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4627EA8-427F-49A9-BEB4-5659F86077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8" i="1" l="1"/>
  <c r="AE168" i="1" s="1"/>
  <c r="Y20" i="1" s="1"/>
  <c r="AH19" i="1" s="1"/>
  <c r="AC169" i="1"/>
  <c r="AE169" i="1" s="1"/>
  <c r="Y21" i="1" s="1"/>
  <c r="AH20" i="1" s="1"/>
  <c r="AC167" i="1"/>
  <c r="AE167" i="1" s="1"/>
  <c r="Y19" i="1" s="1"/>
  <c r="AC166" i="1"/>
  <c r="AE166" i="1" s="1"/>
  <c r="AC165" i="1"/>
  <c r="AE165" i="1" s="1"/>
  <c r="AC161" i="1"/>
  <c r="AA20" i="1" l="1"/>
  <c r="AA21" i="1"/>
  <c r="Y18" i="1"/>
  <c r="Y17" i="1"/>
  <c r="AA19" i="1" l="1"/>
  <c r="AH18" i="1"/>
  <c r="AH16" i="1"/>
  <c r="AA18" i="1"/>
  <c r="AH17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X13" i="1"/>
  <c r="X14" i="1" s="1"/>
  <c r="X15" i="1" s="1"/>
  <c r="X16" i="1" s="1"/>
  <c r="X17" i="1" s="1"/>
  <c r="X18" i="1" s="1"/>
  <c r="X19" i="1" s="1"/>
  <c r="X20" i="1" s="1"/>
  <c r="X21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21" i="1" l="1"/>
  <c r="AC20" i="1"/>
  <c r="AC19" i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AB19" i="1" l="1"/>
  <c r="AE19" i="1" s="1"/>
  <c r="Z19" i="1"/>
  <c r="A20" i="1"/>
  <c r="D20" i="1" s="1"/>
  <c r="E20" i="1" s="1"/>
  <c r="F17" i="1"/>
  <c r="J32" i="1"/>
  <c r="AB20" i="1" l="1"/>
  <c r="AE20" i="1" s="1"/>
  <c r="Z20" i="1"/>
  <c r="A21" i="1"/>
  <c r="D21" i="1" s="1"/>
  <c r="E21" i="1" s="1"/>
  <c r="F18" i="1"/>
  <c r="J33" i="1"/>
  <c r="Z21" i="1" l="1"/>
  <c r="AB21" i="1"/>
  <c r="AE21" i="1" s="1"/>
  <c r="A22" i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7" i="1" s="1"/>
  <c r="F84" i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E88" i="1" s="1"/>
  <c r="C62" i="1"/>
  <c r="C63" i="1" s="1"/>
  <c r="C64" i="1" s="1"/>
  <c r="C65" i="1" s="1"/>
  <c r="F85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K20" i="1"/>
  <c r="L20" i="1" s="1"/>
  <c r="M20" i="1" s="1"/>
  <c r="N20" i="1" s="1"/>
  <c r="A89" i="1"/>
  <c r="D89" i="1" s="1"/>
  <c r="E89" i="1" s="1"/>
  <c r="F86" i="1"/>
  <c r="S70" i="1"/>
  <c r="J101" i="1"/>
  <c r="P87" i="1"/>
  <c r="R86" i="1"/>
  <c r="U87" i="1"/>
  <c r="T87" i="1"/>
  <c r="C71" i="1" l="1"/>
  <c r="C72" i="1" s="1"/>
  <c r="C73" i="1" s="1"/>
  <c r="C74" i="1" s="1"/>
  <c r="C75" i="1" s="1"/>
  <c r="K21" i="1"/>
  <c r="L21" i="1" s="1"/>
  <c r="M21" i="1" s="1"/>
  <c r="N21" i="1" s="1"/>
  <c r="A90" i="1"/>
  <c r="D90" i="1" s="1"/>
  <c r="E90" i="1" s="1"/>
  <c r="F87" i="1"/>
  <c r="P88" i="1"/>
  <c r="J102" i="1"/>
  <c r="U88" i="1"/>
  <c r="T88" i="1"/>
  <c r="R87" i="1"/>
  <c r="S87" i="1" s="1"/>
  <c r="K22" i="1" l="1"/>
  <c r="L22" i="1" s="1"/>
  <c r="M22" i="1" s="1"/>
  <c r="N22" i="1" s="1"/>
  <c r="A91" i="1"/>
  <c r="D91" i="1" s="1"/>
  <c r="E91" i="1" s="1"/>
  <c r="F88" i="1"/>
  <c r="P89" i="1"/>
  <c r="C76" i="1"/>
  <c r="T89" i="1"/>
  <c r="U89" i="1"/>
  <c r="R88" i="1"/>
  <c r="S88" i="1" s="1"/>
  <c r="J103" i="1"/>
  <c r="K23" i="1" l="1"/>
  <c r="L23" i="1" s="1"/>
  <c r="M23" i="1" s="1"/>
  <c r="N23" i="1" s="1"/>
  <c r="A92" i="1"/>
  <c r="D92" i="1" s="1"/>
  <c r="E92" i="1" s="1"/>
  <c r="F89" i="1"/>
  <c r="P90" i="1"/>
  <c r="T90" i="1"/>
  <c r="U90" i="1"/>
  <c r="R89" i="1"/>
  <c r="S89" i="1" s="1"/>
  <c r="J104" i="1"/>
  <c r="C77" i="1"/>
  <c r="K24" i="1" l="1"/>
  <c r="L24" i="1" s="1"/>
  <c r="M24" i="1" s="1"/>
  <c r="N24" i="1" s="1"/>
  <c r="A93" i="1"/>
  <c r="D93" i="1" s="1"/>
  <c r="E93" i="1" s="1"/>
  <c r="F90" i="1"/>
  <c r="C78" i="1"/>
  <c r="J105" i="1"/>
  <c r="P91" i="1"/>
  <c r="U91" i="1"/>
  <c r="R90" i="1"/>
  <c r="S90" i="1" s="1"/>
  <c r="T91" i="1"/>
  <c r="K25" i="1" l="1"/>
  <c r="L25" i="1" s="1"/>
  <c r="M25" i="1" s="1"/>
  <c r="N25" i="1" s="1"/>
  <c r="A94" i="1"/>
  <c r="D94" i="1" s="1"/>
  <c r="E94" i="1" s="1"/>
  <c r="F91" i="1"/>
  <c r="P92" i="1"/>
  <c r="U92" i="1"/>
  <c r="R91" i="1"/>
  <c r="S91" i="1" s="1"/>
  <c r="T92" i="1"/>
  <c r="J106" i="1"/>
  <c r="C79" i="1"/>
  <c r="K26" i="1" l="1"/>
  <c r="L26" i="1" s="1"/>
  <c r="M26" i="1" s="1"/>
  <c r="N26" i="1" s="1"/>
  <c r="A95" i="1"/>
  <c r="D95" i="1" s="1"/>
  <c r="E95" i="1" s="1"/>
  <c r="F92" i="1"/>
  <c r="C80" i="1"/>
  <c r="S80" i="1" s="1"/>
  <c r="J107" i="1"/>
  <c r="R92" i="1"/>
  <c r="S92" i="1" s="1"/>
  <c r="U93" i="1"/>
  <c r="T93" i="1"/>
  <c r="P93" i="1"/>
  <c r="K27" i="1" l="1"/>
  <c r="K28" i="1" s="1"/>
  <c r="A96" i="1"/>
  <c r="D96" i="1" s="1"/>
  <c r="E96" i="1" s="1"/>
  <c r="F93" i="1"/>
  <c r="C81" i="1"/>
  <c r="S81" i="1" s="1"/>
  <c r="P94" i="1"/>
  <c r="J108" i="1"/>
  <c r="R93" i="1"/>
  <c r="T94" i="1"/>
  <c r="U94" i="1"/>
  <c r="L27" i="1" l="1"/>
  <c r="M27" i="1" s="1"/>
  <c r="N27" i="1" s="1"/>
  <c r="A97" i="1"/>
  <c r="D97" i="1" s="1"/>
  <c r="E97" i="1" s="1"/>
  <c r="F94" i="1"/>
  <c r="L28" i="1"/>
  <c r="K29" i="1"/>
  <c r="U95" i="1"/>
  <c r="R94" i="1"/>
  <c r="S94" i="1" s="1"/>
  <c r="T95" i="1"/>
  <c r="C82" i="1"/>
  <c r="S82" i="1" s="1"/>
  <c r="J109" i="1"/>
  <c r="P95" i="1"/>
  <c r="M28" i="1" l="1"/>
  <c r="N28" i="1" s="1"/>
  <c r="A98" i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C372" i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D435" i="1" l="1"/>
  <c r="E435" i="1" s="1"/>
  <c r="A436" i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D647" i="1" l="1"/>
  <c r="E647" i="1" s="1"/>
  <c r="A648" i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D665" i="1" l="1"/>
  <c r="E665" i="1" s="1"/>
  <c r="P665" i="1"/>
  <c r="A666" i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R664" i="1"/>
  <c r="S664" i="1" s="1"/>
  <c r="U665" i="1"/>
  <c r="T665" i="1"/>
  <c r="S652" i="1" l="1"/>
  <c r="C653" i="1" s="1"/>
  <c r="A668" i="1"/>
  <c r="D668" i="1" s="1"/>
  <c r="E668" i="1" s="1"/>
  <c r="L599" i="1"/>
  <c r="M599" i="1" s="1"/>
  <c r="N599" i="1" s="1"/>
  <c r="K600" i="1"/>
  <c r="P666" i="1"/>
  <c r="J680" i="1"/>
  <c r="U666" i="1"/>
  <c r="T666" i="1"/>
  <c r="F665" i="1" l="1"/>
  <c r="A669" i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R665" i="1" l="1"/>
  <c r="A681" i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D682" i="1" l="1"/>
  <c r="E682" i="1" s="1"/>
  <c r="P682" i="1"/>
  <c r="A683" i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R682" i="1" l="1"/>
  <c r="A698" i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S723" i="1" l="1"/>
  <c r="C724" i="1" s="1"/>
  <c r="A739" i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9" i="1" s="1"/>
  <c r="F746" i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D753" i="1"/>
  <c r="E753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C792" i="1" s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C797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C802" i="1" s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C814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9" i="1" s="1"/>
  <c r="F836" i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A852" i="1" l="1"/>
  <c r="D852" i="1" s="1"/>
  <c r="E852" i="1" s="1"/>
  <c r="F849" i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5" i="1" s="1"/>
  <c r="F852" i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7" i="1" s="1"/>
  <c r="F854" i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F856" i="1"/>
  <c r="K791" i="1"/>
  <c r="L790" i="1"/>
  <c r="M790" i="1" s="1"/>
  <c r="N790" i="1" s="1"/>
  <c r="P857" i="1"/>
  <c r="R856" i="1"/>
  <c r="U857" i="1"/>
  <c r="T857" i="1"/>
  <c r="F857" i="1" l="1"/>
  <c r="K792" i="1"/>
  <c r="L791" i="1"/>
  <c r="M791" i="1" s="1"/>
  <c r="N791" i="1" s="1"/>
  <c r="S844" i="1"/>
  <c r="C845" i="1" s="1"/>
  <c r="R857" i="1"/>
  <c r="T858" i="1"/>
  <c r="U858" i="1"/>
  <c r="P858" i="1"/>
  <c r="F858" i="1" l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l="1"/>
</calcChain>
</file>

<file path=xl/sharedStrings.xml><?xml version="1.0" encoding="utf-8"?>
<sst xmlns="http://schemas.openxmlformats.org/spreadsheetml/2006/main" count="131" uniqueCount="87">
  <si>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</si>
  <si>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</si>
  <si>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</si>
  <si>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</si>
  <si>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</si>
  <si>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</si>
  <si>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</si>
  <si>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</si>
  <si>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</si>
  <si>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</si>
  <si>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</si>
  <si>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</si>
  <si>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</si>
  <si>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</si>
  <si>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</si>
  <si>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</si>
  <si>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</si>
  <si>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</si>
  <si>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</si>
  <si>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</si>
  <si>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</si>
  <si>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</si>
  <si>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</si>
  <si>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</si>
  <si>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</si>
  <si>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</si>
  <si>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</si>
  <si>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</si>
  <si>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</si>
  <si>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</si>
  <si>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</si>
  <si>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</si>
  <si>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</si>
  <si>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</si>
  <si>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</si>
  <si>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</si>
  <si>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</si>
  <si>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</si>
  <si>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</si>
  <si>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</si>
  <si>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</si>
  <si>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</si>
  <si>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</si>
  <si>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</si>
  <si>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</si>
  <si>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</si>
  <si>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</si>
  <si>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</si>
  <si>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</si>
  <si>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</si>
  <si>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</si>
  <si>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</si>
  <si>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</si>
  <si>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</si>
  <si>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</si>
  <si>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</si>
  <si>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</si>
  <si>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</si>
  <si>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</si>
  <si>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</si>
  <si>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</si>
  <si>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</si>
  <si>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</si>
  <si>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</si>
  <si>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</si>
  <si>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</si>
  <si>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</si>
  <si>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</si>
  <si>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</si>
  <si>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</si>
  <si>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</si>
  <si>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</si>
  <si>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</si>
  <si>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</si>
  <si>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</si>
  <si>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</si>
  <si>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</si>
  <si>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</si>
  <si>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</si>
  <si>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</si>
  <si>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</si>
  <si>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SECURITIZADORA S.A. - 22ª EMISSÃO DE CRAS - 1ª SÉRIE - SENIOR - R$ 86.250.000,00</t>
  </si>
  <si>
    <t>DI + 6,00%</t>
  </si>
  <si>
    <t>22ª EMI / 1ª SER</t>
  </si>
  <si>
    <t>GAIA SEC / FIAGRIL</t>
  </si>
  <si>
    <t>CRA020003VD</t>
  </si>
  <si>
    <t>BRGAIACRA0O7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</si>
</sst>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7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1304925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83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85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84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0.06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0.06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1000.30595999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0.06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1.0002312529999999</v>
      </c>
      <c r="O13" s="12">
        <f t="shared" ca="1" si="22"/>
        <v>1.0003059599999999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0.30595999000000001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21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31.707799000000001</v>
      </c>
      <c r="AC13" s="137">
        <f>TRUNC(Z$12*AD13,8)</f>
        <v>0</v>
      </c>
      <c r="AD13" s="135">
        <v>0</v>
      </c>
      <c r="AE13" s="137">
        <f t="shared" ref="AE13:AE14" si="42">(AB13+AC13)</f>
        <v>31.707799000000001</v>
      </c>
      <c r="AF13" s="130">
        <f t="shared" ref="AF13:AF21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1000.61201799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0.06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1.000462559</v>
      </c>
      <c r="O14" s="12">
        <f t="shared" ca="1" si="22"/>
        <v>1.000612018</v>
      </c>
      <c r="P14" s="17">
        <f t="shared" si="36"/>
        <v>0</v>
      </c>
      <c r="Q14" s="14">
        <f t="shared" ca="1" si="23"/>
        <v>0.61201799000000001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20.084452989999999</v>
      </c>
      <c r="AC14" s="137">
        <f t="shared" ref="AC14" si="49">TRUNC(Z$12*AD14,8)</f>
        <v>0</v>
      </c>
      <c r="AD14" s="135">
        <v>0</v>
      </c>
      <c r="AE14" s="137">
        <f t="shared" si="42"/>
        <v>20.084452989999999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1000.91816399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0.06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1.0006939180000001</v>
      </c>
      <c r="O15" s="12">
        <f t="shared" ca="1" si="22"/>
        <v>1.000918164</v>
      </c>
      <c r="P15" s="17">
        <f t="shared" si="36"/>
        <v>0</v>
      </c>
      <c r="Q15" s="14">
        <f t="shared" ca="1" si="23"/>
        <v>0.91816399000000004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8" si="50">AE163</f>
        <v>44742</v>
      </c>
      <c r="Z15" s="133">
        <f t="shared" ref="Z15:Z18" si="51">(Z14-AC15)</f>
        <v>1000</v>
      </c>
      <c r="AA15" s="134">
        <f t="shared" ref="AA15:AA18" si="52">NETWORKDAYS(Y14,Y15,X$160:X$444)-1</f>
        <v>166</v>
      </c>
      <c r="AB15" s="137">
        <f t="shared" ref="AB15:AB18" si="53">TRUNC((ROUND(((1+AB$11)^(AA15/252)),9)-1)*Z14,8)</f>
        <v>39.12964899</v>
      </c>
      <c r="AC15" s="137">
        <f t="shared" ref="AC15:AC18" si="54">TRUNC(Z$12*AD15,8)</f>
        <v>0</v>
      </c>
      <c r="AD15" s="135">
        <v>0</v>
      </c>
      <c r="AE15" s="137">
        <f t="shared" ref="AE15:AE18" si="55">(AB15+AC15)</f>
        <v>39.12964899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1001.224397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0.06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1.0009253309999999</v>
      </c>
      <c r="O16" s="12">
        <f t="shared" ca="1" si="22"/>
        <v>1.0012243970000001</v>
      </c>
      <c r="P16" s="17">
        <f t="shared" si="36"/>
        <v>0</v>
      </c>
      <c r="Q16" s="14">
        <f t="shared" ca="1" si="23"/>
        <v>1.224397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19.84860999</v>
      </c>
      <c r="AC16" s="137">
        <f t="shared" si="54"/>
        <v>0</v>
      </c>
      <c r="AD16" s="135">
        <v>0</v>
      </c>
      <c r="AE16" s="137">
        <f t="shared" si="55"/>
        <v>19.84860999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1001.53073999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0.06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1.001156798</v>
      </c>
      <c r="O17" s="12">
        <f t="shared" ca="1" si="22"/>
        <v>1.00153074</v>
      </c>
      <c r="P17" s="17">
        <f t="shared" si="36"/>
        <v>0</v>
      </c>
      <c r="Q17" s="14">
        <f t="shared" ca="1" si="23"/>
        <v>1.5307399900000001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39.12964899</v>
      </c>
      <c r="AC17" s="137">
        <f t="shared" si="54"/>
        <v>0</v>
      </c>
      <c r="AD17" s="135">
        <v>0</v>
      </c>
      <c r="AE17" s="137">
        <f t="shared" si="55"/>
        <v>39.12964899</v>
      </c>
      <c r="AF17" s="130">
        <f t="shared" si="43"/>
        <v>5</v>
      </c>
      <c r="AG17" s="136" t="s">
        <v>59</v>
      </c>
      <c r="AH17" s="131">
        <f t="shared" si="56"/>
        <v>45128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1001.83716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0.06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1.0013883180000001</v>
      </c>
      <c r="O18" s="12">
        <f t="shared" ca="1" si="22"/>
        <v>1.00183716</v>
      </c>
      <c r="P18" s="17">
        <f t="shared" si="36"/>
        <v>0</v>
      </c>
      <c r="Q18" s="14">
        <f t="shared" ca="1" si="23"/>
        <v>1.8371599999999999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45128</v>
      </c>
      <c r="Z18" s="133">
        <f t="shared" si="51"/>
        <v>1000</v>
      </c>
      <c r="AA18" s="134">
        <f t="shared" si="52"/>
        <v>15</v>
      </c>
      <c r="AB18" s="137">
        <f t="shared" si="53"/>
        <v>3.4744090000000001</v>
      </c>
      <c r="AC18" s="137">
        <f t="shared" si="54"/>
        <v>0</v>
      </c>
      <c r="AD18" s="135">
        <v>0</v>
      </c>
      <c r="AE18" s="137">
        <f t="shared" si="55"/>
        <v>3.4744090000000001</v>
      </c>
      <c r="AF18" s="130">
        <f t="shared" si="43"/>
        <v>6</v>
      </c>
      <c r="AG18" s="136" t="s">
        <v>59</v>
      </c>
      <c r="AH18" s="131">
        <f t="shared" si="56"/>
        <v>45153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1002.143688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0.06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1.001619891</v>
      </c>
      <c r="O19" s="12">
        <f t="shared" ca="1" si="22"/>
        <v>1.0021436880000001</v>
      </c>
      <c r="P19" s="17">
        <f t="shared" si="36"/>
        <v>0</v>
      </c>
      <c r="Q19" s="14">
        <f t="shared" ca="1" si="23"/>
        <v>2.143688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ref="Y19" si="57">AE167</f>
        <v>45153</v>
      </c>
      <c r="Z19" s="133">
        <f t="shared" ref="Z19" si="58">(Z18-AC19)</f>
        <v>1000</v>
      </c>
      <c r="AA19" s="134">
        <f t="shared" ref="AA19" si="59">NETWORKDAYS(Y18,Y19,X$160:X$444)-1</f>
        <v>17</v>
      </c>
      <c r="AB19" s="137">
        <f t="shared" ref="AB19" si="60">TRUNC((ROUND(((1+AB$11)^(AA19/252)),9)-1)*Z18,8)</f>
        <v>3.9385750000000002</v>
      </c>
      <c r="AC19" s="137">
        <f t="shared" ref="AC19" si="61">TRUNC(Z$12*AD19,8)</f>
        <v>0</v>
      </c>
      <c r="AD19" s="135">
        <v>0</v>
      </c>
      <c r="AE19" s="137">
        <f t="shared" ref="AE19" si="62">(AB19+AC19)</f>
        <v>3.9385750000000002</v>
      </c>
      <c r="AF19" s="130">
        <f t="shared" si="43"/>
        <v>7</v>
      </c>
      <c r="AG19" s="136" t="s">
        <v>59</v>
      </c>
      <c r="AH19" s="131">
        <f t="shared" ref="AH19" si="63">Y20</f>
        <v>45229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1002.450306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0.06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1.0018515189999999</v>
      </c>
      <c r="O20" s="12">
        <f t="shared" ca="1" si="22"/>
        <v>1.0024503060000001</v>
      </c>
      <c r="P20" s="17">
        <f t="shared" si="36"/>
        <v>0</v>
      </c>
      <c r="Q20" s="14">
        <f t="shared" ca="1" si="23"/>
        <v>2.4503059999999999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>
        <f t="shared" si="39"/>
        <v>8</v>
      </c>
      <c r="Y20" s="131">
        <f t="shared" ref="Y20:Y21" si="64">AE168</f>
        <v>45229</v>
      </c>
      <c r="Z20" s="133">
        <f t="shared" ref="Z20:Z21" si="65">(Z19-AC20)</f>
        <v>1000</v>
      </c>
      <c r="AA20" s="134">
        <f t="shared" ref="AA20:AA21" si="66">NETWORKDAYS(Y19,Y20,X$160:X$444)-1</f>
        <v>52</v>
      </c>
      <c r="AB20" s="137">
        <f t="shared" ref="AB20:AB21" si="67">TRUNC((ROUND(((1+AB$11)^(AA20/252)),9)-1)*Z19,8)</f>
        <v>12.096318999999999</v>
      </c>
      <c r="AC20" s="137">
        <f t="shared" ref="AC20:AC21" si="68">TRUNC(Z$12*AD20,8)</f>
        <v>0</v>
      </c>
      <c r="AD20" s="135">
        <v>0</v>
      </c>
      <c r="AE20" s="137">
        <f t="shared" ref="AE20:AE21" si="69">(AB20+AC20)</f>
        <v>12.096318999999999</v>
      </c>
      <c r="AF20" s="130">
        <f t="shared" si="43"/>
        <v>8</v>
      </c>
      <c r="AG20" s="136" t="s">
        <v>51</v>
      </c>
      <c r="AH20" s="131">
        <f t="shared" ref="AH20" si="70">Y21</f>
        <v>45412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1002.75701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0.06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1.0020831990000001</v>
      </c>
      <c r="O21" s="12">
        <f t="shared" ca="1" si="22"/>
        <v>1.0027570100000001</v>
      </c>
      <c r="P21" s="17">
        <f t="shared" si="36"/>
        <v>0</v>
      </c>
      <c r="Q21" s="14">
        <f t="shared" ca="1" si="23"/>
        <v>2.7570100000000002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>
        <f t="shared" si="39"/>
        <v>9</v>
      </c>
      <c r="Y21" s="131">
        <f t="shared" si="64"/>
        <v>45412</v>
      </c>
      <c r="Z21" s="133">
        <f t="shared" si="65"/>
        <v>0</v>
      </c>
      <c r="AA21" s="134">
        <f t="shared" si="66"/>
        <v>124</v>
      </c>
      <c r="AB21" s="137">
        <f t="shared" si="67"/>
        <v>29.08700099</v>
      </c>
      <c r="AC21" s="137">
        <f t="shared" si="68"/>
        <v>1000</v>
      </c>
      <c r="AD21" s="135">
        <v>1</v>
      </c>
      <c r="AE21" s="137">
        <f t="shared" si="69"/>
        <v>1029.08700099</v>
      </c>
      <c r="AF21" s="130">
        <f t="shared" si="43"/>
        <v>9</v>
      </c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1003.063814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0.06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1.0023149339999999</v>
      </c>
      <c r="O22" s="12">
        <f t="shared" ca="1" si="22"/>
        <v>1.0030638140000001</v>
      </c>
      <c r="P22" s="17">
        <f t="shared" si="36"/>
        <v>0</v>
      </c>
      <c r="Q22" s="14">
        <f t="shared" ca="1" si="23"/>
        <v>3.0638139999999998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1003.370714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0.06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1.0025467210000001</v>
      </c>
      <c r="O23" s="12">
        <f t="shared" ca="1" si="22"/>
        <v>1.0033707140000001</v>
      </c>
      <c r="P23" s="17">
        <f t="shared" si="36"/>
        <v>0</v>
      </c>
      <c r="Q23" s="14">
        <f t="shared" ca="1" si="23"/>
        <v>3.370714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1003.6777039999999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0.06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1.0027785629999999</v>
      </c>
      <c r="O24" s="12">
        <f t="shared" ca="1" si="22"/>
        <v>1.003677704</v>
      </c>
      <c r="P24" s="17">
        <f t="shared" si="36"/>
        <v>0</v>
      </c>
      <c r="Q24" s="14">
        <f t="shared" ca="1" si="23"/>
        <v>3.6777039999999999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1003.984792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0.06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1.0030104580000001</v>
      </c>
      <c r="O25" s="12">
        <f t="shared" ca="1" si="22"/>
        <v>1.003984792</v>
      </c>
      <c r="P25" s="17">
        <f t="shared" si="36"/>
        <v>0</v>
      </c>
      <c r="Q25" s="14">
        <f t="shared" ca="1" si="23"/>
        <v>3.9847920000000001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1004.291969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0.06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1.0032424069999999</v>
      </c>
      <c r="O26" s="12">
        <f t="shared" ca="1" si="22"/>
        <v>1.0042919690000001</v>
      </c>
      <c r="P26" s="17">
        <f t="shared" si="36"/>
        <v>0</v>
      </c>
      <c r="Q26" s="14">
        <f t="shared" ca="1" si="23"/>
        <v>4.2919689999999999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1004.599244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0.06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1.0034744090000001</v>
      </c>
      <c r="O27" s="12">
        <f t="shared" ca="1" si="22"/>
        <v>1.004599244</v>
      </c>
      <c r="P27" s="17">
        <f t="shared" si="36"/>
        <v>0</v>
      </c>
      <c r="Q27" s="14">
        <f t="shared" ca="1" si="23"/>
        <v>4.5992439999999997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1004.90660699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0.06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1.003706465</v>
      </c>
      <c r="O28" s="12">
        <f t="shared" ca="1" si="22"/>
        <v>1.0049066069999999</v>
      </c>
      <c r="P28" s="17">
        <f t="shared" si="36"/>
        <v>0</v>
      </c>
      <c r="Q28" s="14">
        <f t="shared" ca="1" si="23"/>
        <v>4.9066069900000002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1005.21406899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0.06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1.0039385750000001</v>
      </c>
      <c r="O29" s="12">
        <f t="shared" ca="1" si="22"/>
        <v>1.005214069</v>
      </c>
      <c r="P29" s="17">
        <f t="shared" si="36"/>
        <v>0</v>
      </c>
      <c r="Q29" s="14">
        <f t="shared" ca="1" si="23"/>
        <v>5.2140689900000003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1005.521619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0.06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1.004170738</v>
      </c>
      <c r="O30" s="12">
        <f t="shared" ca="1" si="22"/>
        <v>1.005521619</v>
      </c>
      <c r="P30" s="17">
        <f t="shared" si="36"/>
        <v>0</v>
      </c>
      <c r="Q30" s="14">
        <f t="shared" ca="1" si="23"/>
        <v>5.5216190000000003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1005.82926699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0.06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1.004402955</v>
      </c>
      <c r="O31" s="12">
        <f t="shared" ca="1" si="22"/>
        <v>1.005829267</v>
      </c>
      <c r="P31" s="17">
        <f t="shared" si="36"/>
        <v>0</v>
      </c>
      <c r="Q31" s="14">
        <f t="shared" ca="1" si="23"/>
        <v>5.8292669899999998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1006.13701499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0.06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1.004635226</v>
      </c>
      <c r="O32" s="12">
        <f t="shared" ca="1" si="22"/>
        <v>1.006137015</v>
      </c>
      <c r="P32" s="17">
        <f t="shared" si="36"/>
        <v>0</v>
      </c>
      <c r="Q32" s="14">
        <f t="shared" ca="1" si="23"/>
        <v>6.1370149899999999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1006.44485099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0.06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1.004867551</v>
      </c>
      <c r="O33" s="12">
        <f t="shared" ca="1" si="22"/>
        <v>1.0064448509999999</v>
      </c>
      <c r="P33" s="17">
        <f t="shared" si="36"/>
        <v>0</v>
      </c>
      <c r="Q33" s="14">
        <f t="shared" ca="1" si="23"/>
        <v>6.4448509899999999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1006.752786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0.06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1.005099929</v>
      </c>
      <c r="O34" s="12">
        <f t="shared" ca="1" si="22"/>
        <v>1.0067527860000001</v>
      </c>
      <c r="P34" s="17">
        <f t="shared" si="36"/>
        <v>0</v>
      </c>
      <c r="Q34" s="14">
        <f t="shared" ca="1" si="23"/>
        <v>6.7527860000000004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1007.0608089900001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0.06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1.005332361</v>
      </c>
      <c r="O35" s="12">
        <f t="shared" ca="1" si="22"/>
        <v>1.0070608089999999</v>
      </c>
      <c r="P35" s="17">
        <f t="shared" si="36"/>
        <v>0</v>
      </c>
      <c r="Q35" s="14">
        <f t="shared" ca="1" si="23"/>
        <v>7.06080899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1007.36892999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0.06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1.005564846</v>
      </c>
      <c r="O36" s="12">
        <f t="shared" ca="1" si="22"/>
        <v>1.0073689299999999</v>
      </c>
      <c r="P36" s="17">
        <f t="shared" si="36"/>
        <v>0</v>
      </c>
      <c r="Q36" s="14">
        <f t="shared" ca="1" si="23"/>
        <v>7.3689299899999998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1007.677141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0.06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1.005797386</v>
      </c>
      <c r="O37" s="12">
        <f t="shared" ca="1" si="22"/>
        <v>1.0076771410000001</v>
      </c>
      <c r="P37" s="17">
        <f t="shared" si="36"/>
        <v>0</v>
      </c>
      <c r="Q37" s="14">
        <f t="shared" ca="1" si="23"/>
        <v>7.6771409999999998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1007.98545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0.06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1.006029979</v>
      </c>
      <c r="O38" s="12">
        <f t="shared" ca="1" si="22"/>
        <v>1.0079854500000001</v>
      </c>
      <c r="P38" s="17">
        <f t="shared" si="36"/>
        <v>0</v>
      </c>
      <c r="Q38" s="14">
        <f t="shared" ca="1" si="23"/>
        <v>7.9854500000000002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1008.293858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0.06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1.006262626</v>
      </c>
      <c r="O39" s="12">
        <f t="shared" ca="1" si="22"/>
        <v>1.008293858</v>
      </c>
      <c r="P39" s="17">
        <f t="shared" si="36"/>
        <v>0</v>
      </c>
      <c r="Q39" s="14">
        <f t="shared" ca="1" si="23"/>
        <v>8.2938580000000002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1008.602355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0.06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1.0064953270000001</v>
      </c>
      <c r="O40" s="12">
        <f t="shared" ca="1" si="22"/>
        <v>1.0086023550000001</v>
      </c>
      <c r="P40" s="17">
        <f t="shared" si="36"/>
        <v>0</v>
      </c>
      <c r="Q40" s="14">
        <f t="shared" ca="1" si="23"/>
        <v>8.6023549999999993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1008.91094899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0.06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1.0067280810000001</v>
      </c>
      <c r="O41" s="12">
        <f t="shared" ca="1" si="22"/>
        <v>1.0089109489999999</v>
      </c>
      <c r="P41" s="17">
        <f t="shared" si="36"/>
        <v>0</v>
      </c>
      <c r="Q41" s="14">
        <f t="shared" ca="1" si="23"/>
        <v>8.9109489899999996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1009.21963399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0.06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1.00696089</v>
      </c>
      <c r="O42" s="12">
        <f t="shared" ca="1" si="22"/>
        <v>1.0092196339999999</v>
      </c>
      <c r="P42" s="17">
        <f t="shared" si="36"/>
        <v>0</v>
      </c>
      <c r="Q42" s="14">
        <f t="shared" ca="1" si="23"/>
        <v>9.2196339900000002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1009.528417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0.06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1.0071937520000001</v>
      </c>
      <c r="O43" s="12">
        <f t="shared" ca="1" si="22"/>
        <v>1.0095284170000001</v>
      </c>
      <c r="P43" s="17">
        <f t="shared" si="36"/>
        <v>0</v>
      </c>
      <c r="Q43" s="14">
        <f t="shared" ca="1" si="23"/>
        <v>9.5284169999999992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1009.8372890000001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0.06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1.0074266679999999</v>
      </c>
      <c r="O44" s="12">
        <f t="shared" ca="1" si="22"/>
        <v>1.009837289</v>
      </c>
      <c r="P44" s="17">
        <f t="shared" si="36"/>
        <v>0</v>
      </c>
      <c r="Q44" s="14">
        <f t="shared" ca="1" si="23"/>
        <v>9.8372890000000002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1010.14626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0.06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1.007659638</v>
      </c>
      <c r="O45" s="12">
        <f t="shared" ca="1" si="22"/>
        <v>1.01014626</v>
      </c>
      <c r="P45" s="17">
        <f t="shared" si="36"/>
        <v>0</v>
      </c>
      <c r="Q45" s="14">
        <f t="shared" ca="1" si="23"/>
        <v>10.14626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1010.45531999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0.06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1.0078926619999999</v>
      </c>
      <c r="O46" s="12">
        <f t="shared" ca="1" si="22"/>
        <v>1.0104553199999999</v>
      </c>
      <c r="P46" s="17">
        <f t="shared" si="36"/>
        <v>0</v>
      </c>
      <c r="Q46" s="14">
        <f t="shared" ca="1" si="23"/>
        <v>10.45531999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1010.7644790000001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0.06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1.0081257400000001</v>
      </c>
      <c r="O47" s="12">
        <f t="shared" ca="1" si="22"/>
        <v>1.0107644790000001</v>
      </c>
      <c r="P47" s="17">
        <f t="shared" si="36"/>
        <v>0</v>
      </c>
      <c r="Q47" s="14">
        <f t="shared" ca="1" si="23"/>
        <v>10.764479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1011.0737370000001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0.06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1.0083588720000001</v>
      </c>
      <c r="O48" s="12">
        <f t="shared" ca="1" si="22"/>
        <v>1.011073737</v>
      </c>
      <c r="P48" s="17">
        <f t="shared" si="36"/>
        <v>0</v>
      </c>
      <c r="Q48" s="14">
        <f t="shared" ca="1" si="23"/>
        <v>11.073736999999999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1011.38308299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0.06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1.008592057</v>
      </c>
      <c r="O49" s="12">
        <f t="shared" ca="1" si="22"/>
        <v>1.0113830829999999</v>
      </c>
      <c r="P49" s="17">
        <f t="shared" si="36"/>
        <v>0</v>
      </c>
      <c r="Q49" s="14">
        <f t="shared" ca="1" si="23"/>
        <v>11.38308299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1011.69252999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0.06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1.008825297</v>
      </c>
      <c r="O50" s="12">
        <f t="shared" ca="1" si="22"/>
        <v>1.0116925299999999</v>
      </c>
      <c r="P50" s="17">
        <f t="shared" si="36"/>
        <v>0</v>
      </c>
      <c r="Q50" s="14">
        <f t="shared" ca="1" si="23"/>
        <v>11.692529990000001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1012.002064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0.06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1.00905859</v>
      </c>
      <c r="O51" s="12">
        <f t="shared" ca="1" si="22"/>
        <v>1.012002064</v>
      </c>
      <c r="P51" s="17">
        <f t="shared" si="36"/>
        <v>0</v>
      </c>
      <c r="Q51" s="14">
        <f t="shared" ca="1" si="23"/>
        <v>12.002064000000001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1012.311699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0.06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1.0092919380000001</v>
      </c>
      <c r="O52" s="12">
        <f t="shared" ca="1" si="22"/>
        <v>1.0123116990000001</v>
      </c>
      <c r="P52" s="17">
        <f t="shared" si="36"/>
        <v>0</v>
      </c>
      <c r="Q52" s="14">
        <f t="shared" ca="1" si="23"/>
        <v>12.311699000000001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1012.6214220000001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0.06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1.0095253390000001</v>
      </c>
      <c r="O53" s="12">
        <f t="shared" ca="1" si="22"/>
        <v>1.012621422</v>
      </c>
      <c r="P53" s="17">
        <f t="shared" si="36"/>
        <v>0</v>
      </c>
      <c r="Q53" s="14">
        <f t="shared" ca="1" si="23"/>
        <v>12.621422000000001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1012.931244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0.06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1.0097587939999999</v>
      </c>
      <c r="O54" s="12">
        <f t="shared" ca="1" si="22"/>
        <v>1.012931244</v>
      </c>
      <c r="P54" s="17">
        <f t="shared" si="36"/>
        <v>0</v>
      </c>
      <c r="Q54" s="14">
        <f t="shared" ca="1" si="23"/>
        <v>12.931244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1013.241155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0.06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1.009992303</v>
      </c>
      <c r="O55" s="12">
        <f t="shared" ca="1" si="22"/>
        <v>1.013241155</v>
      </c>
      <c r="P55" s="17">
        <f t="shared" si="36"/>
        <v>0</v>
      </c>
      <c r="Q55" s="14">
        <f t="shared" ca="1" si="23"/>
        <v>13.241154999999999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1013.55116699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0.06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1.0102258669999999</v>
      </c>
      <c r="O56" s="12">
        <f t="shared" ca="1" si="22"/>
        <v>1.0135511669999999</v>
      </c>
      <c r="P56" s="17">
        <f t="shared" si="36"/>
        <v>0</v>
      </c>
      <c r="Q56" s="14">
        <f t="shared" ca="1" si="23"/>
        <v>13.55116699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1013.86127699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0.06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1.0104594840000001</v>
      </c>
      <c r="O57" s="12">
        <f t="shared" ca="1" si="22"/>
        <v>1.0138612769999999</v>
      </c>
      <c r="P57" s="17">
        <f t="shared" si="36"/>
        <v>0</v>
      </c>
      <c r="Q57" s="14">
        <f t="shared" ca="1" si="23"/>
        <v>13.86127699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1014.171476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0.06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1.010693155</v>
      </c>
      <c r="O58" s="12">
        <f t="shared" ca="1" si="22"/>
        <v>1.014171476</v>
      </c>
      <c r="P58" s="17">
        <f t="shared" si="36"/>
        <v>0</v>
      </c>
      <c r="Q58" s="14">
        <f t="shared" ca="1" si="23"/>
        <v>14.171476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1014.48177499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0.06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1.0109268810000001</v>
      </c>
      <c r="O59" s="12">
        <f t="shared" ca="1" si="22"/>
        <v>1.0144817749999999</v>
      </c>
      <c r="P59" s="17">
        <f t="shared" si="36"/>
        <v>0</v>
      </c>
      <c r="Q59" s="14">
        <f t="shared" ca="1" si="23"/>
        <v>14.48177499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1014.792163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0.06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1.01116066</v>
      </c>
      <c r="O60" s="12">
        <f t="shared" ca="1" si="22"/>
        <v>1.0147921630000001</v>
      </c>
      <c r="P60" s="17">
        <f t="shared" si="36"/>
        <v>0</v>
      </c>
      <c r="Q60" s="14">
        <f t="shared" ca="1" si="23"/>
        <v>14.792163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1015.102651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0.06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1.0113944939999999</v>
      </c>
      <c r="O61" s="12">
        <f t="shared" ca="1" si="22"/>
        <v>1.0151026510000001</v>
      </c>
      <c r="P61" s="17">
        <f t="shared" si="36"/>
        <v>0</v>
      </c>
      <c r="Q61" s="14">
        <f t="shared" ca="1" si="23"/>
        <v>15.102651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1015.413227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0.06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1.011628381</v>
      </c>
      <c r="O62" s="12">
        <f t="shared" ca="1" si="22"/>
        <v>1.015413227</v>
      </c>
      <c r="P62" s="17">
        <f t="shared" si="36"/>
        <v>0</v>
      </c>
      <c r="Q62" s="14">
        <f t="shared" ca="1" si="23"/>
        <v>15.413226999999999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1015.723903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0.06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1.0118623229999999</v>
      </c>
      <c r="O63" s="12">
        <f t="shared" ca="1" si="22"/>
        <v>1.015723903</v>
      </c>
      <c r="P63" s="17">
        <f t="shared" si="36"/>
        <v>0</v>
      </c>
      <c r="Q63" s="14">
        <f t="shared" ca="1" si="23"/>
        <v>15.723903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1016.034679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0.06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1.0120963190000001</v>
      </c>
      <c r="O64" s="12">
        <f t="shared" ca="1" si="22"/>
        <v>1.0160346790000001</v>
      </c>
      <c r="P64" s="17">
        <f t="shared" si="36"/>
        <v>0</v>
      </c>
      <c r="Q64" s="14">
        <f t="shared" ca="1" si="23"/>
        <v>16.034679000000001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1016.345545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0.06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1.0123303690000001</v>
      </c>
      <c r="O65" s="12">
        <f t="shared" ca="1" si="22"/>
        <v>1.0163455450000001</v>
      </c>
      <c r="P65" s="17">
        <f t="shared" si="36"/>
        <v>0</v>
      </c>
      <c r="Q65" s="14">
        <f t="shared" ca="1" si="23"/>
        <v>16.345545000000001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1016.6564990000001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0.06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1.0125644730000001</v>
      </c>
      <c r="O66" s="12">
        <f t="shared" ca="1" si="22"/>
        <v>1.016656499</v>
      </c>
      <c r="P66" s="17">
        <f t="shared" si="36"/>
        <v>0</v>
      </c>
      <c r="Q66" s="14">
        <f t="shared" ca="1" si="23"/>
        <v>16.656499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1016.96756299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0.06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1.0127986309999999</v>
      </c>
      <c r="O67" s="12">
        <f t="shared" ca="1" si="22"/>
        <v>1.0169675629999999</v>
      </c>
      <c r="P67" s="17">
        <f t="shared" si="36"/>
        <v>0</v>
      </c>
      <c r="Q67" s="14">
        <f t="shared" ca="1" si="23"/>
        <v>16.967562990000001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1017.2787070000001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0.06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1.013032843</v>
      </c>
      <c r="O68" s="12">
        <f t="shared" ca="1" si="22"/>
        <v>1.017278707</v>
      </c>
      <c r="P68" s="17">
        <f t="shared" si="36"/>
        <v>0</v>
      </c>
      <c r="Q68" s="14">
        <f t="shared" ca="1" si="23"/>
        <v>17.278707000000001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1017.58996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0.06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1.0132671090000001</v>
      </c>
      <c r="O69" s="12">
        <f t="shared" ca="1" si="22"/>
        <v>1.01758996</v>
      </c>
      <c r="P69" s="17">
        <f t="shared" si="36"/>
        <v>0</v>
      </c>
      <c r="Q69" s="14">
        <f t="shared" ca="1" si="23"/>
        <v>17.589960000000001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1017.901293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0.06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1.01350143</v>
      </c>
      <c r="O70" s="12">
        <f t="shared" ca="1" si="22"/>
        <v>1.017901293</v>
      </c>
      <c r="P70" s="17">
        <f t="shared" si="36"/>
        <v>0</v>
      </c>
      <c r="Q70" s="14">
        <f t="shared" ca="1" si="23"/>
        <v>17.901292999999999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1018.2127359900001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0.06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1.013735805</v>
      </c>
      <c r="O71" s="12">
        <f t="shared" ca="1" si="22"/>
        <v>1.018212736</v>
      </c>
      <c r="P71" s="17">
        <f t="shared" si="36"/>
        <v>0</v>
      </c>
      <c r="Q71" s="14">
        <f t="shared" ca="1" si="23"/>
        <v>18.212735989999999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1018.524268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0.06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1.0139702340000001</v>
      </c>
      <c r="O72" s="12">
        <f t="shared" ca="1" si="22"/>
        <v>1.018524268</v>
      </c>
      <c r="P72" s="17">
        <f t="shared" si="36"/>
        <v>0</v>
      </c>
      <c r="Q72" s="14">
        <f t="shared" ca="1" si="23"/>
        <v>18.524267999999999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1018.8358899999999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0.06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1.0142047169999999</v>
      </c>
      <c r="O73" s="12">
        <f t="shared" ca="1" si="22"/>
        <v>1.0188358900000001</v>
      </c>
      <c r="P73" s="17">
        <f t="shared" si="36"/>
        <v>0</v>
      </c>
      <c r="Q73" s="14">
        <f t="shared" ca="1" si="23"/>
        <v>18.835889999999999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1019.147611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0.06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1.014439254</v>
      </c>
      <c r="O74" s="12">
        <f t="shared" ca="1" si="22"/>
        <v>1.019147611</v>
      </c>
      <c r="P74" s="17">
        <f t="shared" si="36"/>
        <v>0</v>
      </c>
      <c r="Q74" s="14">
        <f t="shared" ca="1" si="23"/>
        <v>19.147611000000001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1019.459433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0.06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1.014673846</v>
      </c>
      <c r="O75" s="12">
        <f t="shared" ca="1" si="22"/>
        <v>1.019459433</v>
      </c>
      <c r="P75" s="17">
        <f t="shared" si="36"/>
        <v>0</v>
      </c>
      <c r="Q75" s="14">
        <f t="shared" ca="1" si="23"/>
        <v>19.459433000000001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1019.771345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0.06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71">ROUND((J76+1)^(M76/252),9)</f>
        <v>1.014908492</v>
      </c>
      <c r="O76" s="12">
        <f t="shared" ref="O76:O139" ca="1" si="72">ROUND(I76*N76,9)</f>
        <v>1.0197713450000001</v>
      </c>
      <c r="P76" s="17">
        <f t="shared" si="36"/>
        <v>0</v>
      </c>
      <c r="Q76" s="14">
        <f t="shared" ref="Q76:Q139" ca="1" si="73">TRUNC(((O76-1)*C76),8)</f>
        <v>19.771345</v>
      </c>
      <c r="R76" s="20">
        <f t="shared" ref="R76:R139" si="74">IF($P76&gt;0,VLOOKUP($P76,$X$12:$AD$150,7),0)</f>
        <v>0</v>
      </c>
      <c r="S76" s="14">
        <f t="shared" ref="S76:S139" si="75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76">WORKDAY($A76,1,$X$166:$X$544)</f>
        <v>44274</v>
      </c>
      <c r="B77" s="125">
        <f t="shared" ca="1" si="44"/>
        <v>1020.083356</v>
      </c>
      <c r="C77" s="7">
        <f t="shared" ref="C77:C140" si="77">(C76-S76)</f>
        <v>1000</v>
      </c>
      <c r="D77" s="102">
        <f t="shared" ref="D77:D140" si="78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79">J76</f>
        <v>0.06</v>
      </c>
      <c r="K77" s="29">
        <f t="shared" ref="K77:K140" si="80">IF(P76&gt;0,VLOOKUP(P76,X$12:AH$150,2),K76)</f>
        <v>44179</v>
      </c>
      <c r="L77" s="2">
        <f t="shared" ref="L77:L140" si="81">IF(A77&gt;K77,IF(NETWORKDAYS(K77,A77,$X$160:$X$544)-1=0,1,NETWORKDAYS(K77,A77,$X$160:$X$544)-1),0)</f>
        <v>65</v>
      </c>
      <c r="M77" s="17">
        <f t="shared" ref="M77:M140" si="82">IF(AND(L77=1,L76=1),1,IF(L77&gt;0,IF(L77=L76,L77+1,L77),0))</f>
        <v>65</v>
      </c>
      <c r="N77" s="12">
        <f t="shared" si="71"/>
        <v>1.015143192</v>
      </c>
      <c r="O77" s="12">
        <f t="shared" ca="1" si="72"/>
        <v>1.020083356</v>
      </c>
      <c r="P77" s="17">
        <f t="shared" ref="P77:P140" si="83">IF(VLOOKUP(A77,Y$12:AF$150,8)=VLOOKUP(A76,Y$12:AF$150,8),0,VLOOKUP(A77,Y$12:AF$150,8))</f>
        <v>0</v>
      </c>
      <c r="Q77" s="14">
        <f t="shared" ca="1" si="73"/>
        <v>20.083355999999998</v>
      </c>
      <c r="R77" s="20">
        <f t="shared" si="74"/>
        <v>0</v>
      </c>
      <c r="S77" s="14">
        <f t="shared" si="75"/>
        <v>0</v>
      </c>
      <c r="T77" s="4" t="str">
        <f t="shared" ref="T77:T140" si="84">IF(P76&gt;0,VLOOKUP(P76,X$12:AH$150,10),T76)</f>
        <v>J=</v>
      </c>
      <c r="U77" s="29">
        <f t="shared" ref="U77:U140" si="85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76"/>
        <v>44277</v>
      </c>
      <c r="B78" s="125">
        <f t="shared" ref="B78:B141" ca="1" si="86">IF(D78&lt;=TODAY(),C78+Q78,IF(AND(D78&gt;TODAY(),A78&lt;=$B$1),IF(VLOOKUP(TODAY(),$A$10:$E$5000,4,FALSE)=0,"n.d",C78+Q78),"n.d"))</f>
        <v>1020.3954680000001</v>
      </c>
      <c r="C78" s="7">
        <f t="shared" si="77"/>
        <v>1000</v>
      </c>
      <c r="D78" s="102">
        <f t="shared" si="78"/>
        <v>44272</v>
      </c>
      <c r="E78" s="100">
        <f ca="1">IF(D78&lt;$B$1,VLOOKUP(D78,[1]DI!$A$4:$B$15000,2,FALSE),0)</f>
        <v>1.9000000000000006E-2</v>
      </c>
      <c r="F78" s="14">
        <f t="shared" ref="F78:F141" ca="1" si="87">ROUND(((1+E78)^(1/252)),8)</f>
        <v>1.0000746899999999</v>
      </c>
      <c r="G78" s="14">
        <f ca="1">(TRUNC(PRODUCT($F$12:$F77),16))</f>
        <v>1.0049415251776901</v>
      </c>
      <c r="H78" s="14">
        <f t="shared" ref="H78:H141" si="88">IF(P77&gt;0,G77,H77)</f>
        <v>1</v>
      </c>
      <c r="I78" s="14">
        <f t="shared" ref="I78:I141" ca="1" si="89">ROUND(G78/H78,8)</f>
        <v>1.00494153</v>
      </c>
      <c r="J78" s="13">
        <f t="shared" si="79"/>
        <v>0.06</v>
      </c>
      <c r="K78" s="29">
        <f t="shared" si="80"/>
        <v>44179</v>
      </c>
      <c r="L78" s="2">
        <f t="shared" si="81"/>
        <v>66</v>
      </c>
      <c r="M78" s="17">
        <f t="shared" si="82"/>
        <v>66</v>
      </c>
      <c r="N78" s="12">
        <f t="shared" si="71"/>
        <v>1.0153779469999999</v>
      </c>
      <c r="O78" s="12">
        <f t="shared" ca="1" si="72"/>
        <v>1.020395468</v>
      </c>
      <c r="P78" s="17">
        <f t="shared" si="83"/>
        <v>0</v>
      </c>
      <c r="Q78" s="14">
        <f t="shared" ca="1" si="73"/>
        <v>20.395468000000001</v>
      </c>
      <c r="R78" s="20">
        <f t="shared" si="74"/>
        <v>0</v>
      </c>
      <c r="S78" s="14">
        <f t="shared" si="75"/>
        <v>0</v>
      </c>
      <c r="T78" s="4" t="str">
        <f t="shared" si="84"/>
        <v>J=</v>
      </c>
      <c r="U78" s="29">
        <f t="shared" si="85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76"/>
        <v>44278</v>
      </c>
      <c r="B79" s="125">
        <f t="shared" ca="1" si="86"/>
        <v>1020.707658</v>
      </c>
      <c r="C79" s="7">
        <f t="shared" si="77"/>
        <v>1000</v>
      </c>
      <c r="D79" s="102">
        <f t="shared" si="78"/>
        <v>44273</v>
      </c>
      <c r="E79" s="100">
        <f ca="1">IF(D79&lt;$B$1,VLOOKUP(D79,[1]DI!$A$4:$B$15000,2,FALSE),0)</f>
        <v>2.6499999999999999E-2</v>
      </c>
      <c r="F79" s="14">
        <f t="shared" ca="1" si="87"/>
        <v>1.00010379</v>
      </c>
      <c r="G79" s="14">
        <f ca="1">(TRUNC(PRODUCT($F$12:$F78),16))</f>
        <v>1.0050165842601999</v>
      </c>
      <c r="H79" s="14">
        <f t="shared" si="88"/>
        <v>1</v>
      </c>
      <c r="I79" s="14">
        <f t="shared" ca="1" si="89"/>
        <v>1.0050165799999999</v>
      </c>
      <c r="J79" s="13">
        <f t="shared" si="79"/>
        <v>0.06</v>
      </c>
      <c r="K79" s="29">
        <f t="shared" si="80"/>
        <v>44179</v>
      </c>
      <c r="L79" s="2">
        <f t="shared" si="81"/>
        <v>67</v>
      </c>
      <c r="M79" s="17">
        <f t="shared" si="82"/>
        <v>67</v>
      </c>
      <c r="N79" s="12">
        <f t="shared" si="71"/>
        <v>1.015612755</v>
      </c>
      <c r="O79" s="12">
        <f t="shared" ca="1" si="72"/>
        <v>1.0207076580000001</v>
      </c>
      <c r="P79" s="17">
        <f t="shared" si="83"/>
        <v>0</v>
      </c>
      <c r="Q79" s="14">
        <f t="shared" ca="1" si="73"/>
        <v>20.707657999999999</v>
      </c>
      <c r="R79" s="20">
        <f t="shared" si="74"/>
        <v>0</v>
      </c>
      <c r="S79" s="14">
        <f t="shared" si="75"/>
        <v>0</v>
      </c>
      <c r="T79" s="4" t="str">
        <f t="shared" si="84"/>
        <v>J=</v>
      </c>
      <c r="U79" s="29">
        <f t="shared" si="85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76"/>
        <v>44279</v>
      </c>
      <c r="B80" s="125">
        <f t="shared" ca="1" si="86"/>
        <v>1021.049663</v>
      </c>
      <c r="C80" s="7">
        <f t="shared" si="77"/>
        <v>1000</v>
      </c>
      <c r="D80" s="102">
        <f t="shared" si="78"/>
        <v>44274</v>
      </c>
      <c r="E80" s="100">
        <f ca="1">IF(D80&lt;$B$1,VLOOKUP(D80,[1]DI!$A$4:$B$15000,2,FALSE),0)</f>
        <v>2.6499999999999999E-2</v>
      </c>
      <c r="F80" s="14">
        <f t="shared" ca="1" si="87"/>
        <v>1.00010379</v>
      </c>
      <c r="G80" s="14">
        <f ca="1">(TRUNC(PRODUCT($F$12:$F79),16))</f>
        <v>1.00512089493148</v>
      </c>
      <c r="H80" s="14">
        <f t="shared" si="88"/>
        <v>1</v>
      </c>
      <c r="I80" s="14">
        <f t="shared" ca="1" si="89"/>
        <v>1.0051208899999999</v>
      </c>
      <c r="J80" s="13">
        <f t="shared" si="79"/>
        <v>0.06</v>
      </c>
      <c r="K80" s="29">
        <f t="shared" si="80"/>
        <v>44179</v>
      </c>
      <c r="L80" s="2">
        <f t="shared" si="81"/>
        <v>68</v>
      </c>
      <c r="M80" s="17">
        <f t="shared" si="82"/>
        <v>68</v>
      </c>
      <c r="N80" s="12">
        <f t="shared" si="71"/>
        <v>1.0158476190000001</v>
      </c>
      <c r="O80" s="12">
        <f t="shared" ca="1" si="72"/>
        <v>1.0210496630000001</v>
      </c>
      <c r="P80" s="17">
        <f t="shared" si="83"/>
        <v>0</v>
      </c>
      <c r="Q80" s="14">
        <f t="shared" ca="1" si="73"/>
        <v>21.049662999999999</v>
      </c>
      <c r="R80" s="20">
        <f t="shared" si="74"/>
        <v>0</v>
      </c>
      <c r="S80" s="14">
        <f t="shared" si="75"/>
        <v>0</v>
      </c>
      <c r="T80" s="4" t="str">
        <f t="shared" si="84"/>
        <v>J=</v>
      </c>
      <c r="U80" s="29">
        <f t="shared" si="85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76"/>
        <v>44280</v>
      </c>
      <c r="B81" s="125">
        <f t="shared" ca="1" si="86"/>
        <v>1021.391791</v>
      </c>
      <c r="C81" s="7">
        <f t="shared" si="77"/>
        <v>1000</v>
      </c>
      <c r="D81" s="102">
        <f t="shared" si="78"/>
        <v>44277</v>
      </c>
      <c r="E81" s="100">
        <f ca="1">IF(D81&lt;$B$1,VLOOKUP(D81,[1]DI!$A$4:$B$15000,2,FALSE),0)</f>
        <v>2.6499999999999999E-2</v>
      </c>
      <c r="F81" s="14">
        <f t="shared" ca="1" si="87"/>
        <v>1.00010379</v>
      </c>
      <c r="G81" s="14">
        <f ca="1">(TRUNC(PRODUCT($F$12:$F80),16))</f>
        <v>1.00522521642917</v>
      </c>
      <c r="H81" s="14">
        <f t="shared" si="88"/>
        <v>1</v>
      </c>
      <c r="I81" s="14">
        <f t="shared" ca="1" si="89"/>
        <v>1.00522522</v>
      </c>
      <c r="J81" s="13">
        <f t="shared" si="79"/>
        <v>0.06</v>
      </c>
      <c r="K81" s="29">
        <f t="shared" si="80"/>
        <v>44179</v>
      </c>
      <c r="L81" s="2">
        <f t="shared" si="81"/>
        <v>69</v>
      </c>
      <c r="M81" s="17">
        <f t="shared" si="82"/>
        <v>69</v>
      </c>
      <c r="N81" s="12">
        <f t="shared" si="71"/>
        <v>1.0160825360000001</v>
      </c>
      <c r="O81" s="12">
        <f t="shared" ca="1" si="72"/>
        <v>1.0213917910000001</v>
      </c>
      <c r="P81" s="17">
        <f t="shared" si="83"/>
        <v>0</v>
      </c>
      <c r="Q81" s="14">
        <f t="shared" ca="1" si="73"/>
        <v>21.391791000000001</v>
      </c>
      <c r="R81" s="20">
        <f t="shared" si="74"/>
        <v>0</v>
      </c>
      <c r="S81" s="14">
        <f t="shared" si="75"/>
        <v>0</v>
      </c>
      <c r="T81" s="4" t="str">
        <f t="shared" si="84"/>
        <v>J=</v>
      </c>
      <c r="U81" s="29">
        <f t="shared" si="85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76"/>
        <v>44281</v>
      </c>
      <c r="B82" s="125">
        <f t="shared" ca="1" si="86"/>
        <v>1021.734023</v>
      </c>
      <c r="C82" s="7">
        <f t="shared" si="77"/>
        <v>1000</v>
      </c>
      <c r="D82" s="102">
        <f t="shared" si="78"/>
        <v>44278</v>
      </c>
      <c r="E82" s="100">
        <f ca="1">IF(D82&lt;$B$1,VLOOKUP(D82,[1]DI!$A$4:$B$15000,2,FALSE),0)</f>
        <v>2.6499999999999999E-2</v>
      </c>
      <c r="F82" s="14">
        <f t="shared" ca="1" si="87"/>
        <v>1.00010379</v>
      </c>
      <c r="G82" s="14">
        <f ca="1">(TRUNC(PRODUCT($F$12:$F81),16))</f>
        <v>1.0053295487543801</v>
      </c>
      <c r="H82" s="14">
        <f t="shared" si="88"/>
        <v>1</v>
      </c>
      <c r="I82" s="14">
        <f t="shared" ca="1" si="89"/>
        <v>1.0053295499999999</v>
      </c>
      <c r="J82" s="13">
        <f t="shared" si="79"/>
        <v>0.06</v>
      </c>
      <c r="K82" s="29">
        <f t="shared" si="80"/>
        <v>44179</v>
      </c>
      <c r="L82" s="2">
        <f t="shared" si="81"/>
        <v>70</v>
      </c>
      <c r="M82" s="17">
        <f t="shared" si="82"/>
        <v>70</v>
      </c>
      <c r="N82" s="12">
        <f t="shared" si="71"/>
        <v>1.016317508</v>
      </c>
      <c r="O82" s="12">
        <f t="shared" ca="1" si="72"/>
        <v>1.021734023</v>
      </c>
      <c r="P82" s="17">
        <f t="shared" si="83"/>
        <v>0</v>
      </c>
      <c r="Q82" s="14">
        <f t="shared" ca="1" si="73"/>
        <v>21.734023000000001</v>
      </c>
      <c r="R82" s="20">
        <f t="shared" si="74"/>
        <v>0</v>
      </c>
      <c r="S82" s="14">
        <f t="shared" si="75"/>
        <v>0</v>
      </c>
      <c r="T82" s="4" t="str">
        <f t="shared" si="84"/>
        <v>J=</v>
      </c>
      <c r="U82" s="29">
        <f t="shared" si="85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76"/>
        <v>44284</v>
      </c>
      <c r="B83" s="125">
        <f t="shared" ca="1" si="86"/>
        <v>1022.076369</v>
      </c>
      <c r="C83" s="7">
        <f t="shared" si="77"/>
        <v>1000</v>
      </c>
      <c r="D83" s="102">
        <f t="shared" si="78"/>
        <v>44279</v>
      </c>
      <c r="E83" s="100">
        <f ca="1">IF(D83&lt;$B$1,VLOOKUP(D83,[1]DI!$A$4:$B$15000,2,FALSE),0)</f>
        <v>2.6499999999999999E-2</v>
      </c>
      <c r="F83" s="14">
        <f t="shared" ca="1" si="87"/>
        <v>1.00010379</v>
      </c>
      <c r="G83" s="14">
        <f ca="1">(TRUNC(PRODUCT($F$12:$F82),16))</f>
        <v>1.0054338919082499</v>
      </c>
      <c r="H83" s="14">
        <f t="shared" si="88"/>
        <v>1</v>
      </c>
      <c r="I83" s="14">
        <f t="shared" ca="1" si="89"/>
        <v>1.0054338899999999</v>
      </c>
      <c r="J83" s="13">
        <f t="shared" si="79"/>
        <v>0.06</v>
      </c>
      <c r="K83" s="29">
        <f t="shared" si="80"/>
        <v>44179</v>
      </c>
      <c r="L83" s="2">
        <f t="shared" si="81"/>
        <v>71</v>
      </c>
      <c r="M83" s="17">
        <f t="shared" si="82"/>
        <v>71</v>
      </c>
      <c r="N83" s="12">
        <f t="shared" si="71"/>
        <v>1.0165525339999999</v>
      </c>
      <c r="O83" s="12">
        <f t="shared" ca="1" si="72"/>
        <v>1.0220763690000001</v>
      </c>
      <c r="P83" s="17">
        <f t="shared" si="83"/>
        <v>0</v>
      </c>
      <c r="Q83" s="14">
        <f t="shared" ca="1" si="73"/>
        <v>22.076369</v>
      </c>
      <c r="R83" s="20">
        <f t="shared" si="74"/>
        <v>0</v>
      </c>
      <c r="S83" s="14">
        <f t="shared" si="75"/>
        <v>0</v>
      </c>
      <c r="T83" s="4" t="str">
        <f t="shared" si="84"/>
        <v>J=</v>
      </c>
      <c r="U83" s="29">
        <f t="shared" si="85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76"/>
        <v>44285</v>
      </c>
      <c r="B84" s="125">
        <f t="shared" ca="1" si="86"/>
        <v>1022.4188380000001</v>
      </c>
      <c r="C84" s="7">
        <f t="shared" si="77"/>
        <v>1000</v>
      </c>
      <c r="D84" s="102">
        <f t="shared" si="78"/>
        <v>44280</v>
      </c>
      <c r="E84" s="100">
        <f ca="1">IF(D84&lt;$B$1,VLOOKUP(D84,[1]DI!$A$4:$B$15000,2,FALSE),0)</f>
        <v>2.6499999999999999E-2</v>
      </c>
      <c r="F84" s="14">
        <f t="shared" ca="1" si="87"/>
        <v>1.00010379</v>
      </c>
      <c r="G84" s="14">
        <f ca="1">(TRUNC(PRODUCT($F$12:$F83),16))</f>
        <v>1.00553824589189</v>
      </c>
      <c r="H84" s="14">
        <f t="shared" si="88"/>
        <v>1</v>
      </c>
      <c r="I84" s="14">
        <f t="shared" ca="1" si="89"/>
        <v>1.0055382500000001</v>
      </c>
      <c r="J84" s="13">
        <f t="shared" si="79"/>
        <v>0.06</v>
      </c>
      <c r="K84" s="29">
        <f t="shared" si="80"/>
        <v>44179</v>
      </c>
      <c r="L84" s="2">
        <f t="shared" si="81"/>
        <v>72</v>
      </c>
      <c r="M84" s="17">
        <f t="shared" si="82"/>
        <v>72</v>
      </c>
      <c r="N84" s="12">
        <f t="shared" si="71"/>
        <v>1.0167876140000001</v>
      </c>
      <c r="O84" s="12">
        <f t="shared" ca="1" si="72"/>
        <v>1.0224188380000001</v>
      </c>
      <c r="P84" s="17">
        <f t="shared" si="83"/>
        <v>0</v>
      </c>
      <c r="Q84" s="14">
        <f t="shared" ca="1" si="73"/>
        <v>22.418838000000001</v>
      </c>
      <c r="R84" s="20">
        <f t="shared" si="74"/>
        <v>0</v>
      </c>
      <c r="S84" s="14">
        <f t="shared" si="75"/>
        <v>0</v>
      </c>
      <c r="T84" s="4" t="str">
        <f t="shared" si="84"/>
        <v>J=</v>
      </c>
      <c r="U84" s="29">
        <f t="shared" si="85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76"/>
        <v>44286</v>
      </c>
      <c r="B85" s="125">
        <f t="shared" ca="1" si="86"/>
        <v>1022.7614119899999</v>
      </c>
      <c r="C85" s="7">
        <f t="shared" si="77"/>
        <v>1000</v>
      </c>
      <c r="D85" s="102">
        <f t="shared" si="78"/>
        <v>44281</v>
      </c>
      <c r="E85" s="100">
        <f ca="1">IF(D85&lt;$B$1,VLOOKUP(D85,[1]DI!$A$4:$B$15000,2,FALSE),0)</f>
        <v>2.6499999999999999E-2</v>
      </c>
      <c r="F85" s="14">
        <f t="shared" ca="1" si="87"/>
        <v>1.00010379</v>
      </c>
      <c r="G85" s="14">
        <f ca="1">(TRUNC(PRODUCT($F$12:$F84),16))</f>
        <v>1.00564261070643</v>
      </c>
      <c r="H85" s="14">
        <f t="shared" si="88"/>
        <v>1</v>
      </c>
      <c r="I85" s="14">
        <f t="shared" ca="1" si="89"/>
        <v>1.00564261</v>
      </c>
      <c r="J85" s="13">
        <f t="shared" si="79"/>
        <v>0.06</v>
      </c>
      <c r="K85" s="29">
        <f t="shared" si="80"/>
        <v>44179</v>
      </c>
      <c r="L85" s="2">
        <f t="shared" si="81"/>
        <v>73</v>
      </c>
      <c r="M85" s="17">
        <f t="shared" si="82"/>
        <v>73</v>
      </c>
      <c r="N85" s="12">
        <f t="shared" si="71"/>
        <v>1.0170227489999999</v>
      </c>
      <c r="O85" s="12">
        <f t="shared" ca="1" si="72"/>
        <v>1.0227614119999999</v>
      </c>
      <c r="P85" s="17">
        <f t="shared" si="83"/>
        <v>0</v>
      </c>
      <c r="Q85" s="14">
        <f t="shared" ca="1" si="73"/>
        <v>22.761411989999999</v>
      </c>
      <c r="R85" s="20">
        <f t="shared" si="74"/>
        <v>0</v>
      </c>
      <c r="S85" s="14">
        <f t="shared" si="75"/>
        <v>0</v>
      </c>
      <c r="T85" s="4" t="str">
        <f t="shared" si="84"/>
        <v>J=</v>
      </c>
      <c r="U85" s="29">
        <f t="shared" si="85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76"/>
        <v>44287</v>
      </c>
      <c r="B86" s="125">
        <f t="shared" ca="1" si="86"/>
        <v>1023.10410899</v>
      </c>
      <c r="C86" s="7">
        <f t="shared" si="77"/>
        <v>1000</v>
      </c>
      <c r="D86" s="102">
        <f t="shared" si="78"/>
        <v>44284</v>
      </c>
      <c r="E86" s="100">
        <f ca="1">IF(D86&lt;$B$1,VLOOKUP(D86,[1]DI!$A$4:$B$15000,2,FALSE),0)</f>
        <v>2.6499999999999999E-2</v>
      </c>
      <c r="F86" s="14">
        <f t="shared" ca="1" si="87"/>
        <v>1.00010379</v>
      </c>
      <c r="G86" s="14">
        <f ca="1">(TRUNC(PRODUCT($F$12:$F85),16))</f>
        <v>1.00574698635299</v>
      </c>
      <c r="H86" s="14">
        <f t="shared" si="88"/>
        <v>1</v>
      </c>
      <c r="I86" s="14">
        <f t="shared" ca="1" si="89"/>
        <v>1.00574699</v>
      </c>
      <c r="J86" s="13">
        <f t="shared" si="79"/>
        <v>0.06</v>
      </c>
      <c r="K86" s="29">
        <f t="shared" si="80"/>
        <v>44179</v>
      </c>
      <c r="L86" s="2">
        <f t="shared" si="81"/>
        <v>74</v>
      </c>
      <c r="M86" s="17">
        <f t="shared" si="82"/>
        <v>74</v>
      </c>
      <c r="N86" s="12">
        <f t="shared" si="71"/>
        <v>1.017257938</v>
      </c>
      <c r="O86" s="12">
        <f t="shared" ca="1" si="72"/>
        <v>1.0231041089999999</v>
      </c>
      <c r="P86" s="17">
        <f t="shared" si="83"/>
        <v>0</v>
      </c>
      <c r="Q86" s="14">
        <f t="shared" ca="1" si="73"/>
        <v>23.10410899</v>
      </c>
      <c r="R86" s="20">
        <f t="shared" si="74"/>
        <v>0</v>
      </c>
      <c r="S86" s="14">
        <f t="shared" si="75"/>
        <v>0</v>
      </c>
      <c r="T86" s="4" t="str">
        <f t="shared" si="84"/>
        <v>J=</v>
      </c>
      <c r="U86" s="29">
        <f t="shared" si="85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76"/>
        <v>44291</v>
      </c>
      <c r="B87" s="125">
        <f t="shared" ca="1" si="86"/>
        <v>1023.44691</v>
      </c>
      <c r="C87" s="7">
        <f t="shared" si="77"/>
        <v>1000</v>
      </c>
      <c r="D87" s="102">
        <f t="shared" si="78"/>
        <v>44285</v>
      </c>
      <c r="E87" s="100">
        <f ca="1">IF(D87&lt;$B$1,VLOOKUP(D87,[1]DI!$A$4:$B$15000,2,FALSE),0)</f>
        <v>2.6499999999999999E-2</v>
      </c>
      <c r="F87" s="14">
        <f t="shared" ca="1" si="87"/>
        <v>1.00010379</v>
      </c>
      <c r="G87" s="14">
        <f ca="1">(TRUNC(PRODUCT($F$12:$F86),16))</f>
        <v>1.0058513728327101</v>
      </c>
      <c r="H87" s="14">
        <f t="shared" si="88"/>
        <v>1</v>
      </c>
      <c r="I87" s="14">
        <f t="shared" ca="1" si="89"/>
        <v>1.00585137</v>
      </c>
      <c r="J87" s="13">
        <f t="shared" si="79"/>
        <v>0.06</v>
      </c>
      <c r="K87" s="29">
        <f t="shared" si="80"/>
        <v>44179</v>
      </c>
      <c r="L87" s="2">
        <f t="shared" si="81"/>
        <v>75</v>
      </c>
      <c r="M87" s="17">
        <f t="shared" si="82"/>
        <v>75</v>
      </c>
      <c r="N87" s="12">
        <f t="shared" si="71"/>
        <v>1.0174931810000001</v>
      </c>
      <c r="O87" s="12">
        <f t="shared" ca="1" si="72"/>
        <v>1.0234469100000001</v>
      </c>
      <c r="P87" s="17">
        <f t="shared" si="83"/>
        <v>0</v>
      </c>
      <c r="Q87" s="14">
        <f t="shared" ca="1" si="73"/>
        <v>23.446909999999999</v>
      </c>
      <c r="R87" s="20">
        <f t="shared" si="74"/>
        <v>0</v>
      </c>
      <c r="S87" s="14">
        <f t="shared" si="75"/>
        <v>0</v>
      </c>
      <c r="T87" s="4" t="str">
        <f t="shared" si="84"/>
        <v>J=</v>
      </c>
      <c r="U87" s="29">
        <f t="shared" si="85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76"/>
        <v>44292</v>
      </c>
      <c r="B88" s="125">
        <f t="shared" ca="1" si="86"/>
        <v>1023.789836</v>
      </c>
      <c r="C88" s="7">
        <f t="shared" si="77"/>
        <v>1000</v>
      </c>
      <c r="D88" s="102">
        <f t="shared" si="78"/>
        <v>44286</v>
      </c>
      <c r="E88" s="100">
        <f ca="1">IF(D88&lt;$B$1,VLOOKUP(D88,[1]DI!$A$4:$B$15000,2,FALSE),0)</f>
        <v>2.6499999999999999E-2</v>
      </c>
      <c r="F88" s="14">
        <f t="shared" ca="1" si="87"/>
        <v>1.00010379</v>
      </c>
      <c r="G88" s="14">
        <f ca="1">(TRUNC(PRODUCT($F$12:$F87),16))</f>
        <v>1.0059557701466899</v>
      </c>
      <c r="H88" s="14">
        <f t="shared" si="88"/>
        <v>1</v>
      </c>
      <c r="I88" s="14">
        <f t="shared" ca="1" si="89"/>
        <v>1.0059557699999999</v>
      </c>
      <c r="J88" s="13">
        <f t="shared" si="79"/>
        <v>0.06</v>
      </c>
      <c r="K88" s="29">
        <f t="shared" si="80"/>
        <v>44179</v>
      </c>
      <c r="L88" s="2">
        <f t="shared" si="81"/>
        <v>76</v>
      </c>
      <c r="M88" s="17">
        <f t="shared" si="82"/>
        <v>76</v>
      </c>
      <c r="N88" s="12">
        <f t="shared" si="71"/>
        <v>1.0177284790000001</v>
      </c>
      <c r="O88" s="12">
        <f t="shared" ca="1" si="72"/>
        <v>1.023789836</v>
      </c>
      <c r="P88" s="17">
        <f t="shared" si="83"/>
        <v>0</v>
      </c>
      <c r="Q88" s="14">
        <f t="shared" ca="1" si="73"/>
        <v>23.789836000000001</v>
      </c>
      <c r="R88" s="20">
        <f t="shared" si="74"/>
        <v>0</v>
      </c>
      <c r="S88" s="14">
        <f t="shared" si="75"/>
        <v>0</v>
      </c>
      <c r="T88" s="4" t="str">
        <f t="shared" si="84"/>
        <v>J=</v>
      </c>
      <c r="U88" s="29">
        <f t="shared" si="85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76"/>
        <v>44293</v>
      </c>
      <c r="B89" s="125">
        <f t="shared" ca="1" si="86"/>
        <v>1024.13287599</v>
      </c>
      <c r="C89" s="7">
        <f t="shared" si="77"/>
        <v>1000</v>
      </c>
      <c r="D89" s="102">
        <f t="shared" si="78"/>
        <v>44287</v>
      </c>
      <c r="E89" s="100">
        <f ca="1">IF(D89&lt;$B$1,VLOOKUP(D89,[1]DI!$A$4:$B$15000,2,FALSE),0)</f>
        <v>2.6499999999999999E-2</v>
      </c>
      <c r="F89" s="14">
        <f t="shared" ca="1" si="87"/>
        <v>1.00010379</v>
      </c>
      <c r="G89" s="14">
        <f ca="1">(TRUNC(PRODUCT($F$12:$F88),16))</f>
        <v>1.0060601782960801</v>
      </c>
      <c r="H89" s="14">
        <f t="shared" si="88"/>
        <v>1</v>
      </c>
      <c r="I89" s="14">
        <f t="shared" ca="1" si="89"/>
        <v>1.00606018</v>
      </c>
      <c r="J89" s="13">
        <f t="shared" si="79"/>
        <v>0.06</v>
      </c>
      <c r="K89" s="29">
        <f t="shared" si="80"/>
        <v>44179</v>
      </c>
      <c r="L89" s="2">
        <f t="shared" si="81"/>
        <v>77</v>
      </c>
      <c r="M89" s="17">
        <f t="shared" si="82"/>
        <v>77</v>
      </c>
      <c r="N89" s="12">
        <f t="shared" si="71"/>
        <v>1.017963832</v>
      </c>
      <c r="O89" s="12">
        <f t="shared" ca="1" si="72"/>
        <v>1.0241328759999999</v>
      </c>
      <c r="P89" s="17">
        <f t="shared" si="83"/>
        <v>0</v>
      </c>
      <c r="Q89" s="14">
        <f t="shared" ca="1" si="73"/>
        <v>24.132875989999999</v>
      </c>
      <c r="R89" s="20">
        <f t="shared" si="74"/>
        <v>0</v>
      </c>
      <c r="S89" s="14">
        <f t="shared" si="75"/>
        <v>0</v>
      </c>
      <c r="T89" s="4" t="str">
        <f t="shared" si="84"/>
        <v>J=</v>
      </c>
      <c r="U89" s="29">
        <f t="shared" si="85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76"/>
        <v>44294</v>
      </c>
      <c r="B90" s="125">
        <f t="shared" ca="1" si="86"/>
        <v>1024.47602899</v>
      </c>
      <c r="C90" s="7">
        <f t="shared" si="77"/>
        <v>1000</v>
      </c>
      <c r="D90" s="102">
        <f t="shared" si="78"/>
        <v>44291</v>
      </c>
      <c r="E90" s="100">
        <f ca="1">IF(D90&lt;$B$1,VLOOKUP(D90,[1]DI!$A$4:$B$15000,2,FALSE),0)</f>
        <v>2.6499999999999999E-2</v>
      </c>
      <c r="F90" s="14">
        <f t="shared" ca="1" si="87"/>
        <v>1.00010379</v>
      </c>
      <c r="G90" s="14">
        <f ca="1">(TRUNC(PRODUCT($F$12:$F89),16))</f>
        <v>1.0061645972819799</v>
      </c>
      <c r="H90" s="14">
        <f t="shared" si="88"/>
        <v>1</v>
      </c>
      <c r="I90" s="14">
        <f t="shared" ca="1" si="89"/>
        <v>1.0061646</v>
      </c>
      <c r="J90" s="13">
        <f t="shared" si="79"/>
        <v>0.06</v>
      </c>
      <c r="K90" s="29">
        <f t="shared" si="80"/>
        <v>44179</v>
      </c>
      <c r="L90" s="2">
        <f t="shared" si="81"/>
        <v>78</v>
      </c>
      <c r="M90" s="17">
        <f t="shared" si="82"/>
        <v>78</v>
      </c>
      <c r="N90" s="12">
        <f t="shared" si="71"/>
        <v>1.018199238</v>
      </c>
      <c r="O90" s="12">
        <f t="shared" ca="1" si="72"/>
        <v>1.0244760289999999</v>
      </c>
      <c r="P90" s="17">
        <f t="shared" si="83"/>
        <v>0</v>
      </c>
      <c r="Q90" s="14">
        <f t="shared" ca="1" si="73"/>
        <v>24.47602899</v>
      </c>
      <c r="R90" s="20">
        <f t="shared" si="74"/>
        <v>0</v>
      </c>
      <c r="S90" s="14">
        <f t="shared" si="75"/>
        <v>0</v>
      </c>
      <c r="T90" s="4" t="str">
        <f t="shared" si="84"/>
        <v>J=</v>
      </c>
      <c r="U90" s="29">
        <f t="shared" si="85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76"/>
        <v>44295</v>
      </c>
      <c r="B91" s="125">
        <f t="shared" ca="1" si="86"/>
        <v>1024.819297</v>
      </c>
      <c r="C91" s="7">
        <f t="shared" si="77"/>
        <v>1000</v>
      </c>
      <c r="D91" s="102">
        <f t="shared" si="78"/>
        <v>44292</v>
      </c>
      <c r="E91" s="100">
        <f ca="1">IF(D91&lt;$B$1,VLOOKUP(D91,[1]DI!$A$4:$B$15000,2,FALSE),0)</f>
        <v>2.6499999999999999E-2</v>
      </c>
      <c r="F91" s="14">
        <f t="shared" ca="1" si="87"/>
        <v>1.00010379</v>
      </c>
      <c r="G91" s="14">
        <f ca="1">(TRUNC(PRODUCT($F$12:$F90),16))</f>
        <v>1.0062690271055299</v>
      </c>
      <c r="H91" s="14">
        <f t="shared" si="88"/>
        <v>1</v>
      </c>
      <c r="I91" s="14">
        <f t="shared" ca="1" si="89"/>
        <v>1.0062690299999999</v>
      </c>
      <c r="J91" s="13">
        <f t="shared" si="79"/>
        <v>0.06</v>
      </c>
      <c r="K91" s="29">
        <f t="shared" si="80"/>
        <v>44179</v>
      </c>
      <c r="L91" s="2">
        <f t="shared" si="81"/>
        <v>79</v>
      </c>
      <c r="M91" s="17">
        <f t="shared" si="82"/>
        <v>79</v>
      </c>
      <c r="N91" s="12">
        <f t="shared" si="71"/>
        <v>1.0184346989999999</v>
      </c>
      <c r="O91" s="12">
        <f t="shared" ca="1" si="72"/>
        <v>1.0248192970000001</v>
      </c>
      <c r="P91" s="17">
        <f t="shared" si="83"/>
        <v>0</v>
      </c>
      <c r="Q91" s="14">
        <f t="shared" ca="1" si="73"/>
        <v>24.819296999999999</v>
      </c>
      <c r="R91" s="20">
        <f t="shared" si="74"/>
        <v>0</v>
      </c>
      <c r="S91" s="14">
        <f t="shared" si="75"/>
        <v>0</v>
      </c>
      <c r="T91" s="4" t="str">
        <f t="shared" si="84"/>
        <v>J=</v>
      </c>
      <c r="U91" s="29">
        <f t="shared" si="85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76"/>
        <v>44298</v>
      </c>
      <c r="B92" s="125">
        <f t="shared" ca="1" si="86"/>
        <v>1025.1626789899999</v>
      </c>
      <c r="C92" s="7">
        <f t="shared" si="77"/>
        <v>1000</v>
      </c>
      <c r="D92" s="102">
        <f t="shared" si="78"/>
        <v>44293</v>
      </c>
      <c r="E92" s="100">
        <f ca="1">IF(D92&lt;$B$1,VLOOKUP(D92,[1]DI!$A$4:$B$15000,2,FALSE),0)</f>
        <v>2.6499999999999999E-2</v>
      </c>
      <c r="F92" s="14">
        <f t="shared" ca="1" si="87"/>
        <v>1.00010379</v>
      </c>
      <c r="G92" s="14">
        <f ca="1">(TRUNC(PRODUCT($F$12:$F91),16))</f>
        <v>1.00637346776786</v>
      </c>
      <c r="H92" s="14">
        <f t="shared" si="88"/>
        <v>1</v>
      </c>
      <c r="I92" s="14">
        <f t="shared" ca="1" si="89"/>
        <v>1.00637347</v>
      </c>
      <c r="J92" s="13">
        <f t="shared" si="79"/>
        <v>0.06</v>
      </c>
      <c r="K92" s="29">
        <f t="shared" si="80"/>
        <v>44179</v>
      </c>
      <c r="L92" s="2">
        <f t="shared" si="81"/>
        <v>80</v>
      </c>
      <c r="M92" s="17">
        <f t="shared" si="82"/>
        <v>80</v>
      </c>
      <c r="N92" s="12">
        <f t="shared" si="71"/>
        <v>1.018670215</v>
      </c>
      <c r="O92" s="12">
        <f t="shared" ca="1" si="72"/>
        <v>1.0251626789999999</v>
      </c>
      <c r="P92" s="17">
        <f t="shared" si="83"/>
        <v>0</v>
      </c>
      <c r="Q92" s="14">
        <f t="shared" ca="1" si="73"/>
        <v>25.16267899</v>
      </c>
      <c r="R92" s="20">
        <f t="shared" si="74"/>
        <v>0</v>
      </c>
      <c r="S92" s="14">
        <f t="shared" si="75"/>
        <v>0</v>
      </c>
      <c r="T92" s="4" t="str">
        <f t="shared" si="84"/>
        <v>J=</v>
      </c>
      <c r="U92" s="29">
        <f t="shared" si="85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76"/>
        <v>44299</v>
      </c>
      <c r="B93" s="125">
        <f t="shared" ca="1" si="86"/>
        <v>1025.506175</v>
      </c>
      <c r="C93" s="7">
        <f t="shared" si="77"/>
        <v>1000</v>
      </c>
      <c r="D93" s="102">
        <f t="shared" si="78"/>
        <v>44294</v>
      </c>
      <c r="E93" s="100">
        <f ca="1">IF(D93&lt;$B$1,VLOOKUP(D93,[1]DI!$A$4:$B$15000,2,FALSE),0)</f>
        <v>2.6499999999999999E-2</v>
      </c>
      <c r="F93" s="14">
        <f t="shared" ca="1" si="87"/>
        <v>1.00010379</v>
      </c>
      <c r="G93" s="14">
        <f ca="1">(TRUNC(PRODUCT($F$12:$F92),16))</f>
        <v>1.0064779192700799</v>
      </c>
      <c r="H93" s="14">
        <f t="shared" si="88"/>
        <v>1</v>
      </c>
      <c r="I93" s="14">
        <f t="shared" ca="1" si="89"/>
        <v>1.00647792</v>
      </c>
      <c r="J93" s="13">
        <f t="shared" si="79"/>
        <v>0.06</v>
      </c>
      <c r="K93" s="29">
        <f t="shared" si="80"/>
        <v>44179</v>
      </c>
      <c r="L93" s="2">
        <f t="shared" si="81"/>
        <v>81</v>
      </c>
      <c r="M93" s="17">
        <f t="shared" si="82"/>
        <v>81</v>
      </c>
      <c r="N93" s="12">
        <f t="shared" si="71"/>
        <v>1.0189057850000001</v>
      </c>
      <c r="O93" s="12">
        <f t="shared" ca="1" si="72"/>
        <v>1.0255061750000001</v>
      </c>
      <c r="P93" s="17">
        <f t="shared" si="83"/>
        <v>0</v>
      </c>
      <c r="Q93" s="14">
        <f t="shared" ca="1" si="73"/>
        <v>25.506174999999999</v>
      </c>
      <c r="R93" s="20">
        <f t="shared" si="74"/>
        <v>0</v>
      </c>
      <c r="S93" s="14">
        <f t="shared" si="75"/>
        <v>0</v>
      </c>
      <c r="T93" s="4" t="str">
        <f t="shared" si="84"/>
        <v>J=</v>
      </c>
      <c r="U93" s="29">
        <f t="shared" si="85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76"/>
        <v>44300</v>
      </c>
      <c r="B94" s="125">
        <f t="shared" ca="1" si="86"/>
        <v>1025.849786</v>
      </c>
      <c r="C94" s="7">
        <f t="shared" si="77"/>
        <v>1000</v>
      </c>
      <c r="D94" s="102">
        <f t="shared" si="78"/>
        <v>44295</v>
      </c>
      <c r="E94" s="100">
        <f ca="1">IF(D94&lt;$B$1,VLOOKUP(D94,[1]DI!$A$4:$B$15000,2,FALSE),0)</f>
        <v>2.6499999999999999E-2</v>
      </c>
      <c r="F94" s="14">
        <f t="shared" ca="1" si="87"/>
        <v>1.00010379</v>
      </c>
      <c r="G94" s="14">
        <f ca="1">(TRUNC(PRODUCT($F$12:$F93),16))</f>
        <v>1.0065823816133199</v>
      </c>
      <c r="H94" s="14">
        <f t="shared" si="88"/>
        <v>1</v>
      </c>
      <c r="I94" s="14">
        <f t="shared" ca="1" si="89"/>
        <v>1.00658238</v>
      </c>
      <c r="J94" s="13">
        <f t="shared" si="79"/>
        <v>0.06</v>
      </c>
      <c r="K94" s="29">
        <f t="shared" si="80"/>
        <v>44179</v>
      </c>
      <c r="L94" s="2">
        <f t="shared" si="81"/>
        <v>82</v>
      </c>
      <c r="M94" s="17">
        <f t="shared" si="82"/>
        <v>82</v>
      </c>
      <c r="N94" s="12">
        <f t="shared" si="71"/>
        <v>1.01914141</v>
      </c>
      <c r="O94" s="12">
        <f t="shared" ca="1" si="72"/>
        <v>1.025849786</v>
      </c>
      <c r="P94" s="17">
        <f t="shared" si="83"/>
        <v>0</v>
      </c>
      <c r="Q94" s="14">
        <f t="shared" ca="1" si="73"/>
        <v>25.849786000000002</v>
      </c>
      <c r="R94" s="20">
        <f t="shared" si="74"/>
        <v>0</v>
      </c>
      <c r="S94" s="14">
        <f t="shared" si="75"/>
        <v>0</v>
      </c>
      <c r="T94" s="4" t="str">
        <f t="shared" si="84"/>
        <v>J=</v>
      </c>
      <c r="U94" s="29">
        <f t="shared" si="85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76"/>
        <v>44301</v>
      </c>
      <c r="B95" s="125">
        <f t="shared" ca="1" si="86"/>
        <v>1026.1935109999999</v>
      </c>
      <c r="C95" s="7">
        <f t="shared" si="77"/>
        <v>1000</v>
      </c>
      <c r="D95" s="102">
        <f t="shared" si="78"/>
        <v>44298</v>
      </c>
      <c r="E95" s="100">
        <f ca="1">IF(D95&lt;$B$1,VLOOKUP(D95,[1]DI!$A$4:$B$15000,2,FALSE),0)</f>
        <v>2.6499999999999999E-2</v>
      </c>
      <c r="F95" s="14">
        <f t="shared" ca="1" si="87"/>
        <v>1.00010379</v>
      </c>
      <c r="G95" s="14">
        <f ca="1">(TRUNC(PRODUCT($F$12:$F94),16))</f>
        <v>1.00668685479871</v>
      </c>
      <c r="H95" s="14">
        <f t="shared" si="88"/>
        <v>1</v>
      </c>
      <c r="I95" s="14">
        <f t="shared" ca="1" si="89"/>
        <v>1.0066868499999999</v>
      </c>
      <c r="J95" s="13">
        <f t="shared" si="79"/>
        <v>0.06</v>
      </c>
      <c r="K95" s="29">
        <f t="shared" si="80"/>
        <v>44179</v>
      </c>
      <c r="L95" s="2">
        <f t="shared" si="81"/>
        <v>83</v>
      </c>
      <c r="M95" s="17">
        <f t="shared" si="82"/>
        <v>83</v>
      </c>
      <c r="N95" s="12">
        <f t="shared" si="71"/>
        <v>1.019377089</v>
      </c>
      <c r="O95" s="12">
        <f t="shared" ca="1" si="72"/>
        <v>1.026193511</v>
      </c>
      <c r="P95" s="17">
        <f t="shared" si="83"/>
        <v>0</v>
      </c>
      <c r="Q95" s="14">
        <f t="shared" ca="1" si="73"/>
        <v>26.193511000000001</v>
      </c>
      <c r="R95" s="20">
        <f t="shared" si="74"/>
        <v>0</v>
      </c>
      <c r="S95" s="14">
        <f t="shared" si="75"/>
        <v>0</v>
      </c>
      <c r="T95" s="4" t="str">
        <f t="shared" si="84"/>
        <v>J=</v>
      </c>
      <c r="U95" s="29">
        <f t="shared" si="85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76"/>
        <v>44302</v>
      </c>
      <c r="B96" s="125">
        <f t="shared" ca="1" si="86"/>
        <v>1026.5373589999999</v>
      </c>
      <c r="C96" s="7">
        <f t="shared" si="77"/>
        <v>1000</v>
      </c>
      <c r="D96" s="102">
        <f t="shared" si="78"/>
        <v>44299</v>
      </c>
      <c r="E96" s="100">
        <f ca="1">IF(D96&lt;$B$1,VLOOKUP(D96,[1]DI!$A$4:$B$15000,2,FALSE),0)</f>
        <v>2.6499999999999999E-2</v>
      </c>
      <c r="F96" s="14">
        <f t="shared" ca="1" si="87"/>
        <v>1.00010379</v>
      </c>
      <c r="G96" s="14">
        <f ca="1">(TRUNC(PRODUCT($F$12:$F95),16))</f>
        <v>1.0067913388273699</v>
      </c>
      <c r="H96" s="14">
        <f t="shared" si="88"/>
        <v>1</v>
      </c>
      <c r="I96" s="14">
        <f t="shared" ca="1" si="89"/>
        <v>1.0067913399999999</v>
      </c>
      <c r="J96" s="13">
        <f t="shared" si="79"/>
        <v>0.06</v>
      </c>
      <c r="K96" s="29">
        <f t="shared" si="80"/>
        <v>44179</v>
      </c>
      <c r="L96" s="2">
        <f t="shared" si="81"/>
        <v>84</v>
      </c>
      <c r="M96" s="17">
        <f t="shared" si="82"/>
        <v>84</v>
      </c>
      <c r="N96" s="12">
        <f t="shared" si="71"/>
        <v>1.019612822</v>
      </c>
      <c r="O96" s="12">
        <f t="shared" ca="1" si="72"/>
        <v>1.026537359</v>
      </c>
      <c r="P96" s="17">
        <f t="shared" si="83"/>
        <v>0</v>
      </c>
      <c r="Q96" s="14">
        <f t="shared" ca="1" si="73"/>
        <v>26.537358999999999</v>
      </c>
      <c r="R96" s="20">
        <f t="shared" si="74"/>
        <v>0</v>
      </c>
      <c r="S96" s="14">
        <f t="shared" si="75"/>
        <v>0</v>
      </c>
      <c r="T96" s="4" t="str">
        <f t="shared" si="84"/>
        <v>J=</v>
      </c>
      <c r="U96" s="29">
        <f t="shared" si="85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76"/>
        <v>44305</v>
      </c>
      <c r="B97" s="125">
        <f t="shared" ca="1" si="86"/>
        <v>1026.8813130000001</v>
      </c>
      <c r="C97" s="7">
        <f t="shared" si="77"/>
        <v>1000</v>
      </c>
      <c r="D97" s="102">
        <f t="shared" si="78"/>
        <v>44300</v>
      </c>
      <c r="E97" s="100">
        <f ca="1">IF(D97&lt;$B$1,VLOOKUP(D97,[1]DI!$A$4:$B$15000,2,FALSE),0)</f>
        <v>2.6499999999999999E-2</v>
      </c>
      <c r="F97" s="14">
        <f t="shared" ca="1" si="87"/>
        <v>1.00010379</v>
      </c>
      <c r="G97" s="14">
        <f ca="1">(TRUNC(PRODUCT($F$12:$F96),16))</f>
        <v>1.0068958337004199</v>
      </c>
      <c r="H97" s="14">
        <f t="shared" si="88"/>
        <v>1</v>
      </c>
      <c r="I97" s="14">
        <f t="shared" ca="1" si="89"/>
        <v>1.0068958299999999</v>
      </c>
      <c r="J97" s="13">
        <f t="shared" si="79"/>
        <v>0.06</v>
      </c>
      <c r="K97" s="29">
        <f t="shared" si="80"/>
        <v>44179</v>
      </c>
      <c r="L97" s="2">
        <f t="shared" si="81"/>
        <v>85</v>
      </c>
      <c r="M97" s="17">
        <f t="shared" si="82"/>
        <v>85</v>
      </c>
      <c r="N97" s="12">
        <f t="shared" si="71"/>
        <v>1.0198486099999999</v>
      </c>
      <c r="O97" s="12">
        <f t="shared" ca="1" si="72"/>
        <v>1.0268813130000001</v>
      </c>
      <c r="P97" s="17">
        <f t="shared" si="83"/>
        <v>0</v>
      </c>
      <c r="Q97" s="14">
        <f t="shared" ca="1" si="73"/>
        <v>26.881312999999999</v>
      </c>
      <c r="R97" s="20">
        <f t="shared" si="74"/>
        <v>0</v>
      </c>
      <c r="S97" s="14">
        <f t="shared" si="75"/>
        <v>0</v>
      </c>
      <c r="T97" s="4" t="str">
        <f t="shared" si="84"/>
        <v>J=</v>
      </c>
      <c r="U97" s="29">
        <f t="shared" si="85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76"/>
        <v>44306</v>
      </c>
      <c r="B98" s="125">
        <f t="shared" ca="1" si="86"/>
        <v>1027.2253909999999</v>
      </c>
      <c r="C98" s="7">
        <f t="shared" si="77"/>
        <v>1000</v>
      </c>
      <c r="D98" s="102">
        <f t="shared" si="78"/>
        <v>44301</v>
      </c>
      <c r="E98" s="100">
        <f ca="1">IF(D98&lt;$B$1,VLOOKUP(D98,[1]DI!$A$4:$B$15000,2,FALSE),0)</f>
        <v>2.6499999999999999E-2</v>
      </c>
      <c r="F98" s="14">
        <f t="shared" ca="1" si="87"/>
        <v>1.00010379</v>
      </c>
      <c r="G98" s="14">
        <f ca="1">(TRUNC(PRODUCT($F$12:$F97),16))</f>
        <v>1.0070003394189999</v>
      </c>
      <c r="H98" s="14">
        <f t="shared" si="88"/>
        <v>1</v>
      </c>
      <c r="I98" s="14">
        <f t="shared" ca="1" si="89"/>
        <v>1.00700034</v>
      </c>
      <c r="J98" s="13">
        <f t="shared" si="79"/>
        <v>0.06</v>
      </c>
      <c r="K98" s="29">
        <f t="shared" si="80"/>
        <v>44179</v>
      </c>
      <c r="L98" s="2">
        <f t="shared" si="81"/>
        <v>86</v>
      </c>
      <c r="M98" s="17">
        <f t="shared" si="82"/>
        <v>86</v>
      </c>
      <c r="N98" s="12">
        <f t="shared" si="71"/>
        <v>1.0200844529999999</v>
      </c>
      <c r="O98" s="12">
        <f t="shared" ca="1" si="72"/>
        <v>1.027225391</v>
      </c>
      <c r="P98" s="17">
        <f t="shared" si="83"/>
        <v>0</v>
      </c>
      <c r="Q98" s="14">
        <f t="shared" ca="1" si="73"/>
        <v>27.225390999999998</v>
      </c>
      <c r="R98" s="20">
        <f t="shared" si="74"/>
        <v>0</v>
      </c>
      <c r="S98" s="14">
        <f t="shared" si="75"/>
        <v>0</v>
      </c>
      <c r="T98" s="4" t="str">
        <f t="shared" si="84"/>
        <v>J=</v>
      </c>
      <c r="U98" s="29">
        <f t="shared" si="85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76"/>
        <v>44308</v>
      </c>
      <c r="B99" s="125">
        <f t="shared" ca="1" si="86"/>
        <v>1027.569583</v>
      </c>
      <c r="C99" s="7">
        <f t="shared" si="77"/>
        <v>1000</v>
      </c>
      <c r="D99" s="102">
        <f t="shared" si="78"/>
        <v>44302</v>
      </c>
      <c r="E99" s="100">
        <f ca="1">IF(D99&lt;$B$1,VLOOKUP(D99,[1]DI!$A$4:$B$15000,2,FALSE),0)</f>
        <v>2.6499999999999999E-2</v>
      </c>
      <c r="F99" s="14">
        <f t="shared" ca="1" si="87"/>
        <v>1.00010379</v>
      </c>
      <c r="G99" s="14">
        <f ca="1">(TRUNC(PRODUCT($F$12:$F98),16))</f>
        <v>1.0071048559842299</v>
      </c>
      <c r="H99" s="14">
        <f t="shared" si="88"/>
        <v>1</v>
      </c>
      <c r="I99" s="14">
        <f t="shared" ca="1" si="89"/>
        <v>1.0071048600000001</v>
      </c>
      <c r="J99" s="13">
        <f t="shared" si="79"/>
        <v>0.06</v>
      </c>
      <c r="K99" s="29">
        <f t="shared" si="80"/>
        <v>44179</v>
      </c>
      <c r="L99" s="2">
        <f t="shared" si="81"/>
        <v>87</v>
      </c>
      <c r="M99" s="17">
        <f t="shared" si="82"/>
        <v>87</v>
      </c>
      <c r="N99" s="12">
        <f t="shared" si="71"/>
        <v>1.02032035</v>
      </c>
      <c r="O99" s="12">
        <f t="shared" ca="1" si="72"/>
        <v>1.027569583</v>
      </c>
      <c r="P99" s="17">
        <f t="shared" si="83"/>
        <v>0</v>
      </c>
      <c r="Q99" s="14">
        <f t="shared" ca="1" si="73"/>
        <v>27.569583000000002</v>
      </c>
      <c r="R99" s="20">
        <f t="shared" si="74"/>
        <v>0</v>
      </c>
      <c r="S99" s="14">
        <f t="shared" si="75"/>
        <v>0</v>
      </c>
      <c r="T99" s="4" t="str">
        <f t="shared" si="84"/>
        <v>J=</v>
      </c>
      <c r="U99" s="29">
        <f t="shared" si="85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76"/>
        <v>44309</v>
      </c>
      <c r="B100" s="125">
        <f t="shared" ca="1" si="86"/>
        <v>1027.9138800000001</v>
      </c>
      <c r="C100" s="7">
        <f t="shared" si="77"/>
        <v>1000</v>
      </c>
      <c r="D100" s="102">
        <f t="shared" si="78"/>
        <v>44305</v>
      </c>
      <c r="E100" s="100">
        <f ca="1">IF(D100&lt;$B$1,VLOOKUP(D100,[1]DI!$A$4:$B$15000,2,FALSE),0)</f>
        <v>2.6499999999999999E-2</v>
      </c>
      <c r="F100" s="14">
        <f t="shared" ca="1" si="87"/>
        <v>1.00010379</v>
      </c>
      <c r="G100" s="14">
        <f ca="1">(TRUNC(PRODUCT($F$12:$F99),16))</f>
        <v>1.00720938339723</v>
      </c>
      <c r="H100" s="14">
        <f t="shared" si="88"/>
        <v>1</v>
      </c>
      <c r="I100" s="14">
        <f t="shared" ca="1" si="89"/>
        <v>1.0072093799999999</v>
      </c>
      <c r="J100" s="13">
        <f t="shared" si="79"/>
        <v>0.06</v>
      </c>
      <c r="K100" s="29">
        <f t="shared" si="80"/>
        <v>44179</v>
      </c>
      <c r="L100" s="2">
        <f t="shared" si="81"/>
        <v>88</v>
      </c>
      <c r="M100" s="17">
        <f t="shared" si="82"/>
        <v>88</v>
      </c>
      <c r="N100" s="12">
        <f t="shared" si="71"/>
        <v>1.0205563019999999</v>
      </c>
      <c r="O100" s="12">
        <f t="shared" ca="1" si="72"/>
        <v>1.0279138800000001</v>
      </c>
      <c r="P100" s="17">
        <f t="shared" si="83"/>
        <v>0</v>
      </c>
      <c r="Q100" s="14">
        <f t="shared" ca="1" si="73"/>
        <v>27.913879999999999</v>
      </c>
      <c r="R100" s="20">
        <f t="shared" si="74"/>
        <v>0</v>
      </c>
      <c r="S100" s="14">
        <f t="shared" si="75"/>
        <v>0</v>
      </c>
      <c r="T100" s="4" t="str">
        <f t="shared" si="84"/>
        <v>J=</v>
      </c>
      <c r="U100" s="29">
        <f t="shared" si="85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76"/>
        <v>44312</v>
      </c>
      <c r="B101" s="125">
        <f t="shared" ca="1" si="86"/>
        <v>1028.25830099</v>
      </c>
      <c r="C101" s="7">
        <f t="shared" si="77"/>
        <v>1000</v>
      </c>
      <c r="D101" s="102">
        <f t="shared" si="78"/>
        <v>44306</v>
      </c>
      <c r="E101" s="100">
        <f ca="1">IF(D101&lt;$B$1,VLOOKUP(D101,[1]DI!$A$4:$B$15000,2,FALSE),0)</f>
        <v>2.6499999999999999E-2</v>
      </c>
      <c r="F101" s="14">
        <f t="shared" ca="1" si="87"/>
        <v>1.00010379</v>
      </c>
      <c r="G101" s="14">
        <f ca="1">(TRUNC(PRODUCT($F$12:$F100),16))</f>
        <v>1.00731392165914</v>
      </c>
      <c r="H101" s="14">
        <f t="shared" si="88"/>
        <v>1</v>
      </c>
      <c r="I101" s="14">
        <f t="shared" ca="1" si="89"/>
        <v>1.0073139200000001</v>
      </c>
      <c r="J101" s="13">
        <f t="shared" si="79"/>
        <v>0.06</v>
      </c>
      <c r="K101" s="29">
        <f t="shared" si="80"/>
        <v>44179</v>
      </c>
      <c r="L101" s="2">
        <f t="shared" si="81"/>
        <v>89</v>
      </c>
      <c r="M101" s="17">
        <f t="shared" si="82"/>
        <v>89</v>
      </c>
      <c r="N101" s="12">
        <f t="shared" si="71"/>
        <v>1.0207923080000001</v>
      </c>
      <c r="O101" s="12">
        <f t="shared" ca="1" si="72"/>
        <v>1.0282583009999999</v>
      </c>
      <c r="P101" s="17">
        <f t="shared" si="83"/>
        <v>0</v>
      </c>
      <c r="Q101" s="14">
        <f t="shared" ca="1" si="73"/>
        <v>28.258300989999999</v>
      </c>
      <c r="R101" s="20">
        <f t="shared" si="74"/>
        <v>0</v>
      </c>
      <c r="S101" s="14">
        <f t="shared" si="75"/>
        <v>0</v>
      </c>
      <c r="T101" s="4" t="str">
        <f t="shared" si="84"/>
        <v>J=</v>
      </c>
      <c r="U101" s="29">
        <f t="shared" si="85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76"/>
        <v>44313</v>
      </c>
      <c r="B102" s="125">
        <f t="shared" ca="1" si="86"/>
        <v>1028.6028369999999</v>
      </c>
      <c r="C102" s="7">
        <f t="shared" si="77"/>
        <v>1000</v>
      </c>
      <c r="D102" s="102">
        <f t="shared" si="78"/>
        <v>44308</v>
      </c>
      <c r="E102" s="100">
        <f ca="1">IF(D102&lt;$B$1,VLOOKUP(D102,[1]DI!$A$4:$B$15000,2,FALSE),0)</f>
        <v>2.6499999999999999E-2</v>
      </c>
      <c r="F102" s="14">
        <f t="shared" ca="1" si="87"/>
        <v>1.00010379</v>
      </c>
      <c r="G102" s="14">
        <f ca="1">(TRUNC(PRODUCT($F$12:$F101),16))</f>
        <v>1.0074184707710601</v>
      </c>
      <c r="H102" s="14">
        <f t="shared" si="88"/>
        <v>1</v>
      </c>
      <c r="I102" s="14">
        <f t="shared" ca="1" si="89"/>
        <v>1.00741847</v>
      </c>
      <c r="J102" s="13">
        <f t="shared" si="79"/>
        <v>0.06</v>
      </c>
      <c r="K102" s="29">
        <f t="shared" si="80"/>
        <v>44179</v>
      </c>
      <c r="L102" s="2">
        <f t="shared" si="81"/>
        <v>90</v>
      </c>
      <c r="M102" s="17">
        <f t="shared" si="82"/>
        <v>90</v>
      </c>
      <c r="N102" s="12">
        <f t="shared" si="71"/>
        <v>1.0210283689999999</v>
      </c>
      <c r="O102" s="12">
        <f t="shared" ca="1" si="72"/>
        <v>1.028602837</v>
      </c>
      <c r="P102" s="17">
        <f t="shared" si="83"/>
        <v>0</v>
      </c>
      <c r="Q102" s="14">
        <f t="shared" ca="1" si="73"/>
        <v>28.602837000000001</v>
      </c>
      <c r="R102" s="20">
        <f t="shared" si="74"/>
        <v>0</v>
      </c>
      <c r="S102" s="14">
        <f t="shared" si="75"/>
        <v>0</v>
      </c>
      <c r="T102" s="4" t="str">
        <f t="shared" si="84"/>
        <v>J=</v>
      </c>
      <c r="U102" s="29">
        <f t="shared" si="85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76"/>
        <v>44314</v>
      </c>
      <c r="B103" s="125">
        <f t="shared" ca="1" si="86"/>
        <v>1028.94748699</v>
      </c>
      <c r="C103" s="7">
        <f t="shared" si="77"/>
        <v>1000</v>
      </c>
      <c r="D103" s="102">
        <f t="shared" si="78"/>
        <v>44309</v>
      </c>
      <c r="E103" s="100">
        <f ca="1">IF(D103&lt;$B$1,VLOOKUP(D103,[1]DI!$A$4:$B$15000,2,FALSE),0)</f>
        <v>2.6499999999999999E-2</v>
      </c>
      <c r="F103" s="14">
        <f t="shared" ca="1" si="87"/>
        <v>1.00010379</v>
      </c>
      <c r="G103" s="14">
        <f ca="1">(TRUNC(PRODUCT($F$12:$F102),16))</f>
        <v>1.0075230307341501</v>
      </c>
      <c r="H103" s="14">
        <f t="shared" si="88"/>
        <v>1</v>
      </c>
      <c r="I103" s="14">
        <f t="shared" ca="1" si="89"/>
        <v>1.00752303</v>
      </c>
      <c r="J103" s="13">
        <f t="shared" si="79"/>
        <v>0.06</v>
      </c>
      <c r="K103" s="29">
        <f t="shared" si="80"/>
        <v>44179</v>
      </c>
      <c r="L103" s="2">
        <f t="shared" si="81"/>
        <v>91</v>
      </c>
      <c r="M103" s="17">
        <f t="shared" si="82"/>
        <v>91</v>
      </c>
      <c r="N103" s="12">
        <f t="shared" si="71"/>
        <v>1.021264484</v>
      </c>
      <c r="O103" s="12">
        <f t="shared" ca="1" si="72"/>
        <v>1.0289474869999999</v>
      </c>
      <c r="P103" s="17">
        <f t="shared" si="83"/>
        <v>0</v>
      </c>
      <c r="Q103" s="14">
        <f t="shared" ca="1" si="73"/>
        <v>28.947486990000002</v>
      </c>
      <c r="R103" s="20">
        <f t="shared" si="74"/>
        <v>0</v>
      </c>
      <c r="S103" s="14">
        <f t="shared" si="75"/>
        <v>0</v>
      </c>
      <c r="T103" s="4" t="str">
        <f t="shared" si="84"/>
        <v>J=</v>
      </c>
      <c r="U103" s="29">
        <f t="shared" si="85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76"/>
        <v>44315</v>
      </c>
      <c r="B104" s="125">
        <f t="shared" ca="1" si="86"/>
        <v>1029.292252</v>
      </c>
      <c r="C104" s="7">
        <f t="shared" si="77"/>
        <v>1000</v>
      </c>
      <c r="D104" s="102">
        <f t="shared" si="78"/>
        <v>44312</v>
      </c>
      <c r="E104" s="100">
        <f ca="1">IF(D104&lt;$B$1,VLOOKUP(D104,[1]DI!$A$4:$B$15000,2,FALSE),0)</f>
        <v>2.6499999999999999E-2</v>
      </c>
      <c r="F104" s="14">
        <f t="shared" ca="1" si="87"/>
        <v>1.00010379</v>
      </c>
      <c r="G104" s="14">
        <f ca="1">(TRUNC(PRODUCT($F$12:$F103),16))</f>
        <v>1.00762760154951</v>
      </c>
      <c r="H104" s="14">
        <f t="shared" si="88"/>
        <v>1</v>
      </c>
      <c r="I104" s="14">
        <f t="shared" ca="1" si="89"/>
        <v>1.0076276</v>
      </c>
      <c r="J104" s="13">
        <f t="shared" si="79"/>
        <v>0.06</v>
      </c>
      <c r="K104" s="29">
        <f t="shared" si="80"/>
        <v>44179</v>
      </c>
      <c r="L104" s="2">
        <f t="shared" si="81"/>
        <v>92</v>
      </c>
      <c r="M104" s="17">
        <f t="shared" si="82"/>
        <v>92</v>
      </c>
      <c r="N104" s="12">
        <f t="shared" si="71"/>
        <v>1.021500654</v>
      </c>
      <c r="O104" s="12">
        <f t="shared" ca="1" si="72"/>
        <v>1.0292922520000001</v>
      </c>
      <c r="P104" s="17">
        <f t="shared" si="83"/>
        <v>0</v>
      </c>
      <c r="Q104" s="14">
        <f t="shared" ca="1" si="73"/>
        <v>29.292252000000001</v>
      </c>
      <c r="R104" s="20">
        <f t="shared" si="74"/>
        <v>0</v>
      </c>
      <c r="S104" s="14">
        <f t="shared" si="75"/>
        <v>0</v>
      </c>
      <c r="T104" s="4" t="str">
        <f t="shared" si="84"/>
        <v>J=</v>
      </c>
      <c r="U104" s="29">
        <f t="shared" si="85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76"/>
        <v>44316</v>
      </c>
      <c r="B105" s="125">
        <f t="shared" ca="1" si="86"/>
        <v>1029.6371320000001</v>
      </c>
      <c r="C105" s="7">
        <f t="shared" si="77"/>
        <v>1000</v>
      </c>
      <c r="D105" s="102">
        <f t="shared" si="78"/>
        <v>44313</v>
      </c>
      <c r="E105" s="100">
        <f ca="1">IF(D105&lt;$B$1,VLOOKUP(D105,[1]DI!$A$4:$B$15000,2,FALSE),0)</f>
        <v>2.6499999999999999E-2</v>
      </c>
      <c r="F105" s="14">
        <f t="shared" ca="1" si="87"/>
        <v>1.00010379</v>
      </c>
      <c r="G105" s="14">
        <f ca="1">(TRUNC(PRODUCT($F$12:$F104),16))</f>
        <v>1.00773218321827</v>
      </c>
      <c r="H105" s="14">
        <f t="shared" si="88"/>
        <v>1</v>
      </c>
      <c r="I105" s="14">
        <f t="shared" ca="1" si="89"/>
        <v>1.0077321800000001</v>
      </c>
      <c r="J105" s="13">
        <f t="shared" si="79"/>
        <v>0.06</v>
      </c>
      <c r="K105" s="29">
        <f t="shared" si="80"/>
        <v>44179</v>
      </c>
      <c r="L105" s="2">
        <f t="shared" si="81"/>
        <v>93</v>
      </c>
      <c r="M105" s="17">
        <f t="shared" si="82"/>
        <v>93</v>
      </c>
      <c r="N105" s="12">
        <f t="shared" si="71"/>
        <v>1.0217368790000001</v>
      </c>
      <c r="O105" s="12">
        <f t="shared" ca="1" si="72"/>
        <v>1.029637132</v>
      </c>
      <c r="P105" s="17">
        <f t="shared" si="83"/>
        <v>0</v>
      </c>
      <c r="Q105" s="14">
        <f t="shared" ca="1" si="73"/>
        <v>29.637132000000001</v>
      </c>
      <c r="R105" s="20">
        <f t="shared" si="74"/>
        <v>0</v>
      </c>
      <c r="S105" s="14">
        <f t="shared" si="75"/>
        <v>0</v>
      </c>
      <c r="T105" s="4" t="str">
        <f t="shared" si="84"/>
        <v>J=</v>
      </c>
      <c r="U105" s="29">
        <f t="shared" si="85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76"/>
        <v>44319</v>
      </c>
      <c r="B106" s="125">
        <f t="shared" ca="1" si="86"/>
        <v>1029.982137</v>
      </c>
      <c r="C106" s="7">
        <f t="shared" si="77"/>
        <v>1000</v>
      </c>
      <c r="D106" s="102">
        <f t="shared" si="78"/>
        <v>44314</v>
      </c>
      <c r="E106" s="100">
        <f ca="1">IF(D106&lt;$B$1,VLOOKUP(D106,[1]DI!$A$4:$B$15000,2,FALSE),0)</f>
        <v>2.6499999999999999E-2</v>
      </c>
      <c r="F106" s="14">
        <f t="shared" ca="1" si="87"/>
        <v>1.00010379</v>
      </c>
      <c r="G106" s="14">
        <f ca="1">(TRUNC(PRODUCT($F$12:$F105),16))</f>
        <v>1.00783677574157</v>
      </c>
      <c r="H106" s="14">
        <f t="shared" si="88"/>
        <v>1</v>
      </c>
      <c r="I106" s="14">
        <f t="shared" ca="1" si="89"/>
        <v>1.0078367800000001</v>
      </c>
      <c r="J106" s="13">
        <f t="shared" si="79"/>
        <v>0.06</v>
      </c>
      <c r="K106" s="29">
        <f t="shared" si="80"/>
        <v>44179</v>
      </c>
      <c r="L106" s="2">
        <f t="shared" si="81"/>
        <v>94</v>
      </c>
      <c r="M106" s="17">
        <f t="shared" si="82"/>
        <v>94</v>
      </c>
      <c r="N106" s="12">
        <f t="shared" si="71"/>
        <v>1.021973158</v>
      </c>
      <c r="O106" s="12">
        <f t="shared" ca="1" si="72"/>
        <v>1.029982137</v>
      </c>
      <c r="P106" s="17">
        <f t="shared" si="83"/>
        <v>0</v>
      </c>
      <c r="Q106" s="14">
        <f t="shared" ca="1" si="73"/>
        <v>29.982137000000002</v>
      </c>
      <c r="R106" s="20">
        <f t="shared" si="74"/>
        <v>0</v>
      </c>
      <c r="S106" s="14">
        <f t="shared" si="75"/>
        <v>0</v>
      </c>
      <c r="T106" s="4" t="str">
        <f t="shared" si="84"/>
        <v>J=</v>
      </c>
      <c r="U106" s="29">
        <f t="shared" si="85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76"/>
        <v>44320</v>
      </c>
      <c r="B107" s="125">
        <f t="shared" ca="1" si="86"/>
        <v>1030.3272459899999</v>
      </c>
      <c r="C107" s="7">
        <f t="shared" si="77"/>
        <v>1000</v>
      </c>
      <c r="D107" s="102">
        <f t="shared" si="78"/>
        <v>44315</v>
      </c>
      <c r="E107" s="100">
        <f ca="1">IF(D107&lt;$B$1,VLOOKUP(D107,[1]DI!$A$4:$B$15000,2,FALSE),0)</f>
        <v>2.6499999999999999E-2</v>
      </c>
      <c r="F107" s="14">
        <f t="shared" ca="1" si="87"/>
        <v>1.00010379</v>
      </c>
      <c r="G107" s="14">
        <f ca="1">(TRUNC(PRODUCT($F$12:$F106),16))</f>
        <v>1.0079413791205201</v>
      </c>
      <c r="H107" s="14">
        <f t="shared" si="88"/>
        <v>1</v>
      </c>
      <c r="I107" s="14">
        <f t="shared" ca="1" si="89"/>
        <v>1.0079413800000001</v>
      </c>
      <c r="J107" s="13">
        <f t="shared" si="79"/>
        <v>0.06</v>
      </c>
      <c r="K107" s="29">
        <f t="shared" si="80"/>
        <v>44179</v>
      </c>
      <c r="L107" s="2">
        <f t="shared" si="81"/>
        <v>95</v>
      </c>
      <c r="M107" s="17">
        <f t="shared" si="82"/>
        <v>95</v>
      </c>
      <c r="N107" s="12">
        <f t="shared" si="71"/>
        <v>1.022209492</v>
      </c>
      <c r="O107" s="12">
        <f t="shared" ca="1" si="72"/>
        <v>1.0303272459999999</v>
      </c>
      <c r="P107" s="17">
        <f t="shared" si="83"/>
        <v>0</v>
      </c>
      <c r="Q107" s="14">
        <f t="shared" ca="1" si="73"/>
        <v>30.327245990000002</v>
      </c>
      <c r="R107" s="20">
        <f t="shared" si="74"/>
        <v>0</v>
      </c>
      <c r="S107" s="14">
        <f t="shared" si="75"/>
        <v>0</v>
      </c>
      <c r="T107" s="4" t="str">
        <f t="shared" si="84"/>
        <v>J=</v>
      </c>
      <c r="U107" s="29">
        <f t="shared" si="85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76"/>
        <v>44321</v>
      </c>
      <c r="B108" s="125">
        <f t="shared" ca="1" si="86"/>
        <v>1030.67247</v>
      </c>
      <c r="C108" s="7">
        <f t="shared" si="77"/>
        <v>1000</v>
      </c>
      <c r="D108" s="102">
        <f t="shared" si="78"/>
        <v>44316</v>
      </c>
      <c r="E108" s="100">
        <f ca="1">IF(D108&lt;$B$1,VLOOKUP(D108,[1]DI!$A$4:$B$15000,2,FALSE),0)</f>
        <v>2.6499999999999999E-2</v>
      </c>
      <c r="F108" s="14">
        <f t="shared" ca="1" si="87"/>
        <v>1.00010379</v>
      </c>
      <c r="G108" s="14">
        <f ca="1">(TRUNC(PRODUCT($F$12:$F107),16))</f>
        <v>1.00804599335626</v>
      </c>
      <c r="H108" s="14">
        <f t="shared" si="88"/>
        <v>1</v>
      </c>
      <c r="I108" s="14">
        <f t="shared" ca="1" si="89"/>
        <v>1.0080459900000001</v>
      </c>
      <c r="J108" s="13">
        <f t="shared" si="79"/>
        <v>0.06</v>
      </c>
      <c r="K108" s="29">
        <f t="shared" si="80"/>
        <v>44179</v>
      </c>
      <c r="L108" s="2">
        <f t="shared" si="81"/>
        <v>96</v>
      </c>
      <c r="M108" s="17">
        <f t="shared" si="82"/>
        <v>96</v>
      </c>
      <c r="N108" s="12">
        <f t="shared" si="71"/>
        <v>1.0224458809999999</v>
      </c>
      <c r="O108" s="12">
        <f t="shared" ca="1" si="72"/>
        <v>1.0306724700000001</v>
      </c>
      <c r="P108" s="17">
        <f t="shared" si="83"/>
        <v>0</v>
      </c>
      <c r="Q108" s="14">
        <f t="shared" ca="1" si="73"/>
        <v>30.672470000000001</v>
      </c>
      <c r="R108" s="20">
        <f t="shared" si="74"/>
        <v>0</v>
      </c>
      <c r="S108" s="14">
        <f t="shared" si="75"/>
        <v>0</v>
      </c>
      <c r="T108" s="4" t="str">
        <f t="shared" si="84"/>
        <v>J=</v>
      </c>
      <c r="U108" s="29">
        <f t="shared" si="85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76"/>
        <v>44322</v>
      </c>
      <c r="B109" s="125">
        <f t="shared" ca="1" si="86"/>
        <v>1031.01781899</v>
      </c>
      <c r="C109" s="7">
        <f t="shared" si="77"/>
        <v>1000</v>
      </c>
      <c r="D109" s="102">
        <f t="shared" si="78"/>
        <v>44319</v>
      </c>
      <c r="E109" s="100">
        <f ca="1">IF(D109&lt;$B$1,VLOOKUP(D109,[1]DI!$A$4:$B$15000,2,FALSE),0)</f>
        <v>2.6499999999999999E-2</v>
      </c>
      <c r="F109" s="14">
        <f t="shared" ca="1" si="87"/>
        <v>1.00010379</v>
      </c>
      <c r="G109" s="14">
        <f ca="1">(TRUNC(PRODUCT($F$12:$F108),16))</f>
        <v>1.0081506184499101</v>
      </c>
      <c r="H109" s="14">
        <f t="shared" si="88"/>
        <v>1</v>
      </c>
      <c r="I109" s="14">
        <f t="shared" ca="1" si="89"/>
        <v>1.0081506200000001</v>
      </c>
      <c r="J109" s="13">
        <f t="shared" si="79"/>
        <v>0.06</v>
      </c>
      <c r="K109" s="29">
        <f t="shared" si="80"/>
        <v>44179</v>
      </c>
      <c r="L109" s="2">
        <f t="shared" si="81"/>
        <v>97</v>
      </c>
      <c r="M109" s="17">
        <f t="shared" si="82"/>
        <v>97</v>
      </c>
      <c r="N109" s="12">
        <f t="shared" si="71"/>
        <v>1.022682324</v>
      </c>
      <c r="O109" s="12">
        <f t="shared" ca="1" si="72"/>
        <v>1.0310178189999999</v>
      </c>
      <c r="P109" s="17">
        <f t="shared" si="83"/>
        <v>0</v>
      </c>
      <c r="Q109" s="14">
        <f t="shared" ca="1" si="73"/>
        <v>31.017818989999999</v>
      </c>
      <c r="R109" s="20">
        <f t="shared" si="74"/>
        <v>0</v>
      </c>
      <c r="S109" s="14">
        <f t="shared" si="75"/>
        <v>0</v>
      </c>
      <c r="T109" s="4" t="str">
        <f t="shared" si="84"/>
        <v>J=</v>
      </c>
      <c r="U109" s="29">
        <f t="shared" si="85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76"/>
        <v>44323</v>
      </c>
      <c r="B110" s="125">
        <f t="shared" ca="1" si="86"/>
        <v>1031.3632729999999</v>
      </c>
      <c r="C110" s="7">
        <f t="shared" si="77"/>
        <v>1000</v>
      </c>
      <c r="D110" s="102">
        <f t="shared" si="78"/>
        <v>44320</v>
      </c>
      <c r="E110" s="100">
        <f ca="1">IF(D110&lt;$B$1,VLOOKUP(D110,[1]DI!$A$4:$B$15000,2,FALSE),0)</f>
        <v>2.6499999999999999E-2</v>
      </c>
      <c r="F110" s="14">
        <f t="shared" ca="1" si="87"/>
        <v>1.00010379</v>
      </c>
      <c r="G110" s="14">
        <f ca="1">(TRUNC(PRODUCT($F$12:$F109),16))</f>
        <v>1.0082552544026</v>
      </c>
      <c r="H110" s="14">
        <f t="shared" si="88"/>
        <v>1</v>
      </c>
      <c r="I110" s="14">
        <f t="shared" ca="1" si="89"/>
        <v>1.0082552499999999</v>
      </c>
      <c r="J110" s="13">
        <f t="shared" si="79"/>
        <v>0.06</v>
      </c>
      <c r="K110" s="29">
        <f t="shared" si="80"/>
        <v>44179</v>
      </c>
      <c r="L110" s="2">
        <f t="shared" si="81"/>
        <v>98</v>
      </c>
      <c r="M110" s="17">
        <f t="shared" si="82"/>
        <v>98</v>
      </c>
      <c r="N110" s="12">
        <f t="shared" si="71"/>
        <v>1.0229188220000001</v>
      </c>
      <c r="O110" s="12">
        <f t="shared" ca="1" si="72"/>
        <v>1.031363273</v>
      </c>
      <c r="P110" s="17">
        <f t="shared" si="83"/>
        <v>0</v>
      </c>
      <c r="Q110" s="14">
        <f t="shared" ca="1" si="73"/>
        <v>31.363273</v>
      </c>
      <c r="R110" s="20">
        <f t="shared" si="74"/>
        <v>0</v>
      </c>
      <c r="S110" s="14">
        <f t="shared" si="75"/>
        <v>0</v>
      </c>
      <c r="T110" s="4" t="str">
        <f t="shared" si="84"/>
        <v>J=</v>
      </c>
      <c r="U110" s="29">
        <f t="shared" si="85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76"/>
        <v>44326</v>
      </c>
      <c r="B111" s="125">
        <f t="shared" ca="1" si="86"/>
        <v>1031.708852</v>
      </c>
      <c r="C111" s="7">
        <f t="shared" si="77"/>
        <v>1000</v>
      </c>
      <c r="D111" s="102">
        <f t="shared" si="78"/>
        <v>44321</v>
      </c>
      <c r="E111" s="100">
        <f ca="1">IF(D111&lt;$B$1,VLOOKUP(D111,[1]DI!$A$4:$B$15000,2,FALSE),0)</f>
        <v>2.6499999999999999E-2</v>
      </c>
      <c r="F111" s="14">
        <f t="shared" ca="1" si="87"/>
        <v>1.00010379</v>
      </c>
      <c r="G111" s="14">
        <f ca="1">(TRUNC(PRODUCT($F$12:$F110),16))</f>
        <v>1.00835990121545</v>
      </c>
      <c r="H111" s="14">
        <f t="shared" si="88"/>
        <v>1</v>
      </c>
      <c r="I111" s="14">
        <f t="shared" ca="1" si="89"/>
        <v>1.0083599000000001</v>
      </c>
      <c r="J111" s="13">
        <f t="shared" si="79"/>
        <v>0.06</v>
      </c>
      <c r="K111" s="29">
        <f t="shared" si="80"/>
        <v>44179</v>
      </c>
      <c r="L111" s="2">
        <f t="shared" si="81"/>
        <v>99</v>
      </c>
      <c r="M111" s="17">
        <f t="shared" si="82"/>
        <v>99</v>
      </c>
      <c r="N111" s="12">
        <f t="shared" si="71"/>
        <v>1.023155375</v>
      </c>
      <c r="O111" s="12">
        <f t="shared" ca="1" si="72"/>
        <v>1.031708852</v>
      </c>
      <c r="P111" s="17">
        <f t="shared" si="83"/>
        <v>0</v>
      </c>
      <c r="Q111" s="14">
        <f t="shared" ca="1" si="73"/>
        <v>31.708852</v>
      </c>
      <c r="R111" s="20">
        <f t="shared" si="74"/>
        <v>0</v>
      </c>
      <c r="S111" s="14">
        <f t="shared" si="75"/>
        <v>0</v>
      </c>
      <c r="T111" s="4" t="str">
        <f t="shared" si="84"/>
        <v>J=</v>
      </c>
      <c r="U111" s="29">
        <f t="shared" si="85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76"/>
        <v>44327</v>
      </c>
      <c r="B112" s="125">
        <f t="shared" ca="1" si="86"/>
        <v>1032.054545</v>
      </c>
      <c r="C112" s="7">
        <f t="shared" si="77"/>
        <v>1000</v>
      </c>
      <c r="D112" s="102">
        <f t="shared" si="78"/>
        <v>44322</v>
      </c>
      <c r="E112" s="100">
        <f ca="1">IF(D112&lt;$B$1,VLOOKUP(D112,[1]DI!$A$4:$B$15000,2,FALSE),0)</f>
        <v>3.4000000000000002E-2</v>
      </c>
      <c r="F112" s="14">
        <f t="shared" ca="1" si="87"/>
        <v>1.00013269</v>
      </c>
      <c r="G112" s="14">
        <f ca="1">(TRUNC(PRODUCT($F$12:$F111),16))</f>
        <v>1.0084645588896</v>
      </c>
      <c r="H112" s="14">
        <f t="shared" si="88"/>
        <v>1</v>
      </c>
      <c r="I112" s="14">
        <f t="shared" ca="1" si="89"/>
        <v>1.00846456</v>
      </c>
      <c r="J112" s="13">
        <f t="shared" si="79"/>
        <v>0.06</v>
      </c>
      <c r="K112" s="29">
        <f t="shared" si="80"/>
        <v>44179</v>
      </c>
      <c r="L112" s="2">
        <f t="shared" si="81"/>
        <v>100</v>
      </c>
      <c r="M112" s="17">
        <f t="shared" si="82"/>
        <v>100</v>
      </c>
      <c r="N112" s="12">
        <f t="shared" si="71"/>
        <v>1.0233919819999999</v>
      </c>
      <c r="O112" s="12">
        <f t="shared" ca="1" si="72"/>
        <v>1.032054545</v>
      </c>
      <c r="P112" s="17">
        <f t="shared" si="83"/>
        <v>0</v>
      </c>
      <c r="Q112" s="14">
        <f t="shared" ca="1" si="73"/>
        <v>32.054544999999997</v>
      </c>
      <c r="R112" s="20">
        <f t="shared" si="74"/>
        <v>0</v>
      </c>
      <c r="S112" s="14">
        <f t="shared" si="75"/>
        <v>0</v>
      </c>
      <c r="T112" s="4" t="str">
        <f t="shared" si="84"/>
        <v>J=</v>
      </c>
      <c r="U112" s="29">
        <f t="shared" si="85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76"/>
        <v>44328</v>
      </c>
      <c r="B113" s="125">
        <f t="shared" ca="1" si="86"/>
        <v>1032.4301819899999</v>
      </c>
      <c r="C113" s="7">
        <f t="shared" si="77"/>
        <v>1000</v>
      </c>
      <c r="D113" s="102">
        <f t="shared" si="78"/>
        <v>44323</v>
      </c>
      <c r="E113" s="100">
        <f ca="1">IF(D113&lt;$B$1,VLOOKUP(D113,[1]DI!$A$4:$B$15000,2,FALSE),0)</f>
        <v>3.4000000000000002E-2</v>
      </c>
      <c r="F113" s="14">
        <f t="shared" ca="1" si="87"/>
        <v>1.00013269</v>
      </c>
      <c r="G113" s="14">
        <f ca="1">(TRUNC(PRODUCT($F$12:$F112),16))</f>
        <v>1.00859837205192</v>
      </c>
      <c r="H113" s="14">
        <f t="shared" si="88"/>
        <v>1</v>
      </c>
      <c r="I113" s="14">
        <f t="shared" ca="1" si="89"/>
        <v>1.0085983700000001</v>
      </c>
      <c r="J113" s="13">
        <f t="shared" si="79"/>
        <v>0.06</v>
      </c>
      <c r="K113" s="29">
        <f t="shared" si="80"/>
        <v>44179</v>
      </c>
      <c r="L113" s="2">
        <f t="shared" si="81"/>
        <v>101</v>
      </c>
      <c r="M113" s="17">
        <f t="shared" si="82"/>
        <v>101</v>
      </c>
      <c r="N113" s="12">
        <f t="shared" si="71"/>
        <v>1.023628644</v>
      </c>
      <c r="O113" s="12">
        <f t="shared" ca="1" si="72"/>
        <v>1.0324301819999999</v>
      </c>
      <c r="P113" s="17">
        <f t="shared" si="83"/>
        <v>0</v>
      </c>
      <c r="Q113" s="14">
        <f t="shared" ca="1" si="73"/>
        <v>32.430181990000001</v>
      </c>
      <c r="R113" s="20">
        <f t="shared" si="74"/>
        <v>0</v>
      </c>
      <c r="S113" s="14">
        <f t="shared" si="75"/>
        <v>0</v>
      </c>
      <c r="T113" s="4" t="str">
        <f t="shared" si="84"/>
        <v>J=</v>
      </c>
      <c r="U113" s="29">
        <f t="shared" si="85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76"/>
        <v>44329</v>
      </c>
      <c r="B114" s="125">
        <f t="shared" ca="1" si="86"/>
        <v>1032.8059579999999</v>
      </c>
      <c r="C114" s="7">
        <f t="shared" si="77"/>
        <v>1000</v>
      </c>
      <c r="D114" s="102">
        <f t="shared" si="78"/>
        <v>44326</v>
      </c>
      <c r="E114" s="100">
        <f ca="1">IF(D114&lt;$B$1,VLOOKUP(D114,[1]DI!$A$4:$B$15000,2,FALSE),0)</f>
        <v>3.4000000000000002E-2</v>
      </c>
      <c r="F114" s="14">
        <f t="shared" ca="1" si="87"/>
        <v>1.00013269</v>
      </c>
      <c r="G114" s="14">
        <f ca="1">(TRUNC(PRODUCT($F$12:$F113),16))</f>
        <v>1.00873220296991</v>
      </c>
      <c r="H114" s="14">
        <f t="shared" si="88"/>
        <v>1</v>
      </c>
      <c r="I114" s="14">
        <f t="shared" ca="1" si="89"/>
        <v>1.0087322000000001</v>
      </c>
      <c r="J114" s="13">
        <f t="shared" si="79"/>
        <v>0.06</v>
      </c>
      <c r="K114" s="29">
        <f t="shared" si="80"/>
        <v>44179</v>
      </c>
      <c r="L114" s="2">
        <f t="shared" si="81"/>
        <v>102</v>
      </c>
      <c r="M114" s="17">
        <f t="shared" si="82"/>
        <v>102</v>
      </c>
      <c r="N114" s="12">
        <f t="shared" si="71"/>
        <v>1.0238653609999999</v>
      </c>
      <c r="O114" s="12">
        <f t="shared" ca="1" si="72"/>
        <v>1.032805958</v>
      </c>
      <c r="P114" s="17">
        <f t="shared" si="83"/>
        <v>0</v>
      </c>
      <c r="Q114" s="14">
        <f t="shared" ca="1" si="73"/>
        <v>32.805957999999997</v>
      </c>
      <c r="R114" s="20">
        <f t="shared" si="74"/>
        <v>0</v>
      </c>
      <c r="S114" s="14">
        <f t="shared" si="75"/>
        <v>0</v>
      </c>
      <c r="T114" s="4" t="str">
        <f t="shared" si="84"/>
        <v>J=</v>
      </c>
      <c r="U114" s="29">
        <f t="shared" si="85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76"/>
        <v>44330</v>
      </c>
      <c r="B115" s="125">
        <f t="shared" ca="1" si="86"/>
        <v>1033.181873</v>
      </c>
      <c r="C115" s="7">
        <f t="shared" si="77"/>
        <v>1000</v>
      </c>
      <c r="D115" s="102">
        <f t="shared" si="78"/>
        <v>44327</v>
      </c>
      <c r="E115" s="100">
        <f ca="1">IF(D115&lt;$B$1,VLOOKUP(D115,[1]DI!$A$4:$B$15000,2,FALSE),0)</f>
        <v>3.4000000000000002E-2</v>
      </c>
      <c r="F115" s="14">
        <f t="shared" ca="1" si="87"/>
        <v>1.00013269</v>
      </c>
      <c r="G115" s="14">
        <f ca="1">(TRUNC(PRODUCT($F$12:$F114),16))</f>
        <v>1.00886605164592</v>
      </c>
      <c r="H115" s="14">
        <f t="shared" si="88"/>
        <v>1</v>
      </c>
      <c r="I115" s="14">
        <f t="shared" ca="1" si="89"/>
        <v>1.00886605</v>
      </c>
      <c r="J115" s="13">
        <f t="shared" si="79"/>
        <v>0.06</v>
      </c>
      <c r="K115" s="29">
        <f t="shared" si="80"/>
        <v>44179</v>
      </c>
      <c r="L115" s="2">
        <f t="shared" si="81"/>
        <v>103</v>
      </c>
      <c r="M115" s="17">
        <f t="shared" si="82"/>
        <v>103</v>
      </c>
      <c r="N115" s="12">
        <f t="shared" si="71"/>
        <v>1.0241021320000001</v>
      </c>
      <c r="O115" s="12">
        <f t="shared" ca="1" si="72"/>
        <v>1.033181873</v>
      </c>
      <c r="P115" s="17">
        <f t="shared" si="83"/>
        <v>0</v>
      </c>
      <c r="Q115" s="14">
        <f t="shared" ca="1" si="73"/>
        <v>33.181873000000003</v>
      </c>
      <c r="R115" s="20">
        <f t="shared" si="74"/>
        <v>0</v>
      </c>
      <c r="S115" s="14">
        <f t="shared" si="75"/>
        <v>0</v>
      </c>
      <c r="T115" s="4" t="str">
        <f t="shared" si="84"/>
        <v>J=</v>
      </c>
      <c r="U115" s="29">
        <f t="shared" si="85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76"/>
        <v>44333</v>
      </c>
      <c r="B116" s="125">
        <f t="shared" ca="1" si="86"/>
        <v>1033.5579269899999</v>
      </c>
      <c r="C116" s="7">
        <f t="shared" si="77"/>
        <v>1000</v>
      </c>
      <c r="D116" s="102">
        <f t="shared" si="78"/>
        <v>44328</v>
      </c>
      <c r="E116" s="100">
        <f ca="1">IF(D116&lt;$B$1,VLOOKUP(D116,[1]DI!$A$4:$B$15000,2,FALSE),0)</f>
        <v>3.4000000000000002E-2</v>
      </c>
      <c r="F116" s="14">
        <f t="shared" ca="1" si="87"/>
        <v>1.00013269</v>
      </c>
      <c r="G116" s="14">
        <f ca="1">(TRUNC(PRODUCT($F$12:$F115),16))</f>
        <v>1.0089999180823099</v>
      </c>
      <c r="H116" s="14">
        <f t="shared" si="88"/>
        <v>1</v>
      </c>
      <c r="I116" s="14">
        <f t="shared" ca="1" si="89"/>
        <v>1.0089999199999999</v>
      </c>
      <c r="J116" s="13">
        <f t="shared" si="79"/>
        <v>0.06</v>
      </c>
      <c r="K116" s="29">
        <f t="shared" si="80"/>
        <v>44179</v>
      </c>
      <c r="L116" s="2">
        <f t="shared" si="81"/>
        <v>104</v>
      </c>
      <c r="M116" s="17">
        <f t="shared" si="82"/>
        <v>104</v>
      </c>
      <c r="N116" s="12">
        <f t="shared" si="71"/>
        <v>1.024338958</v>
      </c>
      <c r="O116" s="12">
        <f t="shared" ca="1" si="72"/>
        <v>1.0335579269999999</v>
      </c>
      <c r="P116" s="17">
        <f t="shared" si="83"/>
        <v>0</v>
      </c>
      <c r="Q116" s="14">
        <f t="shared" ca="1" si="73"/>
        <v>33.557926989999999</v>
      </c>
      <c r="R116" s="20">
        <f t="shared" si="74"/>
        <v>0</v>
      </c>
      <c r="S116" s="14">
        <f t="shared" si="75"/>
        <v>0</v>
      </c>
      <c r="T116" s="4" t="str">
        <f t="shared" si="84"/>
        <v>J=</v>
      </c>
      <c r="U116" s="29">
        <f t="shared" si="85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76"/>
        <v>44334</v>
      </c>
      <c r="B117" s="125">
        <f t="shared" ca="1" si="86"/>
        <v>1033.93410999</v>
      </c>
      <c r="C117" s="7">
        <f t="shared" si="77"/>
        <v>1000</v>
      </c>
      <c r="D117" s="102">
        <f t="shared" si="78"/>
        <v>44329</v>
      </c>
      <c r="E117" s="100">
        <f ca="1">IF(D117&lt;$B$1,VLOOKUP(D117,[1]DI!$A$4:$B$15000,2,FALSE),0)</f>
        <v>3.4000000000000002E-2</v>
      </c>
      <c r="F117" s="14">
        <f t="shared" ca="1" si="87"/>
        <v>1.00013269</v>
      </c>
      <c r="G117" s="14">
        <f ca="1">(TRUNC(PRODUCT($F$12:$F116),16))</f>
        <v>1.00913380228144</v>
      </c>
      <c r="H117" s="14">
        <f t="shared" si="88"/>
        <v>1</v>
      </c>
      <c r="I117" s="14">
        <f t="shared" ca="1" si="89"/>
        <v>1.0091338000000001</v>
      </c>
      <c r="J117" s="13">
        <f t="shared" si="79"/>
        <v>0.06</v>
      </c>
      <c r="K117" s="29">
        <f t="shared" si="80"/>
        <v>44179</v>
      </c>
      <c r="L117" s="2">
        <f t="shared" si="81"/>
        <v>105</v>
      </c>
      <c r="M117" s="17">
        <f t="shared" si="82"/>
        <v>105</v>
      </c>
      <c r="N117" s="12">
        <f t="shared" si="71"/>
        <v>1.0245758389999999</v>
      </c>
      <c r="O117" s="12">
        <f t="shared" ca="1" si="72"/>
        <v>1.0339341099999999</v>
      </c>
      <c r="P117" s="17">
        <f t="shared" si="83"/>
        <v>0</v>
      </c>
      <c r="Q117" s="14">
        <f t="shared" ca="1" si="73"/>
        <v>33.934109990000003</v>
      </c>
      <c r="R117" s="20">
        <f t="shared" si="74"/>
        <v>0</v>
      </c>
      <c r="S117" s="14">
        <f t="shared" si="75"/>
        <v>0</v>
      </c>
      <c r="T117" s="4" t="str">
        <f t="shared" si="84"/>
        <v>J=</v>
      </c>
      <c r="U117" s="29">
        <f t="shared" si="85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76"/>
        <v>44335</v>
      </c>
      <c r="B118" s="125">
        <f t="shared" ca="1" si="86"/>
        <v>1034.310432</v>
      </c>
      <c r="C118" s="7">
        <f t="shared" si="77"/>
        <v>1000</v>
      </c>
      <c r="D118" s="102">
        <f t="shared" si="78"/>
        <v>44330</v>
      </c>
      <c r="E118" s="100">
        <f ca="1">IF(D118&lt;$B$1,VLOOKUP(D118,[1]DI!$A$4:$B$15000,2,FALSE),0)</f>
        <v>3.4000000000000002E-2</v>
      </c>
      <c r="F118" s="14">
        <f t="shared" ca="1" si="87"/>
        <v>1.00013269</v>
      </c>
      <c r="G118" s="14">
        <f ca="1">(TRUNC(PRODUCT($F$12:$F117),16))</f>
        <v>1.0092677042456699</v>
      </c>
      <c r="H118" s="14">
        <f t="shared" si="88"/>
        <v>1</v>
      </c>
      <c r="I118" s="14">
        <f t="shared" ca="1" si="89"/>
        <v>1.0092677000000001</v>
      </c>
      <c r="J118" s="13">
        <f t="shared" si="79"/>
        <v>0.06</v>
      </c>
      <c r="K118" s="29">
        <f t="shared" si="80"/>
        <v>44179</v>
      </c>
      <c r="L118" s="2">
        <f t="shared" si="81"/>
        <v>106</v>
      </c>
      <c r="M118" s="17">
        <f t="shared" si="82"/>
        <v>106</v>
      </c>
      <c r="N118" s="12">
        <f t="shared" si="71"/>
        <v>1.024812775</v>
      </c>
      <c r="O118" s="12">
        <f t="shared" ca="1" si="72"/>
        <v>1.0343104320000001</v>
      </c>
      <c r="P118" s="17">
        <f t="shared" si="83"/>
        <v>0</v>
      </c>
      <c r="Q118" s="14">
        <f t="shared" ca="1" si="73"/>
        <v>34.310431999999999</v>
      </c>
      <c r="R118" s="20">
        <f t="shared" si="74"/>
        <v>0</v>
      </c>
      <c r="S118" s="14">
        <f t="shared" si="75"/>
        <v>0</v>
      </c>
      <c r="T118" s="4" t="str">
        <f t="shared" si="84"/>
        <v>J=</v>
      </c>
      <c r="U118" s="29">
        <f t="shared" si="85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76"/>
        <v>44336</v>
      </c>
      <c r="B119" s="125">
        <f t="shared" ca="1" si="86"/>
        <v>1034.6868939999999</v>
      </c>
      <c r="C119" s="7">
        <f t="shared" si="77"/>
        <v>1000</v>
      </c>
      <c r="D119" s="102">
        <f t="shared" si="78"/>
        <v>44333</v>
      </c>
      <c r="E119" s="100">
        <f ca="1">IF(D119&lt;$B$1,VLOOKUP(D119,[1]DI!$A$4:$B$15000,2,FALSE),0)</f>
        <v>3.4000000000000002E-2</v>
      </c>
      <c r="F119" s="14">
        <f t="shared" ca="1" si="87"/>
        <v>1.00013269</v>
      </c>
      <c r="G119" s="14">
        <f ca="1">(TRUNC(PRODUCT($F$12:$F118),16))</f>
        <v>1.00940162397735</v>
      </c>
      <c r="H119" s="14">
        <f t="shared" si="88"/>
        <v>1</v>
      </c>
      <c r="I119" s="14">
        <f t="shared" ca="1" si="89"/>
        <v>1.00940162</v>
      </c>
      <c r="J119" s="13">
        <f t="shared" si="79"/>
        <v>0.06</v>
      </c>
      <c r="K119" s="29">
        <f t="shared" si="80"/>
        <v>44179</v>
      </c>
      <c r="L119" s="2">
        <f t="shared" si="81"/>
        <v>107</v>
      </c>
      <c r="M119" s="17">
        <f t="shared" si="82"/>
        <v>107</v>
      </c>
      <c r="N119" s="12">
        <f t="shared" si="71"/>
        <v>1.025049766</v>
      </c>
      <c r="O119" s="12">
        <f t="shared" ca="1" si="72"/>
        <v>1.034686894</v>
      </c>
      <c r="P119" s="17">
        <f t="shared" si="83"/>
        <v>0</v>
      </c>
      <c r="Q119" s="14">
        <f t="shared" ca="1" si="73"/>
        <v>34.686894000000002</v>
      </c>
      <c r="R119" s="20">
        <f t="shared" si="74"/>
        <v>0</v>
      </c>
      <c r="S119" s="14">
        <f t="shared" si="75"/>
        <v>0</v>
      </c>
      <c r="T119" s="4" t="str">
        <f t="shared" si="84"/>
        <v>J=</v>
      </c>
      <c r="U119" s="29">
        <f t="shared" si="85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76"/>
        <v>44337</v>
      </c>
      <c r="B120" s="125">
        <f t="shared" ca="1" si="86"/>
        <v>1035.06349499</v>
      </c>
      <c r="C120" s="7">
        <f t="shared" si="77"/>
        <v>1000</v>
      </c>
      <c r="D120" s="102">
        <f t="shared" si="78"/>
        <v>44334</v>
      </c>
      <c r="E120" s="100">
        <f ca="1">IF(D120&lt;$B$1,VLOOKUP(D120,[1]DI!$A$4:$B$15000,2,FALSE),0)</f>
        <v>3.4000000000000002E-2</v>
      </c>
      <c r="F120" s="14">
        <f t="shared" ca="1" si="87"/>
        <v>1.00013269</v>
      </c>
      <c r="G120" s="14">
        <f ca="1">(TRUNC(PRODUCT($F$12:$F119),16))</f>
        <v>1.0095355614788299</v>
      </c>
      <c r="H120" s="14">
        <f t="shared" si="88"/>
        <v>1</v>
      </c>
      <c r="I120" s="14">
        <f t="shared" ca="1" si="89"/>
        <v>1.00953556</v>
      </c>
      <c r="J120" s="13">
        <f t="shared" si="79"/>
        <v>0.06</v>
      </c>
      <c r="K120" s="29">
        <f t="shared" si="80"/>
        <v>44179</v>
      </c>
      <c r="L120" s="2">
        <f t="shared" si="81"/>
        <v>108</v>
      </c>
      <c r="M120" s="17">
        <f t="shared" si="82"/>
        <v>108</v>
      </c>
      <c r="N120" s="12">
        <f t="shared" si="71"/>
        <v>1.025286811</v>
      </c>
      <c r="O120" s="12">
        <f t="shared" ca="1" si="72"/>
        <v>1.0350634949999999</v>
      </c>
      <c r="P120" s="17">
        <f t="shared" si="83"/>
        <v>0</v>
      </c>
      <c r="Q120" s="14">
        <f t="shared" ca="1" si="73"/>
        <v>35.063494990000002</v>
      </c>
      <c r="R120" s="20">
        <f t="shared" si="74"/>
        <v>0</v>
      </c>
      <c r="S120" s="14">
        <f t="shared" si="75"/>
        <v>0</v>
      </c>
      <c r="T120" s="4" t="str">
        <f t="shared" si="84"/>
        <v>J=</v>
      </c>
      <c r="U120" s="29">
        <f t="shared" si="85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76"/>
        <v>44340</v>
      </c>
      <c r="B121" s="125">
        <f t="shared" ca="1" si="86"/>
        <v>1035.440235</v>
      </c>
      <c r="C121" s="7">
        <f t="shared" si="77"/>
        <v>1000</v>
      </c>
      <c r="D121" s="102">
        <f t="shared" si="78"/>
        <v>44335</v>
      </c>
      <c r="E121" s="100">
        <f ca="1">IF(D121&lt;$B$1,VLOOKUP(D121,[1]DI!$A$4:$B$15000,2,FALSE),0)</f>
        <v>3.4000000000000002E-2</v>
      </c>
      <c r="F121" s="14">
        <f t="shared" ca="1" si="87"/>
        <v>1.00013269</v>
      </c>
      <c r="G121" s="14">
        <f ca="1">(TRUNC(PRODUCT($F$12:$F120),16))</f>
        <v>1.0096695167524801</v>
      </c>
      <c r="H121" s="14">
        <f t="shared" si="88"/>
        <v>1</v>
      </c>
      <c r="I121" s="14">
        <f t="shared" ca="1" si="89"/>
        <v>1.0096695200000001</v>
      </c>
      <c r="J121" s="13">
        <f t="shared" si="79"/>
        <v>0.06</v>
      </c>
      <c r="K121" s="29">
        <f t="shared" si="80"/>
        <v>44179</v>
      </c>
      <c r="L121" s="2">
        <f t="shared" si="81"/>
        <v>109</v>
      </c>
      <c r="M121" s="17">
        <f t="shared" si="82"/>
        <v>109</v>
      </c>
      <c r="N121" s="12">
        <f t="shared" si="71"/>
        <v>1.0255239110000001</v>
      </c>
      <c r="O121" s="12">
        <f t="shared" ca="1" si="72"/>
        <v>1.035440235</v>
      </c>
      <c r="P121" s="17">
        <f t="shared" si="83"/>
        <v>0</v>
      </c>
      <c r="Q121" s="14">
        <f t="shared" ca="1" si="73"/>
        <v>35.440235000000001</v>
      </c>
      <c r="R121" s="20">
        <f t="shared" si="74"/>
        <v>0</v>
      </c>
      <c r="S121" s="14">
        <f t="shared" si="75"/>
        <v>0</v>
      </c>
      <c r="T121" s="4" t="str">
        <f t="shared" si="84"/>
        <v>J=</v>
      </c>
      <c r="U121" s="29">
        <f t="shared" si="85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76"/>
        <v>44341</v>
      </c>
      <c r="B122" s="125">
        <f t="shared" ca="1" si="86"/>
        <v>1035.8171039900001</v>
      </c>
      <c r="C122" s="7">
        <f t="shared" si="77"/>
        <v>1000</v>
      </c>
      <c r="D122" s="102">
        <f t="shared" si="78"/>
        <v>44336</v>
      </c>
      <c r="E122" s="100">
        <f ca="1">IF(D122&lt;$B$1,VLOOKUP(D122,[1]DI!$A$4:$B$15000,2,FALSE),0)</f>
        <v>3.4000000000000002E-2</v>
      </c>
      <c r="F122" s="14">
        <f t="shared" ca="1" si="87"/>
        <v>1.00013269</v>
      </c>
      <c r="G122" s="14">
        <f ca="1">(TRUNC(PRODUCT($F$12:$F121),16))</f>
        <v>1.00980348980066</v>
      </c>
      <c r="H122" s="14">
        <f t="shared" si="88"/>
        <v>1</v>
      </c>
      <c r="I122" s="14">
        <f t="shared" ca="1" si="89"/>
        <v>1.0098034899999999</v>
      </c>
      <c r="J122" s="13">
        <f t="shared" si="79"/>
        <v>0.06</v>
      </c>
      <c r="K122" s="29">
        <f t="shared" si="80"/>
        <v>44179</v>
      </c>
      <c r="L122" s="2">
        <f t="shared" si="81"/>
        <v>110</v>
      </c>
      <c r="M122" s="17">
        <f t="shared" si="82"/>
        <v>110</v>
      </c>
      <c r="N122" s="12">
        <f t="shared" si="71"/>
        <v>1.0257610660000001</v>
      </c>
      <c r="O122" s="12">
        <f t="shared" ca="1" si="72"/>
        <v>1.0358171039999999</v>
      </c>
      <c r="P122" s="17">
        <f t="shared" si="83"/>
        <v>0</v>
      </c>
      <c r="Q122" s="14">
        <f t="shared" ca="1" si="73"/>
        <v>35.81710399</v>
      </c>
      <c r="R122" s="20">
        <f t="shared" si="74"/>
        <v>0</v>
      </c>
      <c r="S122" s="14">
        <f t="shared" si="75"/>
        <v>0</v>
      </c>
      <c r="T122" s="4" t="str">
        <f t="shared" si="84"/>
        <v>J=</v>
      </c>
      <c r="U122" s="29">
        <f t="shared" si="85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76"/>
        <v>44342</v>
      </c>
      <c r="B123" s="125">
        <f t="shared" ca="1" si="86"/>
        <v>1036.194113</v>
      </c>
      <c r="C123" s="7">
        <f t="shared" si="77"/>
        <v>1000</v>
      </c>
      <c r="D123" s="102">
        <f t="shared" si="78"/>
        <v>44337</v>
      </c>
      <c r="E123" s="100">
        <f ca="1">IF(D123&lt;$B$1,VLOOKUP(D123,[1]DI!$A$4:$B$15000,2,FALSE),0)</f>
        <v>3.4000000000000002E-2</v>
      </c>
      <c r="F123" s="14">
        <f t="shared" ca="1" si="87"/>
        <v>1.00013269</v>
      </c>
      <c r="G123" s="14">
        <f ca="1">(TRUNC(PRODUCT($F$12:$F122),16))</f>
        <v>1.00993748062572</v>
      </c>
      <c r="H123" s="14">
        <f t="shared" si="88"/>
        <v>1</v>
      </c>
      <c r="I123" s="14">
        <f t="shared" ca="1" si="89"/>
        <v>1.0099374800000001</v>
      </c>
      <c r="J123" s="13">
        <f t="shared" si="79"/>
        <v>0.06</v>
      </c>
      <c r="K123" s="29">
        <f t="shared" si="80"/>
        <v>44179</v>
      </c>
      <c r="L123" s="2">
        <f t="shared" si="81"/>
        <v>111</v>
      </c>
      <c r="M123" s="17">
        <f t="shared" si="82"/>
        <v>111</v>
      </c>
      <c r="N123" s="12">
        <f t="shared" si="71"/>
        <v>1.0259982759999999</v>
      </c>
      <c r="O123" s="12">
        <f t="shared" ca="1" si="72"/>
        <v>1.0361941130000001</v>
      </c>
      <c r="P123" s="17">
        <f t="shared" si="83"/>
        <v>0</v>
      </c>
      <c r="Q123" s="14">
        <f t="shared" ca="1" si="73"/>
        <v>36.194113000000002</v>
      </c>
      <c r="R123" s="20">
        <f t="shared" si="74"/>
        <v>0</v>
      </c>
      <c r="S123" s="14">
        <f t="shared" si="75"/>
        <v>0</v>
      </c>
      <c r="T123" s="4" t="str">
        <f t="shared" si="84"/>
        <v>J=</v>
      </c>
      <c r="U123" s="29">
        <f t="shared" si="85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76"/>
        <v>44343</v>
      </c>
      <c r="B124" s="125">
        <f t="shared" ca="1" si="86"/>
        <v>1036.5712619999999</v>
      </c>
      <c r="C124" s="7">
        <f t="shared" si="77"/>
        <v>1000</v>
      </c>
      <c r="D124" s="102">
        <f t="shared" si="78"/>
        <v>44340</v>
      </c>
      <c r="E124" s="100">
        <f ca="1">IF(D124&lt;$B$1,VLOOKUP(D124,[1]DI!$A$4:$B$15000,2,FALSE),0)</f>
        <v>3.4000000000000002E-2</v>
      </c>
      <c r="F124" s="14">
        <f t="shared" ca="1" si="87"/>
        <v>1.00013269</v>
      </c>
      <c r="G124" s="14">
        <f ca="1">(TRUNC(PRODUCT($F$12:$F123),16))</f>
        <v>1.01007148923003</v>
      </c>
      <c r="H124" s="14">
        <f t="shared" si="88"/>
        <v>1</v>
      </c>
      <c r="I124" s="14">
        <f t="shared" ca="1" si="89"/>
        <v>1.0100714900000001</v>
      </c>
      <c r="J124" s="13">
        <f t="shared" si="79"/>
        <v>0.06</v>
      </c>
      <c r="K124" s="29">
        <f t="shared" si="80"/>
        <v>44179</v>
      </c>
      <c r="L124" s="2">
        <f t="shared" si="81"/>
        <v>112</v>
      </c>
      <c r="M124" s="17">
        <f t="shared" si="82"/>
        <v>112</v>
      </c>
      <c r="N124" s="12">
        <f t="shared" si="71"/>
        <v>1.0262355409999999</v>
      </c>
      <c r="O124" s="12">
        <f t="shared" ca="1" si="72"/>
        <v>1.036571262</v>
      </c>
      <c r="P124" s="17">
        <f t="shared" si="83"/>
        <v>0</v>
      </c>
      <c r="Q124" s="14">
        <f t="shared" ca="1" si="73"/>
        <v>36.571261999999997</v>
      </c>
      <c r="R124" s="20">
        <f t="shared" si="74"/>
        <v>0</v>
      </c>
      <c r="S124" s="14">
        <f t="shared" si="75"/>
        <v>0</v>
      </c>
      <c r="T124" s="4" t="str">
        <f t="shared" si="84"/>
        <v>J=</v>
      </c>
      <c r="U124" s="29">
        <f t="shared" si="85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76"/>
        <v>44344</v>
      </c>
      <c r="B125" s="125">
        <f t="shared" ca="1" si="86"/>
        <v>1036.9485500000001</v>
      </c>
      <c r="C125" s="7">
        <f t="shared" si="77"/>
        <v>1000</v>
      </c>
      <c r="D125" s="102">
        <f t="shared" si="78"/>
        <v>44341</v>
      </c>
      <c r="E125" s="100">
        <f ca="1">IF(D125&lt;$B$1,VLOOKUP(D125,[1]DI!$A$4:$B$15000,2,FALSE),0)</f>
        <v>3.4000000000000002E-2</v>
      </c>
      <c r="F125" s="14">
        <f t="shared" ca="1" si="87"/>
        <v>1.00013269</v>
      </c>
      <c r="G125" s="14">
        <f ca="1">(TRUNC(PRODUCT($F$12:$F124),16))</f>
        <v>1.01020551561593</v>
      </c>
      <c r="H125" s="14">
        <f t="shared" si="88"/>
        <v>1</v>
      </c>
      <c r="I125" s="14">
        <f t="shared" ca="1" si="89"/>
        <v>1.01020552</v>
      </c>
      <c r="J125" s="13">
        <f t="shared" si="79"/>
        <v>0.06</v>
      </c>
      <c r="K125" s="29">
        <f t="shared" si="80"/>
        <v>44179</v>
      </c>
      <c r="L125" s="2">
        <f t="shared" si="81"/>
        <v>113</v>
      </c>
      <c r="M125" s="17">
        <f t="shared" si="82"/>
        <v>113</v>
      </c>
      <c r="N125" s="12">
        <f t="shared" si="71"/>
        <v>1.026472861</v>
      </c>
      <c r="O125" s="12">
        <f t="shared" ca="1" si="72"/>
        <v>1.03694855</v>
      </c>
      <c r="P125" s="17">
        <f t="shared" si="83"/>
        <v>0</v>
      </c>
      <c r="Q125" s="14">
        <f t="shared" ca="1" si="73"/>
        <v>36.948549999999997</v>
      </c>
      <c r="R125" s="20">
        <f t="shared" si="74"/>
        <v>0</v>
      </c>
      <c r="S125" s="14">
        <f t="shared" si="75"/>
        <v>0</v>
      </c>
      <c r="T125" s="4" t="str">
        <f t="shared" si="84"/>
        <v>J=</v>
      </c>
      <c r="U125" s="29">
        <f t="shared" si="85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76"/>
        <v>44347</v>
      </c>
      <c r="B126" s="125">
        <f t="shared" ca="1" si="86"/>
        <v>1037.3259669900001</v>
      </c>
      <c r="C126" s="7">
        <f t="shared" si="77"/>
        <v>1000</v>
      </c>
      <c r="D126" s="102">
        <f t="shared" si="78"/>
        <v>44342</v>
      </c>
      <c r="E126" s="100">
        <f ca="1">IF(D126&lt;$B$1,VLOOKUP(D126,[1]DI!$A$4:$B$15000,2,FALSE),0)</f>
        <v>3.4000000000000002E-2</v>
      </c>
      <c r="F126" s="14">
        <f t="shared" ca="1" si="87"/>
        <v>1.00013269</v>
      </c>
      <c r="G126" s="14">
        <f ca="1">(TRUNC(PRODUCT($F$12:$F125),16))</f>
        <v>1.0103395597858</v>
      </c>
      <c r="H126" s="14">
        <f t="shared" si="88"/>
        <v>1</v>
      </c>
      <c r="I126" s="14">
        <f t="shared" ca="1" si="89"/>
        <v>1.01033956</v>
      </c>
      <c r="J126" s="13">
        <f t="shared" si="79"/>
        <v>0.06</v>
      </c>
      <c r="K126" s="29">
        <f t="shared" si="80"/>
        <v>44179</v>
      </c>
      <c r="L126" s="2">
        <f t="shared" si="81"/>
        <v>114</v>
      </c>
      <c r="M126" s="17">
        <f t="shared" si="82"/>
        <v>114</v>
      </c>
      <c r="N126" s="12">
        <f t="shared" si="71"/>
        <v>1.0267102349999999</v>
      </c>
      <c r="O126" s="12">
        <f t="shared" ca="1" si="72"/>
        <v>1.0373259669999999</v>
      </c>
      <c r="P126" s="17">
        <f t="shared" si="83"/>
        <v>0</v>
      </c>
      <c r="Q126" s="14">
        <f t="shared" ca="1" si="73"/>
        <v>37.325966989999998</v>
      </c>
      <c r="R126" s="20">
        <f t="shared" si="74"/>
        <v>0</v>
      </c>
      <c r="S126" s="14">
        <f t="shared" si="75"/>
        <v>0</v>
      </c>
      <c r="T126" s="4" t="str">
        <f t="shared" si="84"/>
        <v>J=</v>
      </c>
      <c r="U126" s="29">
        <f t="shared" si="85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76"/>
        <v>44348</v>
      </c>
      <c r="B127" s="125">
        <f t="shared" ca="1" si="86"/>
        <v>1037.703524</v>
      </c>
      <c r="C127" s="7">
        <f t="shared" si="77"/>
        <v>1000</v>
      </c>
      <c r="D127" s="102">
        <f t="shared" si="78"/>
        <v>44343</v>
      </c>
      <c r="E127" s="100">
        <f ca="1">IF(D127&lt;$B$1,VLOOKUP(D127,[1]DI!$A$4:$B$15000,2,FALSE),0)</f>
        <v>3.4000000000000002E-2</v>
      </c>
      <c r="F127" s="14">
        <f t="shared" ca="1" si="87"/>
        <v>1.00013269</v>
      </c>
      <c r="G127" s="14">
        <f ca="1">(TRUNC(PRODUCT($F$12:$F126),16))</f>
        <v>1.0104736217419901</v>
      </c>
      <c r="H127" s="14">
        <f t="shared" si="88"/>
        <v>1</v>
      </c>
      <c r="I127" s="14">
        <f t="shared" ca="1" si="89"/>
        <v>1.01047362</v>
      </c>
      <c r="J127" s="13">
        <f t="shared" si="79"/>
        <v>0.06</v>
      </c>
      <c r="K127" s="29">
        <f t="shared" si="80"/>
        <v>44179</v>
      </c>
      <c r="L127" s="2">
        <f t="shared" si="81"/>
        <v>115</v>
      </c>
      <c r="M127" s="17">
        <f t="shared" si="82"/>
        <v>115</v>
      </c>
      <c r="N127" s="12">
        <f t="shared" si="71"/>
        <v>1.0269476639999999</v>
      </c>
      <c r="O127" s="12">
        <f t="shared" ca="1" si="72"/>
        <v>1.0377035240000001</v>
      </c>
      <c r="P127" s="17">
        <f t="shared" si="83"/>
        <v>0</v>
      </c>
      <c r="Q127" s="14">
        <f t="shared" ca="1" si="73"/>
        <v>37.703524000000002</v>
      </c>
      <c r="R127" s="20">
        <f t="shared" si="74"/>
        <v>0</v>
      </c>
      <c r="S127" s="14">
        <f t="shared" si="75"/>
        <v>0</v>
      </c>
      <c r="T127" s="4" t="str">
        <f t="shared" si="84"/>
        <v>J=</v>
      </c>
      <c r="U127" s="29">
        <f t="shared" si="85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76"/>
        <v>44349</v>
      </c>
      <c r="B128" s="125">
        <f t="shared" ca="1" si="86"/>
        <v>1038.0812209999999</v>
      </c>
      <c r="C128" s="7">
        <f t="shared" si="77"/>
        <v>1000</v>
      </c>
      <c r="D128" s="102">
        <f t="shared" si="78"/>
        <v>44344</v>
      </c>
      <c r="E128" s="100">
        <f ca="1">IF(D128&lt;$B$1,VLOOKUP(D128,[1]DI!$A$4:$B$15000,2,FALSE),0)</f>
        <v>3.4000000000000002E-2</v>
      </c>
      <c r="F128" s="14">
        <f t="shared" ca="1" si="87"/>
        <v>1.00013269</v>
      </c>
      <c r="G128" s="14">
        <f ca="1">(TRUNC(PRODUCT($F$12:$F127),16))</f>
        <v>1.01060770148686</v>
      </c>
      <c r="H128" s="14">
        <f t="shared" si="88"/>
        <v>1</v>
      </c>
      <c r="I128" s="14">
        <f t="shared" ca="1" si="89"/>
        <v>1.0106077</v>
      </c>
      <c r="J128" s="13">
        <f t="shared" si="79"/>
        <v>0.06</v>
      </c>
      <c r="K128" s="29">
        <f t="shared" si="80"/>
        <v>44179</v>
      </c>
      <c r="L128" s="2">
        <f t="shared" si="81"/>
        <v>116</v>
      </c>
      <c r="M128" s="17">
        <f t="shared" si="82"/>
        <v>116</v>
      </c>
      <c r="N128" s="12">
        <f t="shared" si="71"/>
        <v>1.0271851489999999</v>
      </c>
      <c r="O128" s="12">
        <f t="shared" ca="1" si="72"/>
        <v>1.0380812210000001</v>
      </c>
      <c r="P128" s="17">
        <f t="shared" si="83"/>
        <v>0</v>
      </c>
      <c r="Q128" s="14">
        <f t="shared" ca="1" si="73"/>
        <v>38.081220999999999</v>
      </c>
      <c r="R128" s="20">
        <f t="shared" si="74"/>
        <v>0</v>
      </c>
      <c r="S128" s="14">
        <f t="shared" si="75"/>
        <v>0</v>
      </c>
      <c r="T128" s="4" t="str">
        <f t="shared" si="84"/>
        <v>J=</v>
      </c>
      <c r="U128" s="29">
        <f t="shared" si="85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76"/>
        <v>44351</v>
      </c>
      <c r="B129" s="125">
        <f t="shared" ca="1" si="86"/>
        <v>1038.459057</v>
      </c>
      <c r="C129" s="7">
        <f t="shared" si="77"/>
        <v>1000</v>
      </c>
      <c r="D129" s="102">
        <f t="shared" si="78"/>
        <v>44347</v>
      </c>
      <c r="E129" s="100">
        <f ca="1">IF(D129&lt;$B$1,VLOOKUP(D129,[1]DI!$A$4:$B$15000,2,FALSE),0)</f>
        <v>3.4000000000000002E-2</v>
      </c>
      <c r="F129" s="14">
        <f t="shared" ca="1" si="87"/>
        <v>1.00013269</v>
      </c>
      <c r="G129" s="14">
        <f ca="1">(TRUNC(PRODUCT($F$12:$F128),16))</f>
        <v>1.0107417990227701</v>
      </c>
      <c r="H129" s="14">
        <f t="shared" si="88"/>
        <v>1</v>
      </c>
      <c r="I129" s="14">
        <f t="shared" ca="1" si="89"/>
        <v>1.0107417999999999</v>
      </c>
      <c r="J129" s="13">
        <f t="shared" si="79"/>
        <v>0.06</v>
      </c>
      <c r="K129" s="29">
        <f t="shared" si="80"/>
        <v>44179</v>
      </c>
      <c r="L129" s="2">
        <f t="shared" si="81"/>
        <v>117</v>
      </c>
      <c r="M129" s="17">
        <f t="shared" si="82"/>
        <v>117</v>
      </c>
      <c r="N129" s="12">
        <f t="shared" si="71"/>
        <v>1.0274226879999999</v>
      </c>
      <c r="O129" s="12">
        <f t="shared" ca="1" si="72"/>
        <v>1.0384590570000001</v>
      </c>
      <c r="P129" s="17">
        <f t="shared" si="83"/>
        <v>0</v>
      </c>
      <c r="Q129" s="14">
        <f t="shared" ca="1" si="73"/>
        <v>38.459057000000001</v>
      </c>
      <c r="R129" s="20">
        <f t="shared" si="74"/>
        <v>0</v>
      </c>
      <c r="S129" s="14">
        <f t="shared" si="75"/>
        <v>0</v>
      </c>
      <c r="T129" s="4" t="str">
        <f t="shared" si="84"/>
        <v>J=</v>
      </c>
      <c r="U129" s="29">
        <f t="shared" si="85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76"/>
        <v>44354</v>
      </c>
      <c r="B130" s="125">
        <f t="shared" ca="1" si="86"/>
        <v>1038.8370229899999</v>
      </c>
      <c r="C130" s="7">
        <f t="shared" si="77"/>
        <v>1000</v>
      </c>
      <c r="D130" s="102">
        <f t="shared" si="78"/>
        <v>44348</v>
      </c>
      <c r="E130" s="100">
        <f ca="1">IF(D130&lt;$B$1,VLOOKUP(D130,[1]DI!$A$4:$B$15000,2,FALSE),0)</f>
        <v>3.4000000000000002E-2</v>
      </c>
      <c r="F130" s="14">
        <f t="shared" ca="1" si="87"/>
        <v>1.00013269</v>
      </c>
      <c r="G130" s="14">
        <f ca="1">(TRUNC(PRODUCT($F$12:$F129),16))</f>
        <v>1.01087591435208</v>
      </c>
      <c r="H130" s="14">
        <f t="shared" si="88"/>
        <v>1</v>
      </c>
      <c r="I130" s="14">
        <f t="shared" ca="1" si="89"/>
        <v>1.01087591</v>
      </c>
      <c r="J130" s="13">
        <f t="shared" si="79"/>
        <v>0.06</v>
      </c>
      <c r="K130" s="29">
        <f t="shared" si="80"/>
        <v>44179</v>
      </c>
      <c r="L130" s="2">
        <f t="shared" si="81"/>
        <v>118</v>
      </c>
      <c r="M130" s="17">
        <f t="shared" si="82"/>
        <v>118</v>
      </c>
      <c r="N130" s="12">
        <f t="shared" si="71"/>
        <v>1.027660282</v>
      </c>
      <c r="O130" s="12">
        <f t="shared" ca="1" si="72"/>
        <v>1.0388370229999999</v>
      </c>
      <c r="P130" s="17">
        <f t="shared" si="83"/>
        <v>0</v>
      </c>
      <c r="Q130" s="14">
        <f t="shared" ca="1" si="73"/>
        <v>38.837022990000001</v>
      </c>
      <c r="R130" s="20">
        <f t="shared" si="74"/>
        <v>0</v>
      </c>
      <c r="S130" s="14">
        <f t="shared" si="75"/>
        <v>0</v>
      </c>
      <c r="T130" s="4" t="str">
        <f t="shared" si="84"/>
        <v>J=</v>
      </c>
      <c r="U130" s="29">
        <f t="shared" si="85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76"/>
        <v>44355</v>
      </c>
      <c r="B131" s="125">
        <f t="shared" ca="1" si="86"/>
        <v>1039.2151389999999</v>
      </c>
      <c r="C131" s="7">
        <f t="shared" si="77"/>
        <v>1000</v>
      </c>
      <c r="D131" s="102">
        <f t="shared" si="78"/>
        <v>44349</v>
      </c>
      <c r="E131" s="100">
        <f ca="1">IF(D131&lt;$B$1,VLOOKUP(D131,[1]DI!$A$4:$B$15000,2,FALSE),0)</f>
        <v>3.4000000000000002E-2</v>
      </c>
      <c r="F131" s="14">
        <f t="shared" ca="1" si="87"/>
        <v>1.00013269</v>
      </c>
      <c r="G131" s="14">
        <f ca="1">(TRUNC(PRODUCT($F$12:$F130),16))</f>
        <v>1.0110100474771599</v>
      </c>
      <c r="H131" s="14">
        <f t="shared" si="88"/>
        <v>1</v>
      </c>
      <c r="I131" s="14">
        <f t="shared" ca="1" si="89"/>
        <v>1.0110100500000001</v>
      </c>
      <c r="J131" s="13">
        <f t="shared" si="79"/>
        <v>0.06</v>
      </c>
      <c r="K131" s="29">
        <f t="shared" si="80"/>
        <v>44179</v>
      </c>
      <c r="L131" s="2">
        <f t="shared" si="81"/>
        <v>119</v>
      </c>
      <c r="M131" s="17">
        <f t="shared" si="82"/>
        <v>119</v>
      </c>
      <c r="N131" s="12">
        <f t="shared" si="71"/>
        <v>1.027897931</v>
      </c>
      <c r="O131" s="12">
        <f t="shared" ca="1" si="72"/>
        <v>1.039215139</v>
      </c>
      <c r="P131" s="17">
        <f t="shared" si="83"/>
        <v>0</v>
      </c>
      <c r="Q131" s="14">
        <f t="shared" ca="1" si="73"/>
        <v>39.215139000000001</v>
      </c>
      <c r="R131" s="20">
        <f t="shared" si="74"/>
        <v>0</v>
      </c>
      <c r="S131" s="14">
        <f t="shared" si="75"/>
        <v>0</v>
      </c>
      <c r="T131" s="4" t="str">
        <f t="shared" si="84"/>
        <v>J=</v>
      </c>
      <c r="U131" s="29">
        <f t="shared" si="85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76"/>
        <v>44356</v>
      </c>
      <c r="B132" s="125">
        <f t="shared" ca="1" si="86"/>
        <v>1039.593384</v>
      </c>
      <c r="C132" s="7">
        <f t="shared" si="77"/>
        <v>1000</v>
      </c>
      <c r="D132" s="102">
        <f t="shared" si="78"/>
        <v>44351</v>
      </c>
      <c r="E132" s="100">
        <f ca="1">IF(D132&lt;$B$1,VLOOKUP(D132,[1]DI!$A$4:$B$15000,2,FALSE),0)</f>
        <v>3.4000000000000002E-2</v>
      </c>
      <c r="F132" s="14">
        <f t="shared" ca="1" si="87"/>
        <v>1.00013269</v>
      </c>
      <c r="G132" s="14">
        <f ca="1">(TRUNC(PRODUCT($F$12:$F131),16))</f>
        <v>1.01114419840036</v>
      </c>
      <c r="H132" s="14">
        <f t="shared" si="88"/>
        <v>1</v>
      </c>
      <c r="I132" s="14">
        <f t="shared" ca="1" si="89"/>
        <v>1.0111441999999999</v>
      </c>
      <c r="J132" s="13">
        <f t="shared" si="79"/>
        <v>0.06</v>
      </c>
      <c r="K132" s="29">
        <f t="shared" si="80"/>
        <v>44179</v>
      </c>
      <c r="L132" s="2">
        <f t="shared" si="81"/>
        <v>120</v>
      </c>
      <c r="M132" s="17">
        <f t="shared" si="82"/>
        <v>120</v>
      </c>
      <c r="N132" s="12">
        <f t="shared" si="71"/>
        <v>1.0281356349999999</v>
      </c>
      <c r="O132" s="12">
        <f t="shared" ca="1" si="72"/>
        <v>1.039593384</v>
      </c>
      <c r="P132" s="17">
        <f t="shared" si="83"/>
        <v>0</v>
      </c>
      <c r="Q132" s="14">
        <f t="shared" ca="1" si="73"/>
        <v>39.593384</v>
      </c>
      <c r="R132" s="20">
        <f t="shared" si="74"/>
        <v>0</v>
      </c>
      <c r="S132" s="14">
        <f t="shared" si="75"/>
        <v>0</v>
      </c>
      <c r="T132" s="4" t="str">
        <f t="shared" si="84"/>
        <v>J=</v>
      </c>
      <c r="U132" s="29">
        <f t="shared" si="85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76"/>
        <v>44357</v>
      </c>
      <c r="B133" s="125">
        <f t="shared" ca="1" si="86"/>
        <v>1039.9717700000001</v>
      </c>
      <c r="C133" s="7">
        <f t="shared" si="77"/>
        <v>1000</v>
      </c>
      <c r="D133" s="102">
        <f t="shared" si="78"/>
        <v>44354</v>
      </c>
      <c r="E133" s="100">
        <f ca="1">IF(D133&lt;$B$1,VLOOKUP(D133,[1]DI!$A$4:$B$15000,2,FALSE),0)</f>
        <v>3.4000000000000002E-2</v>
      </c>
      <c r="F133" s="14">
        <f t="shared" ca="1" si="87"/>
        <v>1.00013269</v>
      </c>
      <c r="G133" s="14">
        <f ca="1">(TRUNC(PRODUCT($F$12:$F132),16))</f>
        <v>1.01127836712404</v>
      </c>
      <c r="H133" s="14">
        <f t="shared" si="88"/>
        <v>1</v>
      </c>
      <c r="I133" s="14">
        <f t="shared" ca="1" si="89"/>
        <v>1.0112783700000001</v>
      </c>
      <c r="J133" s="13">
        <f t="shared" si="79"/>
        <v>0.06</v>
      </c>
      <c r="K133" s="29">
        <f t="shared" si="80"/>
        <v>44179</v>
      </c>
      <c r="L133" s="2">
        <f t="shared" si="81"/>
        <v>121</v>
      </c>
      <c r="M133" s="17">
        <f t="shared" si="82"/>
        <v>121</v>
      </c>
      <c r="N133" s="12">
        <f t="shared" si="71"/>
        <v>1.0283733939999999</v>
      </c>
      <c r="O133" s="12">
        <f t="shared" ca="1" si="72"/>
        <v>1.03997177</v>
      </c>
      <c r="P133" s="17">
        <f t="shared" si="83"/>
        <v>0</v>
      </c>
      <c r="Q133" s="14">
        <f t="shared" ca="1" si="73"/>
        <v>39.971769999999999</v>
      </c>
      <c r="R133" s="20">
        <f t="shared" si="74"/>
        <v>0</v>
      </c>
      <c r="S133" s="14">
        <f t="shared" si="75"/>
        <v>0</v>
      </c>
      <c r="T133" s="4" t="str">
        <f t="shared" si="84"/>
        <v>J=</v>
      </c>
      <c r="U133" s="29">
        <f t="shared" si="85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76"/>
        <v>44358</v>
      </c>
      <c r="B134" s="125">
        <f t="shared" ca="1" si="86"/>
        <v>1040.3502849900001</v>
      </c>
      <c r="C134" s="7">
        <f t="shared" si="77"/>
        <v>1000</v>
      </c>
      <c r="D134" s="102">
        <f t="shared" si="78"/>
        <v>44355</v>
      </c>
      <c r="E134" s="100">
        <f ca="1">IF(D134&lt;$B$1,VLOOKUP(D134,[1]DI!$A$4:$B$15000,2,FALSE),0)</f>
        <v>3.4000000000000002E-2</v>
      </c>
      <c r="F134" s="14">
        <f t="shared" ca="1" si="87"/>
        <v>1.00013269</v>
      </c>
      <c r="G134" s="14">
        <f ca="1">(TRUNC(PRODUCT($F$12:$F133),16))</f>
        <v>1.01141255365057</v>
      </c>
      <c r="H134" s="14">
        <f t="shared" si="88"/>
        <v>1</v>
      </c>
      <c r="I134" s="14">
        <f t="shared" ca="1" si="89"/>
        <v>1.01141255</v>
      </c>
      <c r="J134" s="13">
        <f t="shared" si="79"/>
        <v>0.06</v>
      </c>
      <c r="K134" s="29">
        <f t="shared" si="80"/>
        <v>44179</v>
      </c>
      <c r="L134" s="2">
        <f t="shared" si="81"/>
        <v>122</v>
      </c>
      <c r="M134" s="17">
        <f t="shared" si="82"/>
        <v>122</v>
      </c>
      <c r="N134" s="12">
        <f t="shared" si="71"/>
        <v>1.0286112080000001</v>
      </c>
      <c r="O134" s="12">
        <f t="shared" ca="1" si="72"/>
        <v>1.0403502849999999</v>
      </c>
      <c r="P134" s="17">
        <f t="shared" si="83"/>
        <v>0</v>
      </c>
      <c r="Q134" s="14">
        <f t="shared" ca="1" si="73"/>
        <v>40.350284989999999</v>
      </c>
      <c r="R134" s="20">
        <f t="shared" si="74"/>
        <v>0</v>
      </c>
      <c r="S134" s="14">
        <f t="shared" si="75"/>
        <v>0</v>
      </c>
      <c r="T134" s="4" t="str">
        <f t="shared" si="84"/>
        <v>J=</v>
      </c>
      <c r="U134" s="29">
        <f t="shared" si="85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76"/>
        <v>44361</v>
      </c>
      <c r="B135" s="125">
        <f t="shared" ca="1" si="86"/>
        <v>1040.7289499999999</v>
      </c>
      <c r="C135" s="7">
        <f t="shared" si="77"/>
        <v>1000</v>
      </c>
      <c r="D135" s="102">
        <f t="shared" si="78"/>
        <v>44356</v>
      </c>
      <c r="E135" s="100">
        <f ca="1">IF(D135&lt;$B$1,VLOOKUP(D135,[1]DI!$A$4:$B$15000,2,FALSE),0)</f>
        <v>3.4000000000000002E-2</v>
      </c>
      <c r="F135" s="14">
        <f t="shared" ca="1" si="87"/>
        <v>1.00013269</v>
      </c>
      <c r="G135" s="14">
        <f ca="1">(TRUNC(PRODUCT($F$12:$F134),16))</f>
        <v>1.0115467579823201</v>
      </c>
      <c r="H135" s="14">
        <f t="shared" si="88"/>
        <v>1</v>
      </c>
      <c r="I135" s="14">
        <f t="shared" ca="1" si="89"/>
        <v>1.0115467600000001</v>
      </c>
      <c r="J135" s="13">
        <f t="shared" si="79"/>
        <v>0.06</v>
      </c>
      <c r="K135" s="29">
        <f t="shared" si="80"/>
        <v>44179</v>
      </c>
      <c r="L135" s="2">
        <f t="shared" si="81"/>
        <v>123</v>
      </c>
      <c r="M135" s="17">
        <f t="shared" si="82"/>
        <v>123</v>
      </c>
      <c r="N135" s="12">
        <f t="shared" si="71"/>
        <v>1.0288490770000001</v>
      </c>
      <c r="O135" s="12">
        <f t="shared" ca="1" si="72"/>
        <v>1.0407289500000001</v>
      </c>
      <c r="P135" s="17">
        <f t="shared" si="83"/>
        <v>0</v>
      </c>
      <c r="Q135" s="14">
        <f t="shared" ca="1" si="73"/>
        <v>40.728949999999998</v>
      </c>
      <c r="R135" s="20">
        <f t="shared" si="74"/>
        <v>0</v>
      </c>
      <c r="S135" s="14">
        <f t="shared" si="75"/>
        <v>0</v>
      </c>
      <c r="T135" s="4" t="str">
        <f t="shared" si="84"/>
        <v>J=</v>
      </c>
      <c r="U135" s="29">
        <f t="shared" si="85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76"/>
        <v>44362</v>
      </c>
      <c r="B136" s="125">
        <f t="shared" ca="1" si="86"/>
        <v>1041.1077459999999</v>
      </c>
      <c r="C136" s="7">
        <f t="shared" si="77"/>
        <v>1000</v>
      </c>
      <c r="D136" s="102">
        <f t="shared" si="78"/>
        <v>44357</v>
      </c>
      <c r="E136" s="100">
        <f ca="1">IF(D136&lt;$B$1,VLOOKUP(D136,[1]DI!$A$4:$B$15000,2,FALSE),0)</f>
        <v>3.4000000000000002E-2</v>
      </c>
      <c r="F136" s="14">
        <f t="shared" ca="1" si="87"/>
        <v>1.00013269</v>
      </c>
      <c r="G136" s="14">
        <f ca="1">(TRUNC(PRODUCT($F$12:$F135),16))</f>
        <v>1.01168098012164</v>
      </c>
      <c r="H136" s="14">
        <f t="shared" si="88"/>
        <v>1</v>
      </c>
      <c r="I136" s="14">
        <f t="shared" ca="1" si="89"/>
        <v>1.01168098</v>
      </c>
      <c r="J136" s="13">
        <f t="shared" si="79"/>
        <v>0.06</v>
      </c>
      <c r="K136" s="29">
        <f t="shared" si="80"/>
        <v>44179</v>
      </c>
      <c r="L136" s="2">
        <f t="shared" si="81"/>
        <v>124</v>
      </c>
      <c r="M136" s="17">
        <f t="shared" si="82"/>
        <v>124</v>
      </c>
      <c r="N136" s="12">
        <f t="shared" si="71"/>
        <v>1.0290870009999999</v>
      </c>
      <c r="O136" s="12">
        <f t="shared" ca="1" si="72"/>
        <v>1.041107746</v>
      </c>
      <c r="P136" s="17">
        <f t="shared" si="83"/>
        <v>0</v>
      </c>
      <c r="Q136" s="14">
        <f t="shared" ca="1" si="73"/>
        <v>41.107745999999999</v>
      </c>
      <c r="R136" s="20">
        <f t="shared" si="74"/>
        <v>0</v>
      </c>
      <c r="S136" s="14">
        <f t="shared" si="75"/>
        <v>0</v>
      </c>
      <c r="T136" s="4" t="str">
        <f t="shared" si="84"/>
        <v>J=</v>
      </c>
      <c r="U136" s="29">
        <f t="shared" si="85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76"/>
        <v>44363</v>
      </c>
      <c r="B137" s="125">
        <f t="shared" ca="1" si="86"/>
        <v>1041.4866810000001</v>
      </c>
      <c r="C137" s="7">
        <f t="shared" si="77"/>
        <v>1000</v>
      </c>
      <c r="D137" s="102">
        <f t="shared" si="78"/>
        <v>44358</v>
      </c>
      <c r="E137" s="100">
        <f ca="1">IF(D137&lt;$B$1,VLOOKUP(D137,[1]DI!$A$4:$B$15000,2,FALSE),0)</f>
        <v>3.4000000000000002E-2</v>
      </c>
      <c r="F137" s="14">
        <f t="shared" ca="1" si="87"/>
        <v>1.00013269</v>
      </c>
      <c r="G137" s="14">
        <f ca="1">(TRUNC(PRODUCT($F$12:$F136),16))</f>
        <v>1.0118152200708901</v>
      </c>
      <c r="H137" s="14">
        <f t="shared" si="88"/>
        <v>1</v>
      </c>
      <c r="I137" s="14">
        <f t="shared" ca="1" si="89"/>
        <v>1.0118152199999999</v>
      </c>
      <c r="J137" s="13">
        <f t="shared" si="79"/>
        <v>0.06</v>
      </c>
      <c r="K137" s="29">
        <f t="shared" si="80"/>
        <v>44179</v>
      </c>
      <c r="L137" s="2">
        <f t="shared" si="81"/>
        <v>125</v>
      </c>
      <c r="M137" s="17">
        <f t="shared" si="82"/>
        <v>125</v>
      </c>
      <c r="N137" s="12">
        <f t="shared" si="71"/>
        <v>1.0293249799999999</v>
      </c>
      <c r="O137" s="12">
        <f t="shared" ca="1" si="72"/>
        <v>1.0414866810000001</v>
      </c>
      <c r="P137" s="17">
        <f t="shared" si="83"/>
        <v>0</v>
      </c>
      <c r="Q137" s="14">
        <f t="shared" ca="1" si="73"/>
        <v>41.486680999999997</v>
      </c>
      <c r="R137" s="20">
        <f t="shared" si="74"/>
        <v>0</v>
      </c>
      <c r="S137" s="14">
        <f t="shared" si="75"/>
        <v>0</v>
      </c>
      <c r="T137" s="4" t="str">
        <f t="shared" si="84"/>
        <v>J=</v>
      </c>
      <c r="U137" s="29">
        <f t="shared" si="85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76"/>
        <v>44364</v>
      </c>
      <c r="B138" s="125">
        <f t="shared" ca="1" si="86"/>
        <v>1041.865757</v>
      </c>
      <c r="C138" s="7">
        <f t="shared" si="77"/>
        <v>1000</v>
      </c>
      <c r="D138" s="102">
        <f t="shared" si="78"/>
        <v>44361</v>
      </c>
      <c r="E138" s="100">
        <f ca="1">IF(D138&lt;$B$1,VLOOKUP(D138,[1]DI!$A$4:$B$15000,2,FALSE),0)</f>
        <v>3.4000000000000002E-2</v>
      </c>
      <c r="F138" s="14">
        <f t="shared" ca="1" si="87"/>
        <v>1.00013269</v>
      </c>
      <c r="G138" s="14">
        <f ca="1">(TRUNC(PRODUCT($F$12:$F137),16))</f>
        <v>1.01194947783244</v>
      </c>
      <c r="H138" s="14">
        <f t="shared" si="88"/>
        <v>1</v>
      </c>
      <c r="I138" s="14">
        <f t="shared" ca="1" si="89"/>
        <v>1.01194948</v>
      </c>
      <c r="J138" s="13">
        <f t="shared" si="79"/>
        <v>0.06</v>
      </c>
      <c r="K138" s="29">
        <f t="shared" si="80"/>
        <v>44179</v>
      </c>
      <c r="L138" s="2">
        <f t="shared" si="81"/>
        <v>126</v>
      </c>
      <c r="M138" s="17">
        <f t="shared" si="82"/>
        <v>126</v>
      </c>
      <c r="N138" s="12">
        <f t="shared" si="71"/>
        <v>1.0295630140000001</v>
      </c>
      <c r="O138" s="12">
        <f t="shared" ca="1" si="72"/>
        <v>1.0418657570000001</v>
      </c>
      <c r="P138" s="17">
        <f t="shared" si="83"/>
        <v>0</v>
      </c>
      <c r="Q138" s="14">
        <f t="shared" ca="1" si="73"/>
        <v>41.865757000000002</v>
      </c>
      <c r="R138" s="20">
        <f t="shared" si="74"/>
        <v>0</v>
      </c>
      <c r="S138" s="14">
        <f t="shared" si="75"/>
        <v>0</v>
      </c>
      <c r="T138" s="4" t="str">
        <f t="shared" si="84"/>
        <v>J=</v>
      </c>
      <c r="U138" s="29">
        <f t="shared" si="85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76"/>
        <v>44365</v>
      </c>
      <c r="B139" s="125">
        <f t="shared" ca="1" si="86"/>
        <v>1042.244962</v>
      </c>
      <c r="C139" s="7">
        <f t="shared" si="77"/>
        <v>1000</v>
      </c>
      <c r="D139" s="102">
        <f t="shared" si="78"/>
        <v>44362</v>
      </c>
      <c r="E139" s="100">
        <f ca="1">IF(D139&lt;$B$1,VLOOKUP(D139,[1]DI!$A$4:$B$15000,2,FALSE),0)</f>
        <v>3.4000000000000002E-2</v>
      </c>
      <c r="F139" s="14">
        <f t="shared" ca="1" si="87"/>
        <v>1.00013269</v>
      </c>
      <c r="G139" s="14">
        <f ca="1">(TRUNC(PRODUCT($F$12:$F138),16))</f>
        <v>1.01208375340865</v>
      </c>
      <c r="H139" s="14">
        <f t="shared" si="88"/>
        <v>1</v>
      </c>
      <c r="I139" s="14">
        <f t="shared" ca="1" si="89"/>
        <v>1.0120837499999999</v>
      </c>
      <c r="J139" s="13">
        <f t="shared" si="79"/>
        <v>0.06</v>
      </c>
      <c r="K139" s="29">
        <f t="shared" si="80"/>
        <v>44179</v>
      </c>
      <c r="L139" s="2">
        <f t="shared" si="81"/>
        <v>127</v>
      </c>
      <c r="M139" s="17">
        <f t="shared" si="82"/>
        <v>127</v>
      </c>
      <c r="N139" s="12">
        <f t="shared" si="71"/>
        <v>1.0298011030000001</v>
      </c>
      <c r="O139" s="12">
        <f t="shared" ca="1" si="72"/>
        <v>1.0422449620000001</v>
      </c>
      <c r="P139" s="17">
        <f t="shared" si="83"/>
        <v>0</v>
      </c>
      <c r="Q139" s="14">
        <f t="shared" ca="1" si="73"/>
        <v>42.244962000000001</v>
      </c>
      <c r="R139" s="20">
        <f t="shared" si="74"/>
        <v>0</v>
      </c>
      <c r="S139" s="14">
        <f t="shared" si="75"/>
        <v>0</v>
      </c>
      <c r="T139" s="4" t="str">
        <f t="shared" si="84"/>
        <v>J=</v>
      </c>
      <c r="U139" s="29">
        <f t="shared" si="85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76"/>
        <v>44368</v>
      </c>
      <c r="B140" s="125">
        <f t="shared" ca="1" si="86"/>
        <v>1042.6243179999999</v>
      </c>
      <c r="C140" s="7">
        <f t="shared" si="77"/>
        <v>1000</v>
      </c>
      <c r="D140" s="102">
        <f t="shared" si="78"/>
        <v>44363</v>
      </c>
      <c r="E140" s="100">
        <f ca="1">IF(D140&lt;$B$1,VLOOKUP(D140,[1]DI!$A$4:$B$15000,2,FALSE),0)</f>
        <v>3.4000000000000002E-2</v>
      </c>
      <c r="F140" s="14">
        <f t="shared" ca="1" si="87"/>
        <v>1.00013269</v>
      </c>
      <c r="G140" s="14">
        <f ca="1">(TRUNC(PRODUCT($F$12:$F139),16))</f>
        <v>1.01221804680189</v>
      </c>
      <c r="H140" s="14">
        <f t="shared" si="88"/>
        <v>1</v>
      </c>
      <c r="I140" s="14">
        <f t="shared" ca="1" si="89"/>
        <v>1.01221805</v>
      </c>
      <c r="J140" s="13">
        <f t="shared" si="79"/>
        <v>0.06</v>
      </c>
      <c r="K140" s="29">
        <f t="shared" si="80"/>
        <v>44179</v>
      </c>
      <c r="L140" s="2">
        <f t="shared" si="81"/>
        <v>128</v>
      </c>
      <c r="M140" s="17">
        <f t="shared" si="82"/>
        <v>128</v>
      </c>
      <c r="N140" s="12">
        <f t="shared" ref="N140:N203" si="90">ROUND((J140+1)^(M140/252),9)</f>
        <v>1.0300392469999999</v>
      </c>
      <c r="O140" s="12">
        <f t="shared" ref="O140:O203" ca="1" si="91">ROUND(I140*N140,9)</f>
        <v>1.0426243180000001</v>
      </c>
      <c r="P140" s="17">
        <f t="shared" si="83"/>
        <v>0</v>
      </c>
      <c r="Q140" s="14">
        <f t="shared" ref="Q140:Q203" ca="1" si="92">TRUNC(((O140-1)*C140),8)</f>
        <v>42.624318000000002</v>
      </c>
      <c r="R140" s="20">
        <f t="shared" ref="R140:R203" si="93">IF($P140&gt;0,VLOOKUP($P140,$X$12:$AD$150,7),0)</f>
        <v>0</v>
      </c>
      <c r="S140" s="14">
        <f t="shared" ref="S140:S203" si="94">IF(R140&gt;0,TRUNC(R140*C140,8),0)</f>
        <v>0</v>
      </c>
      <c r="T140" s="4" t="str">
        <f t="shared" si="84"/>
        <v>J=</v>
      </c>
      <c r="U140" s="29">
        <f t="shared" si="85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95">WORKDAY($A140,1,$X$166:$X$544)</f>
        <v>44369</v>
      </c>
      <c r="B141" s="125">
        <f t="shared" ca="1" si="86"/>
        <v>1043.0038049899999</v>
      </c>
      <c r="C141" s="7">
        <f t="shared" ref="C141:C204" si="96">(C140-S140)</f>
        <v>1000</v>
      </c>
      <c r="D141" s="102">
        <f t="shared" ref="D141:D204" si="97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87"/>
        <v>1.00016137</v>
      </c>
      <c r="G141" s="14">
        <f ca="1">(TRUNC(PRODUCT($F$12:$F140),16))</f>
        <v>1.0123523580145199</v>
      </c>
      <c r="H141" s="14">
        <f t="shared" si="88"/>
        <v>1</v>
      </c>
      <c r="I141" s="14">
        <f t="shared" ca="1" si="89"/>
        <v>1.01235236</v>
      </c>
      <c r="J141" s="13">
        <f t="shared" ref="J141:J204" si="98">J140</f>
        <v>0.06</v>
      </c>
      <c r="K141" s="29">
        <f t="shared" ref="K141:K204" si="99">IF(P140&gt;0,VLOOKUP(P140,X$12:AH$150,2),K140)</f>
        <v>44179</v>
      </c>
      <c r="L141" s="2">
        <f t="shared" ref="L141:L204" si="100">IF(A141&gt;K141,IF(NETWORKDAYS(K141,A141,$X$160:$X$544)-1=0,1,NETWORKDAYS(K141,A141,$X$160:$X$544)-1),0)</f>
        <v>129</v>
      </c>
      <c r="M141" s="17">
        <f t="shared" ref="M141:M204" si="101">IF(AND(L141=1,L140=1),1,IF(L141&gt;0,IF(L141=L140,L141+1,L141),0))</f>
        <v>129</v>
      </c>
      <c r="N141" s="12">
        <f t="shared" si="90"/>
        <v>1.030277447</v>
      </c>
      <c r="O141" s="12">
        <f t="shared" ca="1" si="91"/>
        <v>1.0430038049999999</v>
      </c>
      <c r="P141" s="17">
        <f t="shared" ref="P141:P204" si="102">IF(VLOOKUP(A141,Y$12:AF$150,8)=VLOOKUP(A140,Y$12:AF$150,8),0,VLOOKUP(A141,Y$12:AF$150,8))</f>
        <v>0</v>
      </c>
      <c r="Q141" s="14">
        <f t="shared" ca="1" si="92"/>
        <v>43.003804989999999</v>
      </c>
      <c r="R141" s="20">
        <f t="shared" si="93"/>
        <v>0</v>
      </c>
      <c r="S141" s="14">
        <f t="shared" si="94"/>
        <v>0</v>
      </c>
      <c r="T141" s="4" t="str">
        <f t="shared" ref="T141:T204" si="103">IF(P140&gt;0,VLOOKUP(P140,X$12:AH$150,10),T140)</f>
        <v>J=</v>
      </c>
      <c r="U141" s="29">
        <f t="shared" ref="U141:U204" si="104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95"/>
        <v>44370</v>
      </c>
      <c r="B142" s="125">
        <f t="shared" ref="B142:B205" ca="1" si="105">IF(D142&lt;=TODAY(),C142+Q142,IF(AND(D142&gt;TODAY(),A142&lt;=$B$1),IF(VLOOKUP(TODAY(),$A$10:$E$5000,4,FALSE)=0,"n.d",C142+Q142),"n.d"))</f>
        <v>1043.4133469999999</v>
      </c>
      <c r="C142" s="7">
        <f t="shared" si="96"/>
        <v>1000</v>
      </c>
      <c r="D142" s="102">
        <f t="shared" si="97"/>
        <v>44365</v>
      </c>
      <c r="E142" s="100">
        <f ca="1">IF(D142&lt;$B$1,VLOOKUP(D142,[1]DI!$A$4:$B$15000,2,FALSE),0)</f>
        <v>4.1500000000000002E-2</v>
      </c>
      <c r="F142" s="14">
        <f t="shared" ref="F142:F205" ca="1" si="106">ROUND(((1+E142)^(1/252)),8)</f>
        <v>1.00016137</v>
      </c>
      <c r="G142" s="14">
        <f ca="1">(TRUNC(PRODUCT($F$12:$F141),16))</f>
        <v>1.0125157213145399</v>
      </c>
      <c r="H142" s="14">
        <f t="shared" ref="H142:H205" si="107">IF(P141&gt;0,G141,H141)</f>
        <v>1</v>
      </c>
      <c r="I142" s="14">
        <f t="shared" ref="I142:I205" ca="1" si="108">ROUND(G142/H142,8)</f>
        <v>1.0125157199999999</v>
      </c>
      <c r="J142" s="13">
        <f t="shared" si="98"/>
        <v>0.06</v>
      </c>
      <c r="K142" s="29">
        <f t="shared" si="99"/>
        <v>44179</v>
      </c>
      <c r="L142" s="2">
        <f t="shared" si="100"/>
        <v>130</v>
      </c>
      <c r="M142" s="17">
        <f t="shared" si="101"/>
        <v>130</v>
      </c>
      <c r="N142" s="12">
        <f t="shared" si="90"/>
        <v>1.0305157009999999</v>
      </c>
      <c r="O142" s="12">
        <f t="shared" ca="1" si="91"/>
        <v>1.043413347</v>
      </c>
      <c r="P142" s="17">
        <f t="shared" si="102"/>
        <v>0</v>
      </c>
      <c r="Q142" s="14">
        <f t="shared" ca="1" si="92"/>
        <v>43.413347000000002</v>
      </c>
      <c r="R142" s="20">
        <f t="shared" si="93"/>
        <v>0</v>
      </c>
      <c r="S142" s="14">
        <f t="shared" si="94"/>
        <v>0</v>
      </c>
      <c r="T142" s="4" t="str">
        <f t="shared" si="103"/>
        <v>J=</v>
      </c>
      <c r="U142" s="29">
        <f t="shared" si="104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95"/>
        <v>44371</v>
      </c>
      <c r="B143" s="125">
        <f t="shared" ca="1" si="105"/>
        <v>1043.82305299</v>
      </c>
      <c r="C143" s="7">
        <f t="shared" si="96"/>
        <v>1000</v>
      </c>
      <c r="D143" s="102">
        <f t="shared" si="97"/>
        <v>44368</v>
      </c>
      <c r="E143" s="100">
        <f ca="1">IF(D143&lt;$B$1,VLOOKUP(D143,[1]DI!$A$4:$B$15000,2,FALSE),0)</f>
        <v>4.1500000000000002E-2</v>
      </c>
      <c r="F143" s="14">
        <f t="shared" ca="1" si="106"/>
        <v>1.00016137</v>
      </c>
      <c r="G143" s="14">
        <f ca="1">(TRUNC(PRODUCT($F$12:$F142),16))</f>
        <v>1.0126791109764799</v>
      </c>
      <c r="H143" s="14">
        <f t="shared" si="107"/>
        <v>1</v>
      </c>
      <c r="I143" s="14">
        <f t="shared" ca="1" si="108"/>
        <v>1.0126791100000001</v>
      </c>
      <c r="J143" s="13">
        <f t="shared" si="98"/>
        <v>0.06</v>
      </c>
      <c r="K143" s="29">
        <f t="shared" si="99"/>
        <v>44179</v>
      </c>
      <c r="L143" s="2">
        <f t="shared" si="100"/>
        <v>131</v>
      </c>
      <c r="M143" s="17">
        <f t="shared" si="101"/>
        <v>131</v>
      </c>
      <c r="N143" s="12">
        <f t="shared" si="90"/>
        <v>1.0307540100000001</v>
      </c>
      <c r="O143" s="12">
        <f t="shared" ca="1" si="91"/>
        <v>1.0438230529999999</v>
      </c>
      <c r="P143" s="17">
        <f t="shared" si="102"/>
        <v>0</v>
      </c>
      <c r="Q143" s="14">
        <f t="shared" ca="1" si="92"/>
        <v>43.823052990000001</v>
      </c>
      <c r="R143" s="20">
        <f t="shared" si="93"/>
        <v>0</v>
      </c>
      <c r="S143" s="14">
        <f t="shared" si="94"/>
        <v>0</v>
      </c>
      <c r="T143" s="4" t="str">
        <f t="shared" si="103"/>
        <v>J=</v>
      </c>
      <c r="U143" s="29">
        <f t="shared" si="104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95"/>
        <v>44372</v>
      </c>
      <c r="B144" s="125">
        <f t="shared" ca="1" si="105"/>
        <v>1044.2329259999999</v>
      </c>
      <c r="C144" s="7">
        <f t="shared" si="96"/>
        <v>1000</v>
      </c>
      <c r="D144" s="102">
        <f t="shared" si="97"/>
        <v>44369</v>
      </c>
      <c r="E144" s="100">
        <f ca="1">IF(D144&lt;$B$1,VLOOKUP(D144,[1]DI!$A$4:$B$15000,2,FALSE),0)</f>
        <v>4.1500000000000002E-2</v>
      </c>
      <c r="F144" s="14">
        <f t="shared" ca="1" si="106"/>
        <v>1.00016137</v>
      </c>
      <c r="G144" s="14">
        <f ca="1">(TRUNC(PRODUCT($F$12:$F143),16))</f>
        <v>1.01284252700462</v>
      </c>
      <c r="H144" s="14">
        <f t="shared" si="107"/>
        <v>1</v>
      </c>
      <c r="I144" s="14">
        <f t="shared" ca="1" si="108"/>
        <v>1.0128425299999999</v>
      </c>
      <c r="J144" s="13">
        <f t="shared" si="98"/>
        <v>0.06</v>
      </c>
      <c r="K144" s="29">
        <f t="shared" si="99"/>
        <v>44179</v>
      </c>
      <c r="L144" s="2">
        <f t="shared" si="100"/>
        <v>132</v>
      </c>
      <c r="M144" s="17">
        <f t="shared" si="101"/>
        <v>132</v>
      </c>
      <c r="N144" s="12">
        <f t="shared" si="90"/>
        <v>1.0309923750000001</v>
      </c>
      <c r="O144" s="12">
        <f t="shared" ca="1" si="91"/>
        <v>1.0442329260000001</v>
      </c>
      <c r="P144" s="17">
        <f t="shared" si="102"/>
        <v>0</v>
      </c>
      <c r="Q144" s="14">
        <f t="shared" ca="1" si="92"/>
        <v>44.232925999999999</v>
      </c>
      <c r="R144" s="20">
        <f t="shared" si="93"/>
        <v>0</v>
      </c>
      <c r="S144" s="14">
        <f t="shared" si="94"/>
        <v>0</v>
      </c>
      <c r="T144" s="4" t="str">
        <f t="shared" si="103"/>
        <v>J=</v>
      </c>
      <c r="U144" s="29">
        <f t="shared" si="104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95"/>
        <v>44375</v>
      </c>
      <c r="B145" s="125">
        <f t="shared" ca="1" si="105"/>
        <v>1044.6429509899999</v>
      </c>
      <c r="C145" s="7">
        <f t="shared" si="96"/>
        <v>1000</v>
      </c>
      <c r="D145" s="102">
        <f t="shared" si="97"/>
        <v>44370</v>
      </c>
      <c r="E145" s="100">
        <f ca="1">IF(D145&lt;$B$1,VLOOKUP(D145,[1]DI!$A$4:$B$15000,2,FALSE),0)</f>
        <v>4.1500000000000002E-2</v>
      </c>
      <c r="F145" s="14">
        <f t="shared" ca="1" si="106"/>
        <v>1.00016137</v>
      </c>
      <c r="G145" s="14">
        <f ca="1">(TRUNC(PRODUCT($F$12:$F144),16))</f>
        <v>1.0130059694032101</v>
      </c>
      <c r="H145" s="14">
        <f t="shared" si="107"/>
        <v>1</v>
      </c>
      <c r="I145" s="14">
        <f t="shared" ca="1" si="108"/>
        <v>1.01300597</v>
      </c>
      <c r="J145" s="13">
        <f t="shared" si="98"/>
        <v>0.06</v>
      </c>
      <c r="K145" s="29">
        <f t="shared" si="99"/>
        <v>44179</v>
      </c>
      <c r="L145" s="2">
        <f t="shared" si="100"/>
        <v>133</v>
      </c>
      <c r="M145" s="17">
        <f t="shared" si="101"/>
        <v>133</v>
      </c>
      <c r="N145" s="12">
        <f t="shared" si="90"/>
        <v>1.0312307940000001</v>
      </c>
      <c r="O145" s="12">
        <f t="shared" ca="1" si="91"/>
        <v>1.0446429509999999</v>
      </c>
      <c r="P145" s="17">
        <f t="shared" si="102"/>
        <v>0</v>
      </c>
      <c r="Q145" s="14">
        <f t="shared" ca="1" si="92"/>
        <v>44.642950990000003</v>
      </c>
      <c r="R145" s="20">
        <f t="shared" si="93"/>
        <v>0</v>
      </c>
      <c r="S145" s="14">
        <f t="shared" si="94"/>
        <v>0</v>
      </c>
      <c r="T145" s="4" t="str">
        <f t="shared" si="103"/>
        <v>J=</v>
      </c>
      <c r="U145" s="29">
        <f t="shared" si="104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95"/>
        <v>44376</v>
      </c>
      <c r="B146" s="125">
        <f t="shared" ca="1" si="105"/>
        <v>1045.053142</v>
      </c>
      <c r="C146" s="7">
        <f t="shared" si="96"/>
        <v>1000</v>
      </c>
      <c r="D146" s="102">
        <f t="shared" si="97"/>
        <v>44371</v>
      </c>
      <c r="E146" s="100">
        <f ca="1">IF(D146&lt;$B$1,VLOOKUP(D146,[1]DI!$A$4:$B$15000,2,FALSE),0)</f>
        <v>4.1500000000000002E-2</v>
      </c>
      <c r="F146" s="14">
        <f t="shared" ca="1" si="106"/>
        <v>1.00016137</v>
      </c>
      <c r="G146" s="14">
        <f ca="1">(TRUNC(PRODUCT($F$12:$F145),16))</f>
        <v>1.01316943817649</v>
      </c>
      <c r="H146" s="14">
        <f t="shared" si="107"/>
        <v>1</v>
      </c>
      <c r="I146" s="14">
        <f t="shared" ca="1" si="108"/>
        <v>1.01316944</v>
      </c>
      <c r="J146" s="13">
        <f t="shared" si="98"/>
        <v>0.06</v>
      </c>
      <c r="K146" s="29">
        <f t="shared" si="99"/>
        <v>44179</v>
      </c>
      <c r="L146" s="2">
        <f t="shared" si="100"/>
        <v>134</v>
      </c>
      <c r="M146" s="17">
        <f t="shared" si="101"/>
        <v>134</v>
      </c>
      <c r="N146" s="12">
        <f t="shared" si="90"/>
        <v>1.031469269</v>
      </c>
      <c r="O146" s="12">
        <f t="shared" ca="1" si="91"/>
        <v>1.045053142</v>
      </c>
      <c r="P146" s="17">
        <f t="shared" si="102"/>
        <v>0</v>
      </c>
      <c r="Q146" s="14">
        <f t="shared" ca="1" si="92"/>
        <v>45.053142000000001</v>
      </c>
      <c r="R146" s="20">
        <f t="shared" si="93"/>
        <v>0</v>
      </c>
      <c r="S146" s="14">
        <f t="shared" si="94"/>
        <v>0</v>
      </c>
      <c r="T146" s="4" t="str">
        <f t="shared" si="103"/>
        <v>J=</v>
      </c>
      <c r="U146" s="29">
        <f t="shared" si="104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95"/>
        <v>44377</v>
      </c>
      <c r="B147" s="125">
        <f t="shared" ca="1" si="105"/>
        <v>1045.4634869900001</v>
      </c>
      <c r="C147" s="7">
        <f t="shared" si="96"/>
        <v>1000</v>
      </c>
      <c r="D147" s="102">
        <f t="shared" si="97"/>
        <v>44372</v>
      </c>
      <c r="E147" s="100">
        <f ca="1">IF(D147&lt;$B$1,VLOOKUP(D147,[1]DI!$A$4:$B$15000,2,FALSE),0)</f>
        <v>4.1500000000000002E-2</v>
      </c>
      <c r="F147" s="14">
        <f t="shared" ca="1" si="106"/>
        <v>1.00016137</v>
      </c>
      <c r="G147" s="14">
        <f ca="1">(TRUNC(PRODUCT($F$12:$F146),16))</f>
        <v>1.01333293332873</v>
      </c>
      <c r="H147" s="14">
        <f t="shared" si="107"/>
        <v>1</v>
      </c>
      <c r="I147" s="14">
        <f t="shared" ca="1" si="108"/>
        <v>1.01333293</v>
      </c>
      <c r="J147" s="13">
        <f t="shared" si="98"/>
        <v>0.06</v>
      </c>
      <c r="K147" s="29">
        <f t="shared" si="99"/>
        <v>44179</v>
      </c>
      <c r="L147" s="2">
        <f t="shared" si="100"/>
        <v>135</v>
      </c>
      <c r="M147" s="17">
        <f t="shared" si="101"/>
        <v>135</v>
      </c>
      <c r="N147" s="12">
        <f t="shared" si="90"/>
        <v>1.0317077990000001</v>
      </c>
      <c r="O147" s="12">
        <f t="shared" ca="1" si="91"/>
        <v>1.0454634869999999</v>
      </c>
      <c r="P147" s="17">
        <f t="shared" si="102"/>
        <v>1</v>
      </c>
      <c r="Q147" s="14">
        <f t="shared" ca="1" si="92"/>
        <v>45.46348699</v>
      </c>
      <c r="R147" s="20">
        <f t="shared" si="93"/>
        <v>0</v>
      </c>
      <c r="S147" s="14">
        <f t="shared" si="94"/>
        <v>0</v>
      </c>
      <c r="T147" s="4" t="str">
        <f t="shared" si="103"/>
        <v>J=</v>
      </c>
      <c r="U147" s="29">
        <f t="shared" si="104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95"/>
        <v>44378</v>
      </c>
      <c r="B148" s="125">
        <f t="shared" ca="1" si="105"/>
        <v>1000.39265999</v>
      </c>
      <c r="C148" s="7">
        <f t="shared" si="96"/>
        <v>1000</v>
      </c>
      <c r="D148" s="102">
        <f t="shared" si="97"/>
        <v>44375</v>
      </c>
      <c r="E148" s="100">
        <f ca="1">IF(D148&lt;$B$1,VLOOKUP(D148,[1]DI!$A$4:$B$15000,2,FALSE),0)</f>
        <v>4.1500000000000002E-2</v>
      </c>
      <c r="F148" s="14">
        <f t="shared" ca="1" si="106"/>
        <v>1.00016137</v>
      </c>
      <c r="G148" s="14">
        <f ca="1">(TRUNC(PRODUCT($F$12:$F147),16))</f>
        <v>1.0134964548641801</v>
      </c>
      <c r="H148" s="14">
        <f t="shared" ca="1" si="107"/>
        <v>1.01333293332873</v>
      </c>
      <c r="I148" s="14">
        <f t="shared" ca="1" si="108"/>
        <v>1.00016137</v>
      </c>
      <c r="J148" s="13">
        <f t="shared" si="98"/>
        <v>0.06</v>
      </c>
      <c r="K148" s="29">
        <f t="shared" si="99"/>
        <v>44377</v>
      </c>
      <c r="L148" s="2">
        <f t="shared" si="100"/>
        <v>1</v>
      </c>
      <c r="M148" s="17">
        <f t="shared" si="101"/>
        <v>1</v>
      </c>
      <c r="N148" s="12">
        <f t="shared" si="90"/>
        <v>1.0002312529999999</v>
      </c>
      <c r="O148" s="12">
        <f t="shared" ca="1" si="91"/>
        <v>1.0003926599999999</v>
      </c>
      <c r="P148" s="17">
        <f t="shared" si="102"/>
        <v>0</v>
      </c>
      <c r="Q148" s="14">
        <f t="shared" ca="1" si="92"/>
        <v>0.39265999000000001</v>
      </c>
      <c r="R148" s="20">
        <f t="shared" si="93"/>
        <v>0</v>
      </c>
      <c r="S148" s="14">
        <f t="shared" si="94"/>
        <v>0</v>
      </c>
      <c r="T148" s="4" t="str">
        <f t="shared" si="103"/>
        <v>J=</v>
      </c>
      <c r="U148" s="29">
        <f t="shared" si="104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95"/>
        <v>44379</v>
      </c>
      <c r="B149" s="125">
        <f t="shared" ca="1" si="105"/>
        <v>1000.785478</v>
      </c>
      <c r="C149" s="7">
        <f t="shared" si="96"/>
        <v>1000</v>
      </c>
      <c r="D149" s="102">
        <f t="shared" si="97"/>
        <v>44376</v>
      </c>
      <c r="E149" s="100">
        <f ca="1">IF(D149&lt;$B$1,VLOOKUP(D149,[1]DI!$A$4:$B$15000,2,FALSE),0)</f>
        <v>4.1500000000000002E-2</v>
      </c>
      <c r="F149" s="14">
        <f t="shared" ca="1" si="106"/>
        <v>1.00016137</v>
      </c>
      <c r="G149" s="14">
        <f ca="1">(TRUNC(PRODUCT($F$12:$F148),16))</f>
        <v>1.0136600027870999</v>
      </c>
      <c r="H149" s="14">
        <f t="shared" ca="1" si="107"/>
        <v>1.01333293332873</v>
      </c>
      <c r="I149" s="14">
        <f t="shared" ca="1" si="108"/>
        <v>1.0003227699999999</v>
      </c>
      <c r="J149" s="13">
        <f t="shared" si="98"/>
        <v>0.06</v>
      </c>
      <c r="K149" s="29">
        <f t="shared" si="99"/>
        <v>44377</v>
      </c>
      <c r="L149" s="2">
        <f t="shared" si="100"/>
        <v>2</v>
      </c>
      <c r="M149" s="17">
        <f t="shared" si="101"/>
        <v>2</v>
      </c>
      <c r="N149" s="12">
        <f t="shared" si="90"/>
        <v>1.000462559</v>
      </c>
      <c r="O149" s="12">
        <f t="shared" ca="1" si="91"/>
        <v>1.0007854780000001</v>
      </c>
      <c r="P149" s="17">
        <f t="shared" si="102"/>
        <v>0</v>
      </c>
      <c r="Q149" s="14">
        <f t="shared" ca="1" si="92"/>
        <v>0.78547800000000001</v>
      </c>
      <c r="R149" s="20">
        <f t="shared" si="93"/>
        <v>0</v>
      </c>
      <c r="S149" s="14">
        <f t="shared" si="94"/>
        <v>0</v>
      </c>
      <c r="T149" s="4" t="str">
        <f t="shared" si="103"/>
        <v>J=</v>
      </c>
      <c r="U149" s="29">
        <f t="shared" si="104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95"/>
        <v>44382</v>
      </c>
      <c r="B150" s="125">
        <f t="shared" ca="1" si="105"/>
        <v>1001.178444</v>
      </c>
      <c r="C150" s="7">
        <f t="shared" si="96"/>
        <v>1000</v>
      </c>
      <c r="D150" s="102">
        <f t="shared" si="97"/>
        <v>44377</v>
      </c>
      <c r="E150" s="100">
        <f ca="1">IF(D150&lt;$B$1,VLOOKUP(D150,[1]DI!$A$4:$B$15000,2,FALSE),0)</f>
        <v>4.1500000000000002E-2</v>
      </c>
      <c r="F150" s="14">
        <f t="shared" ca="1" si="106"/>
        <v>1.00016137</v>
      </c>
      <c r="G150" s="14">
        <f ca="1">(TRUNC(PRODUCT($F$12:$F149),16))</f>
        <v>1.0138235771017501</v>
      </c>
      <c r="H150" s="14">
        <f t="shared" ca="1" si="107"/>
        <v>1.01333293332873</v>
      </c>
      <c r="I150" s="14">
        <f t="shared" ca="1" si="108"/>
        <v>1.0004841900000001</v>
      </c>
      <c r="J150" s="13">
        <f t="shared" si="98"/>
        <v>0.06</v>
      </c>
      <c r="K150" s="29">
        <f t="shared" si="99"/>
        <v>44377</v>
      </c>
      <c r="L150" s="2">
        <f t="shared" si="100"/>
        <v>3</v>
      </c>
      <c r="M150" s="17">
        <f t="shared" si="101"/>
        <v>3</v>
      </c>
      <c r="N150" s="12">
        <f t="shared" si="90"/>
        <v>1.0006939180000001</v>
      </c>
      <c r="O150" s="12">
        <f t="shared" ca="1" si="91"/>
        <v>1.001178444</v>
      </c>
      <c r="P150" s="17">
        <f t="shared" si="102"/>
        <v>0</v>
      </c>
      <c r="Q150" s="14">
        <f t="shared" ca="1" si="92"/>
        <v>1.178444</v>
      </c>
      <c r="R150" s="20">
        <f t="shared" si="93"/>
        <v>0</v>
      </c>
      <c r="S150" s="14">
        <f t="shared" si="94"/>
        <v>0</v>
      </c>
      <c r="T150" s="4" t="str">
        <f t="shared" si="103"/>
        <v>J=</v>
      </c>
      <c r="U150" s="29">
        <f t="shared" si="104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95"/>
        <v>44383</v>
      </c>
      <c r="B151" s="125">
        <f t="shared" ca="1" si="105"/>
        <v>1001.5715679899999</v>
      </c>
      <c r="C151" s="7">
        <f t="shared" si="96"/>
        <v>1000</v>
      </c>
      <c r="D151" s="102">
        <f t="shared" si="97"/>
        <v>44378</v>
      </c>
      <c r="E151" s="100">
        <f ca="1">IF(D151&lt;$B$1,VLOOKUP(D151,[1]DI!$A$4:$B$15000,2,FALSE),0)</f>
        <v>4.1500000000000002E-2</v>
      </c>
      <c r="F151" s="14">
        <f t="shared" ca="1" si="106"/>
        <v>1.00016137</v>
      </c>
      <c r="G151" s="14">
        <f ca="1">(TRUNC(PRODUCT($F$12:$F150),16))</f>
        <v>1.0139871778123899</v>
      </c>
      <c r="H151" s="14">
        <f t="shared" ca="1" si="107"/>
        <v>1.01333293332873</v>
      </c>
      <c r="I151" s="14">
        <f t="shared" ca="1" si="108"/>
        <v>1.0006456399999999</v>
      </c>
      <c r="J151" s="13">
        <f t="shared" si="98"/>
        <v>0.06</v>
      </c>
      <c r="K151" s="29">
        <f t="shared" si="99"/>
        <v>44377</v>
      </c>
      <c r="L151" s="2">
        <f t="shared" si="100"/>
        <v>4</v>
      </c>
      <c r="M151" s="17">
        <f t="shared" si="101"/>
        <v>4</v>
      </c>
      <c r="N151" s="12">
        <f t="shared" si="90"/>
        <v>1.0009253309999999</v>
      </c>
      <c r="O151" s="12">
        <f t="shared" ca="1" si="91"/>
        <v>1.0015715679999999</v>
      </c>
      <c r="P151" s="17">
        <f t="shared" si="102"/>
        <v>0</v>
      </c>
      <c r="Q151" s="14">
        <f t="shared" ca="1" si="92"/>
        <v>1.5715679899999999</v>
      </c>
      <c r="R151" s="20">
        <f t="shared" si="93"/>
        <v>0</v>
      </c>
      <c r="S151" s="14">
        <f t="shared" si="94"/>
        <v>0</v>
      </c>
      <c r="T151" s="4" t="str">
        <f t="shared" si="103"/>
        <v>J=</v>
      </c>
      <c r="U151" s="29">
        <f t="shared" si="104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95"/>
        <v>44384</v>
      </c>
      <c r="B152" s="125">
        <f t="shared" ca="1" si="105"/>
        <v>1001.964842</v>
      </c>
      <c r="C152" s="7">
        <f t="shared" si="96"/>
        <v>1000</v>
      </c>
      <c r="D152" s="102">
        <f t="shared" si="97"/>
        <v>44379</v>
      </c>
      <c r="E152" s="100">
        <f ca="1">IF(D152&lt;$B$1,VLOOKUP(D152,[1]DI!$A$4:$B$15000,2,FALSE),0)</f>
        <v>4.1500000000000002E-2</v>
      </c>
      <c r="F152" s="14">
        <f t="shared" ca="1" si="106"/>
        <v>1.00016137</v>
      </c>
      <c r="G152" s="14">
        <f ca="1">(TRUNC(PRODUCT($F$12:$F151),16))</f>
        <v>1.0141508049232699</v>
      </c>
      <c r="H152" s="14">
        <f t="shared" ca="1" si="107"/>
        <v>1.01333293332873</v>
      </c>
      <c r="I152" s="14">
        <f t="shared" ca="1" si="108"/>
        <v>1.00080711</v>
      </c>
      <c r="J152" s="13">
        <f t="shared" si="98"/>
        <v>0.06</v>
      </c>
      <c r="K152" s="29">
        <f t="shared" si="99"/>
        <v>44377</v>
      </c>
      <c r="L152" s="2">
        <f t="shared" si="100"/>
        <v>5</v>
      </c>
      <c r="M152" s="17">
        <f t="shared" si="101"/>
        <v>5</v>
      </c>
      <c r="N152" s="12">
        <f t="shared" si="90"/>
        <v>1.001156798</v>
      </c>
      <c r="O152" s="12">
        <f t="shared" ca="1" si="91"/>
        <v>1.001964842</v>
      </c>
      <c r="P152" s="17">
        <f t="shared" si="102"/>
        <v>0</v>
      </c>
      <c r="Q152" s="14">
        <f t="shared" ca="1" si="92"/>
        <v>1.964842</v>
      </c>
      <c r="R152" s="20">
        <f t="shared" si="93"/>
        <v>0</v>
      </c>
      <c r="S152" s="14">
        <f t="shared" si="94"/>
        <v>0</v>
      </c>
      <c r="T152" s="4" t="str">
        <f t="shared" si="103"/>
        <v>J=</v>
      </c>
      <c r="U152" s="29">
        <f t="shared" si="104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95"/>
        <v>44385</v>
      </c>
      <c r="B153" s="125">
        <f t="shared" ca="1" si="105"/>
        <v>1002.3582730000001</v>
      </c>
      <c r="C153" s="7">
        <f t="shared" si="96"/>
        <v>1000</v>
      </c>
      <c r="D153" s="102">
        <f t="shared" si="97"/>
        <v>44382</v>
      </c>
      <c r="E153" s="100">
        <f ca="1">IF(D153&lt;$B$1,VLOOKUP(D153,[1]DI!$A$4:$B$15000,2,FALSE),0)</f>
        <v>4.1500000000000002E-2</v>
      </c>
      <c r="F153" s="14">
        <f t="shared" ca="1" si="106"/>
        <v>1.00016137</v>
      </c>
      <c r="G153" s="14">
        <f ca="1">(TRUNC(PRODUCT($F$12:$F152),16))</f>
        <v>1.0143144584386601</v>
      </c>
      <c r="H153" s="14">
        <f t="shared" ca="1" si="107"/>
        <v>1.01333293332873</v>
      </c>
      <c r="I153" s="14">
        <f t="shared" ca="1" si="108"/>
        <v>1.0009686099999999</v>
      </c>
      <c r="J153" s="13">
        <f t="shared" si="98"/>
        <v>0.06</v>
      </c>
      <c r="K153" s="29">
        <f t="shared" si="99"/>
        <v>44377</v>
      </c>
      <c r="L153" s="2">
        <f t="shared" si="100"/>
        <v>6</v>
      </c>
      <c r="M153" s="17">
        <f t="shared" si="101"/>
        <v>6</v>
      </c>
      <c r="N153" s="12">
        <f t="shared" si="90"/>
        <v>1.0013883180000001</v>
      </c>
      <c r="O153" s="12">
        <f t="shared" ca="1" si="91"/>
        <v>1.002358273</v>
      </c>
      <c r="P153" s="17">
        <f t="shared" si="102"/>
        <v>0</v>
      </c>
      <c r="Q153" s="14">
        <f t="shared" ca="1" si="92"/>
        <v>2.3582730000000001</v>
      </c>
      <c r="R153" s="20">
        <f t="shared" si="93"/>
        <v>0</v>
      </c>
      <c r="S153" s="14">
        <f t="shared" si="94"/>
        <v>0</v>
      </c>
      <c r="T153" s="4" t="str">
        <f t="shared" si="103"/>
        <v>J=</v>
      </c>
      <c r="U153" s="29">
        <f t="shared" si="104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95"/>
        <v>44386</v>
      </c>
      <c r="B154" s="125">
        <f t="shared" ca="1" si="105"/>
        <v>1002.75186199</v>
      </c>
      <c r="C154" s="7">
        <f t="shared" si="96"/>
        <v>1000</v>
      </c>
      <c r="D154" s="102">
        <f t="shared" si="97"/>
        <v>44383</v>
      </c>
      <c r="E154" s="100">
        <f ca="1">IF(D154&lt;$B$1,VLOOKUP(D154,[1]DI!$A$4:$B$15000,2,FALSE),0)</f>
        <v>4.1500000000000002E-2</v>
      </c>
      <c r="F154" s="14">
        <f t="shared" ca="1" si="106"/>
        <v>1.00016137</v>
      </c>
      <c r="G154" s="14">
        <f ca="1">(TRUNC(PRODUCT($F$12:$F153),16))</f>
        <v>1.0144781383628201</v>
      </c>
      <c r="H154" s="14">
        <f t="shared" ca="1" si="107"/>
        <v>1.01333293332873</v>
      </c>
      <c r="I154" s="14">
        <f t="shared" ca="1" si="108"/>
        <v>1.0011301399999999</v>
      </c>
      <c r="J154" s="13">
        <f t="shared" si="98"/>
        <v>0.06</v>
      </c>
      <c r="K154" s="29">
        <f t="shared" si="99"/>
        <v>44377</v>
      </c>
      <c r="L154" s="2">
        <f t="shared" si="100"/>
        <v>7</v>
      </c>
      <c r="M154" s="17">
        <f t="shared" si="101"/>
        <v>7</v>
      </c>
      <c r="N154" s="12">
        <f t="shared" si="90"/>
        <v>1.001619891</v>
      </c>
      <c r="O154" s="12">
        <f t="shared" ca="1" si="91"/>
        <v>1.002751862</v>
      </c>
      <c r="P154" s="17">
        <f t="shared" si="102"/>
        <v>0</v>
      </c>
      <c r="Q154" s="14">
        <f t="shared" ca="1" si="92"/>
        <v>2.7518619900000001</v>
      </c>
      <c r="R154" s="20">
        <f t="shared" si="93"/>
        <v>0</v>
      </c>
      <c r="S154" s="14">
        <f t="shared" si="94"/>
        <v>0</v>
      </c>
      <c r="T154" s="4" t="str">
        <f t="shared" si="103"/>
        <v>J=</v>
      </c>
      <c r="U154" s="29">
        <f t="shared" si="104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95"/>
        <v>44389</v>
      </c>
      <c r="B155" s="125">
        <f t="shared" ca="1" si="105"/>
        <v>1003.14560099</v>
      </c>
      <c r="C155" s="7">
        <f t="shared" si="96"/>
        <v>1000</v>
      </c>
      <c r="D155" s="102">
        <f t="shared" si="97"/>
        <v>44384</v>
      </c>
      <c r="E155" s="100">
        <f ca="1">IF(D155&lt;$B$1,VLOOKUP(D155,[1]DI!$A$4:$B$15000,2,FALSE),0)</f>
        <v>4.1500000000000002E-2</v>
      </c>
      <c r="F155" s="14">
        <f t="shared" ca="1" si="106"/>
        <v>1.00016137</v>
      </c>
      <c r="G155" s="14">
        <f ca="1">(TRUNC(PRODUCT($F$12:$F154),16))</f>
        <v>1.0146418447000101</v>
      </c>
      <c r="H155" s="14">
        <f t="shared" ca="1" si="107"/>
        <v>1.01333293332873</v>
      </c>
      <c r="I155" s="14">
        <f t="shared" ca="1" si="108"/>
        <v>1.00129169</v>
      </c>
      <c r="J155" s="13">
        <f t="shared" si="98"/>
        <v>0.06</v>
      </c>
      <c r="K155" s="29">
        <f t="shared" si="99"/>
        <v>44377</v>
      </c>
      <c r="L155" s="2">
        <f t="shared" si="100"/>
        <v>8</v>
      </c>
      <c r="M155" s="17">
        <f t="shared" si="101"/>
        <v>8</v>
      </c>
      <c r="N155" s="12">
        <f t="shared" si="90"/>
        <v>1.0018515189999999</v>
      </c>
      <c r="O155" s="12">
        <f t="shared" ca="1" si="91"/>
        <v>1.0031456009999999</v>
      </c>
      <c r="P155" s="17">
        <f t="shared" si="102"/>
        <v>0</v>
      </c>
      <c r="Q155" s="14">
        <f t="shared" ca="1" si="92"/>
        <v>3.1456009900000002</v>
      </c>
      <c r="R155" s="20">
        <f t="shared" si="93"/>
        <v>0</v>
      </c>
      <c r="S155" s="14">
        <f t="shared" si="94"/>
        <v>0</v>
      </c>
      <c r="T155" s="4" t="str">
        <f t="shared" si="103"/>
        <v>J=</v>
      </c>
      <c r="U155" s="29">
        <f t="shared" si="104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95"/>
        <v>44390</v>
      </c>
      <c r="B156" s="125">
        <f t="shared" ca="1" si="105"/>
        <v>1003.53949599</v>
      </c>
      <c r="C156" s="7">
        <f t="shared" si="96"/>
        <v>1000</v>
      </c>
      <c r="D156" s="102">
        <f t="shared" si="97"/>
        <v>44385</v>
      </c>
      <c r="E156" s="100">
        <f ca="1">IF(D156&lt;$B$1,VLOOKUP(D156,[1]DI!$A$4:$B$15000,2,FALSE),0)</f>
        <v>4.1500000000000002E-2</v>
      </c>
      <c r="F156" s="14">
        <f t="shared" ca="1" si="106"/>
        <v>1.00016137</v>
      </c>
      <c r="G156" s="14">
        <f ca="1">(TRUNC(PRODUCT($F$12:$F155),16))</f>
        <v>1.01480557745449</v>
      </c>
      <c r="H156" s="14">
        <f t="shared" ca="1" si="107"/>
        <v>1.01333293332873</v>
      </c>
      <c r="I156" s="14">
        <f t="shared" ca="1" si="108"/>
        <v>1.0014532700000001</v>
      </c>
      <c r="J156" s="13">
        <f t="shared" si="98"/>
        <v>0.06</v>
      </c>
      <c r="K156" s="29">
        <f t="shared" si="99"/>
        <v>44377</v>
      </c>
      <c r="L156" s="2">
        <f t="shared" si="100"/>
        <v>9</v>
      </c>
      <c r="M156" s="17">
        <f t="shared" si="101"/>
        <v>9</v>
      </c>
      <c r="N156" s="12">
        <f t="shared" si="90"/>
        <v>1.0020831990000001</v>
      </c>
      <c r="O156" s="12">
        <f t="shared" ca="1" si="91"/>
        <v>1.0035394959999999</v>
      </c>
      <c r="P156" s="17">
        <f t="shared" si="102"/>
        <v>0</v>
      </c>
      <c r="Q156" s="14">
        <f t="shared" ca="1" si="92"/>
        <v>3.5394959899999998</v>
      </c>
      <c r="R156" s="20">
        <f t="shared" si="93"/>
        <v>0</v>
      </c>
      <c r="S156" s="14">
        <f t="shared" si="94"/>
        <v>0</v>
      </c>
      <c r="T156" s="4" t="str">
        <f t="shared" si="103"/>
        <v>J=</v>
      </c>
      <c r="U156" s="29">
        <f t="shared" si="104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95"/>
        <v>44391</v>
      </c>
      <c r="B157" s="125">
        <f t="shared" ca="1" si="105"/>
        <v>1003.93354199</v>
      </c>
      <c r="C157" s="7">
        <f t="shared" si="96"/>
        <v>1000</v>
      </c>
      <c r="D157" s="102">
        <f t="shared" si="97"/>
        <v>44386</v>
      </c>
      <c r="E157" s="100">
        <f ca="1">IF(D157&lt;$B$1,VLOOKUP(D157,[1]DI!$A$4:$B$15000,2,FALSE),0)</f>
        <v>4.1500000000000002E-2</v>
      </c>
      <c r="F157" s="14">
        <f t="shared" ca="1" si="106"/>
        <v>1.00016137</v>
      </c>
      <c r="G157" s="14">
        <f ca="1">(TRUNC(PRODUCT($F$12:$F156),16))</f>
        <v>1.0149693366305199</v>
      </c>
      <c r="H157" s="14">
        <f t="shared" ca="1" si="107"/>
        <v>1.01333293332873</v>
      </c>
      <c r="I157" s="14">
        <f t="shared" ca="1" si="108"/>
        <v>1.00161487</v>
      </c>
      <c r="J157" s="13">
        <f t="shared" si="98"/>
        <v>0.06</v>
      </c>
      <c r="K157" s="29">
        <f t="shared" si="99"/>
        <v>44377</v>
      </c>
      <c r="L157" s="2">
        <f t="shared" si="100"/>
        <v>10</v>
      </c>
      <c r="M157" s="17">
        <f t="shared" si="101"/>
        <v>10</v>
      </c>
      <c r="N157" s="12">
        <f t="shared" si="90"/>
        <v>1.0023149339999999</v>
      </c>
      <c r="O157" s="12">
        <f t="shared" ca="1" si="91"/>
        <v>1.003933542</v>
      </c>
      <c r="P157" s="17">
        <f t="shared" si="102"/>
        <v>0</v>
      </c>
      <c r="Q157" s="14">
        <f t="shared" ca="1" si="92"/>
        <v>3.9335419900000002</v>
      </c>
      <c r="R157" s="20">
        <f t="shared" si="93"/>
        <v>0</v>
      </c>
      <c r="S157" s="14">
        <f t="shared" si="94"/>
        <v>0</v>
      </c>
      <c r="T157" s="4" t="str">
        <f t="shared" si="103"/>
        <v>J=</v>
      </c>
      <c r="U157" s="29">
        <f t="shared" si="104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95"/>
        <v>44392</v>
      </c>
      <c r="B158" s="125">
        <f t="shared" ca="1" si="105"/>
        <v>1004.327745</v>
      </c>
      <c r="C158" s="7">
        <f t="shared" si="96"/>
        <v>1000</v>
      </c>
      <c r="D158" s="102">
        <f t="shared" si="97"/>
        <v>44389</v>
      </c>
      <c r="E158" s="100">
        <f ca="1">IF(D158&lt;$B$1,VLOOKUP(D158,[1]DI!$A$4:$B$15000,2,FALSE),0)</f>
        <v>4.1500000000000002E-2</v>
      </c>
      <c r="F158" s="14">
        <f t="shared" ca="1" si="106"/>
        <v>1.00016137</v>
      </c>
      <c r="G158" s="14">
        <f ca="1">(TRUNC(PRODUCT($F$12:$F157),16))</f>
        <v>1.0151331222323701</v>
      </c>
      <c r="H158" s="14">
        <f t="shared" ca="1" si="107"/>
        <v>1.01333293332873</v>
      </c>
      <c r="I158" s="14">
        <f t="shared" ca="1" si="108"/>
        <v>1.0017765000000001</v>
      </c>
      <c r="J158" s="13">
        <f t="shared" si="98"/>
        <v>0.06</v>
      </c>
      <c r="K158" s="29">
        <f t="shared" si="99"/>
        <v>44377</v>
      </c>
      <c r="L158" s="2">
        <f t="shared" si="100"/>
        <v>11</v>
      </c>
      <c r="M158" s="17">
        <f t="shared" si="101"/>
        <v>11</v>
      </c>
      <c r="N158" s="12">
        <f t="shared" si="90"/>
        <v>1.0025467210000001</v>
      </c>
      <c r="O158" s="12">
        <f t="shared" ca="1" si="91"/>
        <v>1.0043277450000001</v>
      </c>
      <c r="P158" s="17">
        <f t="shared" si="102"/>
        <v>0</v>
      </c>
      <c r="Q158" s="14">
        <f t="shared" ca="1" si="92"/>
        <v>4.3277450000000002</v>
      </c>
      <c r="R158" s="20">
        <f t="shared" si="93"/>
        <v>0</v>
      </c>
      <c r="S158" s="14">
        <f t="shared" si="94"/>
        <v>0</v>
      </c>
      <c r="T158" s="4" t="str">
        <f t="shared" si="103"/>
        <v>J=</v>
      </c>
      <c r="U158" s="29">
        <f t="shared" si="104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95"/>
        <v>44393</v>
      </c>
      <c r="B159" s="125">
        <f t="shared" ca="1" si="105"/>
        <v>1004.72210799</v>
      </c>
      <c r="C159" s="7">
        <f t="shared" si="96"/>
        <v>1000</v>
      </c>
      <c r="D159" s="102">
        <f t="shared" si="97"/>
        <v>44390</v>
      </c>
      <c r="E159" s="100">
        <f ca="1">IF(D159&lt;$B$1,VLOOKUP(D159,[1]DI!$A$4:$B$15000,2,FALSE),0)</f>
        <v>4.1500000000000002E-2</v>
      </c>
      <c r="F159" s="14">
        <f t="shared" ca="1" si="106"/>
        <v>1.00016137</v>
      </c>
      <c r="G159" s="14">
        <f ca="1">(TRUNC(PRODUCT($F$12:$F158),16))</f>
        <v>1.0152969342643099</v>
      </c>
      <c r="H159" s="14">
        <f t="shared" ca="1" si="107"/>
        <v>1.01333293332873</v>
      </c>
      <c r="I159" s="14">
        <f t="shared" ca="1" si="108"/>
        <v>1.0019381599999999</v>
      </c>
      <c r="J159" s="13">
        <f t="shared" si="98"/>
        <v>0.06</v>
      </c>
      <c r="K159" s="29">
        <f t="shared" si="99"/>
        <v>44377</v>
      </c>
      <c r="L159" s="2">
        <f t="shared" si="100"/>
        <v>12</v>
      </c>
      <c r="M159" s="17">
        <f t="shared" si="101"/>
        <v>12</v>
      </c>
      <c r="N159" s="12">
        <f t="shared" si="90"/>
        <v>1.0027785629999999</v>
      </c>
      <c r="O159" s="12">
        <f t="shared" ca="1" si="91"/>
        <v>1.0047221079999999</v>
      </c>
      <c r="P159" s="17">
        <f t="shared" si="102"/>
        <v>0</v>
      </c>
      <c r="Q159" s="14">
        <f t="shared" ca="1" si="92"/>
        <v>4.7221079899999996</v>
      </c>
      <c r="R159" s="20">
        <f t="shared" si="93"/>
        <v>0</v>
      </c>
      <c r="S159" s="14">
        <f t="shared" si="94"/>
        <v>0</v>
      </c>
      <c r="T159" s="4" t="str">
        <f t="shared" si="103"/>
        <v>J=</v>
      </c>
      <c r="U159" s="29">
        <f t="shared" si="104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95"/>
        <v>44396</v>
      </c>
      <c r="B160" s="125">
        <f t="shared" ca="1" si="105"/>
        <v>1005.116619</v>
      </c>
      <c r="C160" s="7">
        <f t="shared" si="96"/>
        <v>1000</v>
      </c>
      <c r="D160" s="102">
        <f t="shared" si="97"/>
        <v>44391</v>
      </c>
      <c r="E160" s="100">
        <f ca="1">IF(D160&lt;$B$1,VLOOKUP(D160,[1]DI!$A$4:$B$15000,2,FALSE),0)</f>
        <v>4.1500000000000002E-2</v>
      </c>
      <c r="F160" s="14">
        <f t="shared" ca="1" si="106"/>
        <v>1.00016137</v>
      </c>
      <c r="G160" s="14">
        <f ca="1">(TRUNC(PRODUCT($F$12:$F159),16))</f>
        <v>1.01546077273059</v>
      </c>
      <c r="H160" s="14">
        <f t="shared" ca="1" si="107"/>
        <v>1.01333293332873</v>
      </c>
      <c r="I160" s="14">
        <f t="shared" ca="1" si="108"/>
        <v>1.0020998400000001</v>
      </c>
      <c r="J160" s="13">
        <f t="shared" si="98"/>
        <v>0.06</v>
      </c>
      <c r="K160" s="29">
        <f t="shared" si="99"/>
        <v>44377</v>
      </c>
      <c r="L160" s="2">
        <f t="shared" si="100"/>
        <v>13</v>
      </c>
      <c r="M160" s="17">
        <f t="shared" si="101"/>
        <v>13</v>
      </c>
      <c r="N160" s="12">
        <f t="shared" si="90"/>
        <v>1.0030104580000001</v>
      </c>
      <c r="O160" s="12">
        <f t="shared" ca="1" si="91"/>
        <v>1.005116619</v>
      </c>
      <c r="P160" s="17">
        <f t="shared" si="102"/>
        <v>0</v>
      </c>
      <c r="Q160" s="14">
        <f t="shared" ca="1" si="92"/>
        <v>5.116619</v>
      </c>
      <c r="R160" s="20">
        <f t="shared" si="93"/>
        <v>0</v>
      </c>
      <c r="S160" s="14">
        <f t="shared" si="94"/>
        <v>0</v>
      </c>
      <c r="T160" s="4" t="str">
        <f t="shared" si="103"/>
        <v>J=</v>
      </c>
      <c r="U160" s="29">
        <f t="shared" si="104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6" si="109">WORKDAY(AD160,-1,$X$160:$X$544)</f>
        <v>44176</v>
      </c>
      <c r="AD160" s="149">
        <f>A10</f>
        <v>44179</v>
      </c>
      <c r="AE160" s="131">
        <f t="shared" ref="AE160:AE166" si="110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95"/>
        <v>44397</v>
      </c>
      <c r="B161" s="125">
        <f t="shared" ca="1" si="105"/>
        <v>1005.51129</v>
      </c>
      <c r="C161" s="7">
        <f t="shared" si="96"/>
        <v>1000</v>
      </c>
      <c r="D161" s="102">
        <f t="shared" si="97"/>
        <v>44392</v>
      </c>
      <c r="E161" s="100">
        <f ca="1">IF(D161&lt;$B$1,VLOOKUP(D161,[1]DI!$A$4:$B$15000,2,FALSE),0)</f>
        <v>4.1500000000000002E-2</v>
      </c>
      <c r="F161" s="14">
        <f t="shared" ca="1" si="106"/>
        <v>1.00016137</v>
      </c>
      <c r="G161" s="14">
        <f ca="1">(TRUNC(PRODUCT($F$12:$F160),16))</f>
        <v>1.0156246376354801</v>
      </c>
      <c r="H161" s="14">
        <f t="shared" ca="1" si="107"/>
        <v>1.01333293332873</v>
      </c>
      <c r="I161" s="14">
        <f t="shared" ca="1" si="108"/>
        <v>1.0022615500000001</v>
      </c>
      <c r="J161" s="13">
        <f t="shared" si="98"/>
        <v>0.06</v>
      </c>
      <c r="K161" s="29">
        <f t="shared" si="99"/>
        <v>44377</v>
      </c>
      <c r="L161" s="2">
        <f t="shared" si="100"/>
        <v>14</v>
      </c>
      <c r="M161" s="17">
        <f t="shared" si="101"/>
        <v>14</v>
      </c>
      <c r="N161" s="12">
        <f t="shared" si="90"/>
        <v>1.0032424069999999</v>
      </c>
      <c r="O161" s="12">
        <f t="shared" ca="1" si="91"/>
        <v>1.0055112900000001</v>
      </c>
      <c r="P161" s="17">
        <f t="shared" si="102"/>
        <v>0</v>
      </c>
      <c r="Q161" s="14">
        <f t="shared" ca="1" si="92"/>
        <v>5.5112899999999998</v>
      </c>
      <c r="R161" s="20">
        <f t="shared" si="93"/>
        <v>0</v>
      </c>
      <c r="S161" s="14">
        <f t="shared" si="94"/>
        <v>0</v>
      </c>
      <c r="T161" s="4" t="str">
        <f t="shared" si="103"/>
        <v>J=</v>
      </c>
      <c r="U161" s="29">
        <f t="shared" si="104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109"/>
        <v>44376</v>
      </c>
      <c r="AD161" s="131">
        <v>44377</v>
      </c>
      <c r="AE161" s="131">
        <f t="shared" si="110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95"/>
        <v>44398</v>
      </c>
      <c r="B162" s="125">
        <f t="shared" ca="1" si="105"/>
        <v>1005.906119</v>
      </c>
      <c r="C162" s="7">
        <f t="shared" si="96"/>
        <v>1000</v>
      </c>
      <c r="D162" s="102">
        <f t="shared" si="97"/>
        <v>44393</v>
      </c>
      <c r="E162" s="100">
        <f ca="1">IF(D162&lt;$B$1,VLOOKUP(D162,[1]DI!$A$4:$B$15000,2,FALSE),0)</f>
        <v>4.1500000000000002E-2</v>
      </c>
      <c r="F162" s="14">
        <f t="shared" ca="1" si="106"/>
        <v>1.00016137</v>
      </c>
      <c r="G162" s="14">
        <f ca="1">(TRUNC(PRODUCT($F$12:$F161),16))</f>
        <v>1.01578852898326</v>
      </c>
      <c r="H162" s="14">
        <f t="shared" ca="1" si="107"/>
        <v>1.01333293332873</v>
      </c>
      <c r="I162" s="14">
        <f t="shared" ca="1" si="108"/>
        <v>1.0024232900000001</v>
      </c>
      <c r="J162" s="13">
        <f t="shared" si="98"/>
        <v>0.06</v>
      </c>
      <c r="K162" s="29">
        <f t="shared" si="99"/>
        <v>44377</v>
      </c>
      <c r="L162" s="2">
        <f t="shared" si="100"/>
        <v>15</v>
      </c>
      <c r="M162" s="17">
        <f t="shared" si="101"/>
        <v>15</v>
      </c>
      <c r="N162" s="12">
        <f t="shared" si="90"/>
        <v>1.0034744090000001</v>
      </c>
      <c r="O162" s="12">
        <f t="shared" ca="1" si="91"/>
        <v>1.005906119</v>
      </c>
      <c r="P162" s="17">
        <f t="shared" si="102"/>
        <v>0</v>
      </c>
      <c r="Q162" s="14">
        <f t="shared" ca="1" si="92"/>
        <v>5.9061190000000003</v>
      </c>
      <c r="R162" s="20">
        <f t="shared" si="93"/>
        <v>0</v>
      </c>
      <c r="S162" s="14">
        <f t="shared" si="94"/>
        <v>0</v>
      </c>
      <c r="T162" s="4" t="str">
        <f t="shared" si="103"/>
        <v>J=</v>
      </c>
      <c r="U162" s="29">
        <f t="shared" si="104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109"/>
        <v>44498</v>
      </c>
      <c r="AD162" s="131">
        <v>44499</v>
      </c>
      <c r="AE162" s="131">
        <f t="shared" si="110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95"/>
        <v>44399</v>
      </c>
      <c r="B163" s="125">
        <f t="shared" ca="1" si="105"/>
        <v>1006.301096</v>
      </c>
      <c r="C163" s="7">
        <f t="shared" si="96"/>
        <v>1000</v>
      </c>
      <c r="D163" s="102">
        <f t="shared" si="97"/>
        <v>44396</v>
      </c>
      <c r="E163" s="100">
        <f ca="1">IF(D163&lt;$B$1,VLOOKUP(D163,[1]DI!$A$4:$B$15000,2,FALSE),0)</f>
        <v>4.1500000000000002E-2</v>
      </c>
      <c r="F163" s="14">
        <f t="shared" ca="1" si="106"/>
        <v>1.00016137</v>
      </c>
      <c r="G163" s="14">
        <f ca="1">(TRUNC(PRODUCT($F$12:$F162),16))</f>
        <v>1.01595244677818</v>
      </c>
      <c r="H163" s="14">
        <f t="shared" ca="1" si="107"/>
        <v>1.01333293332873</v>
      </c>
      <c r="I163" s="14">
        <f t="shared" ca="1" si="108"/>
        <v>1.00258505</v>
      </c>
      <c r="J163" s="13">
        <f t="shared" si="98"/>
        <v>0.06</v>
      </c>
      <c r="K163" s="29">
        <f t="shared" si="99"/>
        <v>44377</v>
      </c>
      <c r="L163" s="2">
        <f t="shared" si="100"/>
        <v>16</v>
      </c>
      <c r="M163" s="17">
        <f t="shared" si="101"/>
        <v>16</v>
      </c>
      <c r="N163" s="12">
        <f t="shared" si="90"/>
        <v>1.003706465</v>
      </c>
      <c r="O163" s="12">
        <f t="shared" ca="1" si="91"/>
        <v>1.0063010960000001</v>
      </c>
      <c r="P163" s="17">
        <f t="shared" si="102"/>
        <v>0</v>
      </c>
      <c r="Q163" s="14">
        <f t="shared" ca="1" si="92"/>
        <v>6.3010960000000003</v>
      </c>
      <c r="R163" s="20">
        <f t="shared" si="93"/>
        <v>0</v>
      </c>
      <c r="S163" s="14">
        <f t="shared" si="94"/>
        <v>0</v>
      </c>
      <c r="T163" s="4" t="str">
        <f t="shared" si="103"/>
        <v>J=</v>
      </c>
      <c r="U163" s="29">
        <f t="shared" si="104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109"/>
        <v>44741</v>
      </c>
      <c r="AD163" s="131">
        <v>44742</v>
      </c>
      <c r="AE163" s="131">
        <f t="shared" si="110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95"/>
        <v>44400</v>
      </c>
      <c r="B164" s="125">
        <f t="shared" ca="1" si="105"/>
        <v>1006.69622399</v>
      </c>
      <c r="C164" s="7">
        <f t="shared" si="96"/>
        <v>1000</v>
      </c>
      <c r="D164" s="102">
        <f t="shared" si="97"/>
        <v>44397</v>
      </c>
      <c r="E164" s="100">
        <f ca="1">IF(D164&lt;$B$1,VLOOKUP(D164,[1]DI!$A$4:$B$15000,2,FALSE),0)</f>
        <v>4.1500000000000002E-2</v>
      </c>
      <c r="F164" s="14">
        <f t="shared" ca="1" si="106"/>
        <v>1.00016137</v>
      </c>
      <c r="G164" s="14">
        <f ca="1">(TRUNC(PRODUCT($F$12:$F163),16))</f>
        <v>1.0161163910245199</v>
      </c>
      <c r="H164" s="14">
        <f t="shared" ca="1" si="107"/>
        <v>1.01333293332873</v>
      </c>
      <c r="I164" s="14">
        <f t="shared" ca="1" si="108"/>
        <v>1.00274683</v>
      </c>
      <c r="J164" s="13">
        <f t="shared" si="98"/>
        <v>0.06</v>
      </c>
      <c r="K164" s="29">
        <f t="shared" si="99"/>
        <v>44377</v>
      </c>
      <c r="L164" s="2">
        <f t="shared" si="100"/>
        <v>17</v>
      </c>
      <c r="M164" s="17">
        <f t="shared" si="101"/>
        <v>17</v>
      </c>
      <c r="N164" s="12">
        <f t="shared" si="90"/>
        <v>1.0039385750000001</v>
      </c>
      <c r="O164" s="12">
        <f t="shared" ca="1" si="91"/>
        <v>1.0066962239999999</v>
      </c>
      <c r="P164" s="17">
        <f t="shared" si="102"/>
        <v>0</v>
      </c>
      <c r="Q164" s="14">
        <f t="shared" ca="1" si="92"/>
        <v>6.69622399</v>
      </c>
      <c r="R164" s="20">
        <f t="shared" si="93"/>
        <v>0</v>
      </c>
      <c r="S164" s="14">
        <f t="shared" si="94"/>
        <v>0</v>
      </c>
      <c r="T164" s="4" t="str">
        <f t="shared" si="103"/>
        <v>J=</v>
      </c>
      <c r="U164" s="29">
        <f t="shared" si="104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109"/>
        <v>44862</v>
      </c>
      <c r="AD164" s="131">
        <v>44864</v>
      </c>
      <c r="AE164" s="131">
        <f t="shared" si="110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95"/>
        <v>44403</v>
      </c>
      <c r="B165" s="125">
        <f t="shared" ca="1" si="105"/>
        <v>1007.0915189999999</v>
      </c>
      <c r="C165" s="7">
        <f t="shared" si="96"/>
        <v>1000</v>
      </c>
      <c r="D165" s="102">
        <f t="shared" si="97"/>
        <v>44398</v>
      </c>
      <c r="E165" s="100">
        <f ca="1">IF(D165&lt;$B$1,VLOOKUP(D165,[1]DI!$A$4:$B$15000,2,FALSE),0)</f>
        <v>4.1500000000000002E-2</v>
      </c>
      <c r="F165" s="14">
        <f t="shared" ca="1" si="106"/>
        <v>1.00016137</v>
      </c>
      <c r="G165" s="14">
        <f ca="1">(TRUNC(PRODUCT($F$12:$F164),16))</f>
        <v>1.0162803617265399</v>
      </c>
      <c r="H165" s="14">
        <f t="shared" ca="1" si="107"/>
        <v>1.01333293332873</v>
      </c>
      <c r="I165" s="14">
        <f t="shared" ca="1" si="108"/>
        <v>1.00290865</v>
      </c>
      <c r="J165" s="13">
        <f t="shared" si="98"/>
        <v>0.06</v>
      </c>
      <c r="K165" s="29">
        <f t="shared" si="99"/>
        <v>44377</v>
      </c>
      <c r="L165" s="2">
        <f t="shared" si="100"/>
        <v>18</v>
      </c>
      <c r="M165" s="17">
        <f t="shared" si="101"/>
        <v>18</v>
      </c>
      <c r="N165" s="12">
        <f t="shared" si="90"/>
        <v>1.004170738</v>
      </c>
      <c r="O165" s="12">
        <f t="shared" ca="1" si="91"/>
        <v>1.007091519</v>
      </c>
      <c r="P165" s="17">
        <f t="shared" si="102"/>
        <v>0</v>
      </c>
      <c r="Q165" s="14">
        <f t="shared" ca="1" si="92"/>
        <v>7.0915189999999999</v>
      </c>
      <c r="R165" s="20">
        <f t="shared" si="93"/>
        <v>0</v>
      </c>
      <c r="S165" s="14">
        <f t="shared" si="94"/>
        <v>0</v>
      </c>
      <c r="T165" s="4" t="str">
        <f t="shared" si="103"/>
        <v>J=</v>
      </c>
      <c r="U165" s="29">
        <f t="shared" si="104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109"/>
        <v>45106</v>
      </c>
      <c r="AD165" s="131">
        <v>45107</v>
      </c>
      <c r="AE165" s="131">
        <f t="shared" si="110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95"/>
        <v>44404</v>
      </c>
      <c r="B166" s="125">
        <f t="shared" ca="1" si="105"/>
        <v>1007.48696399</v>
      </c>
      <c r="C166" s="7">
        <f t="shared" si="96"/>
        <v>1000</v>
      </c>
      <c r="D166" s="102">
        <f t="shared" si="97"/>
        <v>44399</v>
      </c>
      <c r="E166" s="100">
        <f ca="1">IF(D166&lt;$B$1,VLOOKUP(D166,[1]DI!$A$4:$B$15000,2,FALSE),0)</f>
        <v>4.1500000000000002E-2</v>
      </c>
      <c r="F166" s="14">
        <f t="shared" ca="1" si="106"/>
        <v>1.00016137</v>
      </c>
      <c r="G166" s="14">
        <f ca="1">(TRUNC(PRODUCT($F$12:$F165),16))</f>
        <v>1.0164443588885099</v>
      </c>
      <c r="H166" s="14">
        <f t="shared" ca="1" si="107"/>
        <v>1.01333293332873</v>
      </c>
      <c r="I166" s="14">
        <f t="shared" ca="1" si="108"/>
        <v>1.00307049</v>
      </c>
      <c r="J166" s="13">
        <f t="shared" si="98"/>
        <v>0.06</v>
      </c>
      <c r="K166" s="29">
        <f t="shared" si="99"/>
        <v>44377</v>
      </c>
      <c r="L166" s="2">
        <f t="shared" si="100"/>
        <v>19</v>
      </c>
      <c r="M166" s="17">
        <f t="shared" si="101"/>
        <v>19</v>
      </c>
      <c r="N166" s="12">
        <f t="shared" si="90"/>
        <v>1.004402955</v>
      </c>
      <c r="O166" s="12">
        <f t="shared" ca="1" si="91"/>
        <v>1.0074869639999999</v>
      </c>
      <c r="P166" s="17">
        <f t="shared" si="102"/>
        <v>0</v>
      </c>
      <c r="Q166" s="14">
        <f t="shared" ca="1" si="92"/>
        <v>7.4869639899999996</v>
      </c>
      <c r="R166" s="20">
        <f t="shared" si="93"/>
        <v>0</v>
      </c>
      <c r="S166" s="14">
        <f t="shared" si="94"/>
        <v>0</v>
      </c>
      <c r="T166" s="4" t="str">
        <f t="shared" si="103"/>
        <v>J=</v>
      </c>
      <c r="U166" s="29">
        <f t="shared" si="104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109"/>
        <v>45127</v>
      </c>
      <c r="AD166" s="131">
        <v>45128</v>
      </c>
      <c r="AE166" s="131">
        <f t="shared" si="110"/>
        <v>45128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95"/>
        <v>44405</v>
      </c>
      <c r="B167" s="125">
        <f t="shared" ca="1" si="105"/>
        <v>1007.882559</v>
      </c>
      <c r="C167" s="7">
        <f t="shared" si="96"/>
        <v>1000</v>
      </c>
      <c r="D167" s="102">
        <f t="shared" si="97"/>
        <v>44400</v>
      </c>
      <c r="E167" s="100">
        <f ca="1">IF(D167&lt;$B$1,VLOOKUP(D167,[1]DI!$A$4:$B$15000,2,FALSE),0)</f>
        <v>4.1500000000000002E-2</v>
      </c>
      <c r="F167" s="14">
        <f t="shared" ca="1" si="106"/>
        <v>1.00016137</v>
      </c>
      <c r="G167" s="14">
        <f ca="1">(TRUNC(PRODUCT($F$12:$F166),16))</f>
        <v>1.0166083825147001</v>
      </c>
      <c r="H167" s="14">
        <f t="shared" ca="1" si="107"/>
        <v>1.01333293332873</v>
      </c>
      <c r="I167" s="14">
        <f t="shared" ca="1" si="108"/>
        <v>1.00323235</v>
      </c>
      <c r="J167" s="13">
        <f t="shared" si="98"/>
        <v>0.06</v>
      </c>
      <c r="K167" s="29">
        <f t="shared" si="99"/>
        <v>44377</v>
      </c>
      <c r="L167" s="2">
        <f t="shared" si="100"/>
        <v>20</v>
      </c>
      <c r="M167" s="17">
        <f t="shared" si="101"/>
        <v>20</v>
      </c>
      <c r="N167" s="12">
        <f t="shared" si="90"/>
        <v>1.004635226</v>
      </c>
      <c r="O167" s="12">
        <f t="shared" ca="1" si="91"/>
        <v>1.007882559</v>
      </c>
      <c r="P167" s="17">
        <f t="shared" si="102"/>
        <v>0</v>
      </c>
      <c r="Q167" s="14">
        <f t="shared" ca="1" si="92"/>
        <v>7.8825589999999996</v>
      </c>
      <c r="R167" s="20">
        <f t="shared" si="93"/>
        <v>0</v>
      </c>
      <c r="S167" s="14">
        <f t="shared" si="94"/>
        <v>0</v>
      </c>
      <c r="T167" s="4" t="str">
        <f t="shared" si="103"/>
        <v>J=</v>
      </c>
      <c r="U167" s="29">
        <f t="shared" si="104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ref="AC167" si="111">WORKDAY(AD167,-1,$X$160:$X$544)</f>
        <v>45152</v>
      </c>
      <c r="AD167" s="131">
        <v>45153</v>
      </c>
      <c r="AE167" s="131">
        <f t="shared" ref="AE167" si="112">WORKDAY(AC167,1,$X$160:$X$544)</f>
        <v>45153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95"/>
        <v>44406</v>
      </c>
      <c r="B168" s="125">
        <f t="shared" ca="1" si="105"/>
        <v>1008.27831299</v>
      </c>
      <c r="C168" s="7">
        <f t="shared" si="96"/>
        <v>1000</v>
      </c>
      <c r="D168" s="102">
        <f t="shared" si="97"/>
        <v>44403</v>
      </c>
      <c r="E168" s="100">
        <f ca="1">IF(D168&lt;$B$1,VLOOKUP(D168,[1]DI!$A$4:$B$15000,2,FALSE),0)</f>
        <v>4.1500000000000002E-2</v>
      </c>
      <c r="F168" s="14">
        <f t="shared" ca="1" si="106"/>
        <v>1.00016137</v>
      </c>
      <c r="G168" s="14">
        <f ca="1">(TRUNC(PRODUCT($F$12:$F167),16))</f>
        <v>1.0167724326093901</v>
      </c>
      <c r="H168" s="14">
        <f t="shared" ca="1" si="107"/>
        <v>1.01333293332873</v>
      </c>
      <c r="I168" s="14">
        <f t="shared" ca="1" si="108"/>
        <v>1.00339424</v>
      </c>
      <c r="J168" s="13">
        <f t="shared" si="98"/>
        <v>0.06</v>
      </c>
      <c r="K168" s="29">
        <f t="shared" si="99"/>
        <v>44377</v>
      </c>
      <c r="L168" s="2">
        <f t="shared" si="100"/>
        <v>21</v>
      </c>
      <c r="M168" s="17">
        <f t="shared" si="101"/>
        <v>21</v>
      </c>
      <c r="N168" s="12">
        <f t="shared" si="90"/>
        <v>1.004867551</v>
      </c>
      <c r="O168" s="12">
        <f t="shared" ca="1" si="91"/>
        <v>1.0082783129999999</v>
      </c>
      <c r="P168" s="17">
        <f t="shared" si="102"/>
        <v>0</v>
      </c>
      <c r="Q168" s="14">
        <f t="shared" ca="1" si="92"/>
        <v>8.2783129899999999</v>
      </c>
      <c r="R168" s="20">
        <f t="shared" si="93"/>
        <v>0</v>
      </c>
      <c r="S168" s="14">
        <f t="shared" si="94"/>
        <v>0</v>
      </c>
      <c r="T168" s="4" t="str">
        <f t="shared" si="103"/>
        <v>J=</v>
      </c>
      <c r="U168" s="29">
        <f t="shared" si="104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>
        <f t="shared" ref="AC168:AC169" si="113">WORKDAY(AD168,-1,$X$160:$X$544)</f>
        <v>45226</v>
      </c>
      <c r="AD168" s="131">
        <v>45229</v>
      </c>
      <c r="AE168" s="131">
        <f t="shared" ref="AE168:AE169" si="114">WORKDAY(AC168,1,$X$160:$X$544)</f>
        <v>45229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95"/>
        <v>44407</v>
      </c>
      <c r="B169" s="125">
        <f t="shared" ca="1" si="105"/>
        <v>1008.674225</v>
      </c>
      <c r="C169" s="7">
        <f t="shared" si="96"/>
        <v>1000</v>
      </c>
      <c r="D169" s="102">
        <f t="shared" si="97"/>
        <v>44404</v>
      </c>
      <c r="E169" s="100">
        <f ca="1">IF(D169&lt;$B$1,VLOOKUP(D169,[1]DI!$A$4:$B$15000,2,FALSE),0)</f>
        <v>4.1500000000000002E-2</v>
      </c>
      <c r="F169" s="14">
        <f t="shared" ca="1" si="106"/>
        <v>1.00016137</v>
      </c>
      <c r="G169" s="14">
        <f ca="1">(TRUNC(PRODUCT($F$12:$F168),16))</f>
        <v>1.0169365091768401</v>
      </c>
      <c r="H169" s="14">
        <f t="shared" ca="1" si="107"/>
        <v>1.01333293332873</v>
      </c>
      <c r="I169" s="14">
        <f t="shared" ca="1" si="108"/>
        <v>1.00355616</v>
      </c>
      <c r="J169" s="13">
        <f t="shared" si="98"/>
        <v>0.06</v>
      </c>
      <c r="K169" s="29">
        <f t="shared" si="99"/>
        <v>44377</v>
      </c>
      <c r="L169" s="2">
        <f t="shared" si="100"/>
        <v>22</v>
      </c>
      <c r="M169" s="17">
        <f t="shared" si="101"/>
        <v>22</v>
      </c>
      <c r="N169" s="12">
        <f t="shared" si="90"/>
        <v>1.005099929</v>
      </c>
      <c r="O169" s="12">
        <f t="shared" ca="1" si="91"/>
        <v>1.008674225</v>
      </c>
      <c r="P169" s="17">
        <f t="shared" si="102"/>
        <v>0</v>
      </c>
      <c r="Q169" s="14">
        <f t="shared" ca="1" si="92"/>
        <v>8.6742249999999999</v>
      </c>
      <c r="R169" s="20">
        <f t="shared" si="93"/>
        <v>0</v>
      </c>
      <c r="S169" s="14">
        <f t="shared" si="94"/>
        <v>0</v>
      </c>
      <c r="T169" s="4" t="str">
        <f t="shared" si="103"/>
        <v>J=</v>
      </c>
      <c r="U169" s="29">
        <f t="shared" si="104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>
        <f t="shared" si="113"/>
        <v>45411</v>
      </c>
      <c r="AD169" s="131">
        <v>45412</v>
      </c>
      <c r="AE169" s="131">
        <f t="shared" si="114"/>
        <v>45412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95"/>
        <v>44410</v>
      </c>
      <c r="B170" s="125">
        <f t="shared" ca="1" si="105"/>
        <v>1009.070297</v>
      </c>
      <c r="C170" s="7">
        <f t="shared" si="96"/>
        <v>1000</v>
      </c>
      <c r="D170" s="102">
        <f t="shared" si="97"/>
        <v>44405</v>
      </c>
      <c r="E170" s="100">
        <f ca="1">IF(D170&lt;$B$1,VLOOKUP(D170,[1]DI!$A$4:$B$15000,2,FALSE),0)</f>
        <v>4.1500000000000002E-2</v>
      </c>
      <c r="F170" s="14">
        <f t="shared" ca="1" si="106"/>
        <v>1.00016137</v>
      </c>
      <c r="G170" s="14">
        <f ca="1">(TRUNC(PRODUCT($F$12:$F169),16))</f>
        <v>1.01710061222133</v>
      </c>
      <c r="H170" s="14">
        <f t="shared" ca="1" si="107"/>
        <v>1.01333293332873</v>
      </c>
      <c r="I170" s="14">
        <f t="shared" ca="1" si="108"/>
        <v>1.0037181100000001</v>
      </c>
      <c r="J170" s="13">
        <f t="shared" si="98"/>
        <v>0.06</v>
      </c>
      <c r="K170" s="29">
        <f t="shared" si="99"/>
        <v>44377</v>
      </c>
      <c r="L170" s="2">
        <f t="shared" si="100"/>
        <v>23</v>
      </c>
      <c r="M170" s="17">
        <f t="shared" si="101"/>
        <v>23</v>
      </c>
      <c r="N170" s="12">
        <f t="shared" si="90"/>
        <v>1.005332361</v>
      </c>
      <c r="O170" s="12">
        <f t="shared" ca="1" si="91"/>
        <v>1.0090702970000001</v>
      </c>
      <c r="P170" s="17">
        <f t="shared" si="102"/>
        <v>0</v>
      </c>
      <c r="Q170" s="14">
        <f t="shared" ca="1" si="92"/>
        <v>9.0702970000000001</v>
      </c>
      <c r="R170" s="20">
        <f t="shared" si="93"/>
        <v>0</v>
      </c>
      <c r="S170" s="14">
        <f t="shared" si="94"/>
        <v>0</v>
      </c>
      <c r="T170" s="4" t="str">
        <f t="shared" si="103"/>
        <v>J=</v>
      </c>
      <c r="U170" s="29">
        <f t="shared" si="104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95"/>
        <v>44411</v>
      </c>
      <c r="B171" s="125">
        <f t="shared" ca="1" si="105"/>
        <v>1009.4665179900001</v>
      </c>
      <c r="C171" s="7">
        <f t="shared" si="96"/>
        <v>1000</v>
      </c>
      <c r="D171" s="102">
        <f t="shared" si="97"/>
        <v>44406</v>
      </c>
      <c r="E171" s="100">
        <f ca="1">IF(D171&lt;$B$1,VLOOKUP(D171,[1]DI!$A$4:$B$15000,2,FALSE),0)</f>
        <v>4.1500000000000002E-2</v>
      </c>
      <c r="F171" s="14">
        <f t="shared" ca="1" si="106"/>
        <v>1.00016137</v>
      </c>
      <c r="G171" s="14">
        <f ca="1">(TRUNC(PRODUCT($F$12:$F170),16))</f>
        <v>1.0172647417471199</v>
      </c>
      <c r="H171" s="14">
        <f t="shared" ca="1" si="107"/>
        <v>1.01333293332873</v>
      </c>
      <c r="I171" s="14">
        <f t="shared" ca="1" si="108"/>
        <v>1.0038800800000001</v>
      </c>
      <c r="J171" s="13">
        <f t="shared" si="98"/>
        <v>0.06</v>
      </c>
      <c r="K171" s="29">
        <f t="shared" si="99"/>
        <v>44377</v>
      </c>
      <c r="L171" s="2">
        <f t="shared" si="100"/>
        <v>24</v>
      </c>
      <c r="M171" s="17">
        <f t="shared" si="101"/>
        <v>24</v>
      </c>
      <c r="N171" s="12">
        <f t="shared" si="90"/>
        <v>1.005564846</v>
      </c>
      <c r="O171" s="12">
        <f t="shared" ca="1" si="91"/>
        <v>1.009466518</v>
      </c>
      <c r="P171" s="17">
        <f t="shared" si="102"/>
        <v>0</v>
      </c>
      <c r="Q171" s="14">
        <f t="shared" ca="1" si="92"/>
        <v>9.4665179899999998</v>
      </c>
      <c r="R171" s="20">
        <f t="shared" si="93"/>
        <v>0</v>
      </c>
      <c r="S171" s="14">
        <f t="shared" si="94"/>
        <v>0</v>
      </c>
      <c r="T171" s="4" t="str">
        <f t="shared" si="103"/>
        <v>J=</v>
      </c>
      <c r="U171" s="29">
        <f t="shared" si="104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95"/>
        <v>44412</v>
      </c>
      <c r="B172" s="125">
        <f t="shared" ca="1" si="105"/>
        <v>1009.862889</v>
      </c>
      <c r="C172" s="7">
        <f t="shared" si="96"/>
        <v>1000</v>
      </c>
      <c r="D172" s="102">
        <f t="shared" si="97"/>
        <v>44407</v>
      </c>
      <c r="E172" s="100">
        <f ca="1">IF(D172&lt;$B$1,VLOOKUP(D172,[1]DI!$A$4:$B$15000,2,FALSE),0)</f>
        <v>4.1500000000000002E-2</v>
      </c>
      <c r="F172" s="14">
        <f t="shared" ca="1" si="106"/>
        <v>1.00016137</v>
      </c>
      <c r="G172" s="14">
        <f ca="1">(TRUNC(PRODUCT($F$12:$F171),16))</f>
        <v>1.0174288977585</v>
      </c>
      <c r="H172" s="14">
        <f t="shared" ca="1" si="107"/>
        <v>1.01333293332873</v>
      </c>
      <c r="I172" s="14">
        <f t="shared" ca="1" si="108"/>
        <v>1.0040420699999999</v>
      </c>
      <c r="J172" s="13">
        <f t="shared" si="98"/>
        <v>0.06</v>
      </c>
      <c r="K172" s="29">
        <f t="shared" si="99"/>
        <v>44377</v>
      </c>
      <c r="L172" s="2">
        <f t="shared" si="100"/>
        <v>25</v>
      </c>
      <c r="M172" s="17">
        <f t="shared" si="101"/>
        <v>25</v>
      </c>
      <c r="N172" s="12">
        <f t="shared" si="90"/>
        <v>1.005797386</v>
      </c>
      <c r="O172" s="12">
        <f t="shared" ca="1" si="91"/>
        <v>1.0098628890000001</v>
      </c>
      <c r="P172" s="17">
        <f t="shared" si="102"/>
        <v>0</v>
      </c>
      <c r="Q172" s="14">
        <f t="shared" ca="1" si="92"/>
        <v>9.8628889999999991</v>
      </c>
      <c r="R172" s="20">
        <f t="shared" si="93"/>
        <v>0</v>
      </c>
      <c r="S172" s="14">
        <f t="shared" si="94"/>
        <v>0</v>
      </c>
      <c r="T172" s="4" t="str">
        <f t="shared" si="103"/>
        <v>J=</v>
      </c>
      <c r="U172" s="29">
        <f t="shared" si="104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95"/>
        <v>44413</v>
      </c>
      <c r="B173" s="125">
        <f t="shared" ca="1" si="105"/>
        <v>1010.25941999</v>
      </c>
      <c r="C173" s="7">
        <f t="shared" si="96"/>
        <v>1000</v>
      </c>
      <c r="D173" s="102">
        <f t="shared" si="97"/>
        <v>44410</v>
      </c>
      <c r="E173" s="100">
        <f ca="1">IF(D173&lt;$B$1,VLOOKUP(D173,[1]DI!$A$4:$B$15000,2,FALSE),0)</f>
        <v>4.1500000000000002E-2</v>
      </c>
      <c r="F173" s="14">
        <f t="shared" ca="1" si="106"/>
        <v>1.00016137</v>
      </c>
      <c r="G173" s="14">
        <f ca="1">(TRUNC(PRODUCT($F$12:$F172),16))</f>
        <v>1.0175930802597299</v>
      </c>
      <c r="H173" s="14">
        <f t="shared" ca="1" si="107"/>
        <v>1.01333293332873</v>
      </c>
      <c r="I173" s="14">
        <f t="shared" ca="1" si="108"/>
        <v>1.00420409</v>
      </c>
      <c r="J173" s="13">
        <f t="shared" si="98"/>
        <v>0.06</v>
      </c>
      <c r="K173" s="29">
        <f t="shared" si="99"/>
        <v>44377</v>
      </c>
      <c r="L173" s="2">
        <f t="shared" si="100"/>
        <v>26</v>
      </c>
      <c r="M173" s="17">
        <f t="shared" si="101"/>
        <v>26</v>
      </c>
      <c r="N173" s="12">
        <f t="shared" si="90"/>
        <v>1.006029979</v>
      </c>
      <c r="O173" s="12">
        <f t="shared" ca="1" si="91"/>
        <v>1.0102594199999999</v>
      </c>
      <c r="P173" s="17">
        <f t="shared" si="102"/>
        <v>0</v>
      </c>
      <c r="Q173" s="14">
        <f t="shared" ca="1" si="92"/>
        <v>10.25941999</v>
      </c>
      <c r="R173" s="20">
        <f t="shared" si="93"/>
        <v>0</v>
      </c>
      <c r="S173" s="14">
        <f t="shared" si="94"/>
        <v>0</v>
      </c>
      <c r="T173" s="4" t="str">
        <f t="shared" si="103"/>
        <v>J=</v>
      </c>
      <c r="U173" s="29">
        <f t="shared" si="104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95"/>
        <v>44414</v>
      </c>
      <c r="B174" s="125">
        <f t="shared" ca="1" si="105"/>
        <v>1010.65611</v>
      </c>
      <c r="C174" s="7">
        <f t="shared" si="96"/>
        <v>1000</v>
      </c>
      <c r="D174" s="102">
        <f t="shared" si="97"/>
        <v>44411</v>
      </c>
      <c r="E174" s="100">
        <f ca="1">IF(D174&lt;$B$1,VLOOKUP(D174,[1]DI!$A$4:$B$15000,2,FALSE),0)</f>
        <v>4.1500000000000002E-2</v>
      </c>
      <c r="F174" s="14">
        <f t="shared" ca="1" si="106"/>
        <v>1.00016137</v>
      </c>
      <c r="G174" s="14">
        <f ca="1">(TRUNC(PRODUCT($F$12:$F173),16))</f>
        <v>1.0177572892550899</v>
      </c>
      <c r="H174" s="14">
        <f t="shared" ca="1" si="107"/>
        <v>1.01333293332873</v>
      </c>
      <c r="I174" s="14">
        <f t="shared" ca="1" si="108"/>
        <v>1.0043661399999999</v>
      </c>
      <c r="J174" s="13">
        <f t="shared" si="98"/>
        <v>0.06</v>
      </c>
      <c r="K174" s="29">
        <f t="shared" si="99"/>
        <v>44377</v>
      </c>
      <c r="L174" s="2">
        <f t="shared" si="100"/>
        <v>27</v>
      </c>
      <c r="M174" s="17">
        <f t="shared" si="101"/>
        <v>27</v>
      </c>
      <c r="N174" s="12">
        <f t="shared" si="90"/>
        <v>1.006262626</v>
      </c>
      <c r="O174" s="12">
        <f t="shared" ca="1" si="91"/>
        <v>1.01065611</v>
      </c>
      <c r="P174" s="17">
        <f t="shared" si="102"/>
        <v>0</v>
      </c>
      <c r="Q174" s="14">
        <f t="shared" ca="1" si="92"/>
        <v>10.65611</v>
      </c>
      <c r="R174" s="20">
        <f t="shared" si="93"/>
        <v>0</v>
      </c>
      <c r="S174" s="14">
        <f t="shared" si="94"/>
        <v>0</v>
      </c>
      <c r="T174" s="4" t="str">
        <f t="shared" si="103"/>
        <v>J=</v>
      </c>
      <c r="U174" s="29">
        <f t="shared" si="104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95"/>
        <v>44417</v>
      </c>
      <c r="B175" s="125">
        <f t="shared" ca="1" si="105"/>
        <v>1011.05295899</v>
      </c>
      <c r="C175" s="7">
        <f t="shared" si="96"/>
        <v>1000</v>
      </c>
      <c r="D175" s="102">
        <f t="shared" si="97"/>
        <v>44412</v>
      </c>
      <c r="E175" s="100">
        <f ca="1">IF(D175&lt;$B$1,VLOOKUP(D175,[1]DI!$A$4:$B$15000,2,FALSE),0)</f>
        <v>4.1500000000000002E-2</v>
      </c>
      <c r="F175" s="14">
        <f t="shared" ca="1" si="106"/>
        <v>1.00016137</v>
      </c>
      <c r="G175" s="14">
        <f ca="1">(TRUNC(PRODUCT($F$12:$F174),16))</f>
        <v>1.01792152474886</v>
      </c>
      <c r="H175" s="14">
        <f t="shared" ca="1" si="107"/>
        <v>1.01333293332873</v>
      </c>
      <c r="I175" s="14">
        <f t="shared" ca="1" si="108"/>
        <v>1.0045282200000001</v>
      </c>
      <c r="J175" s="13">
        <f t="shared" si="98"/>
        <v>0.06</v>
      </c>
      <c r="K175" s="29">
        <f t="shared" si="99"/>
        <v>44377</v>
      </c>
      <c r="L175" s="2">
        <f t="shared" si="100"/>
        <v>28</v>
      </c>
      <c r="M175" s="17">
        <f t="shared" si="101"/>
        <v>28</v>
      </c>
      <c r="N175" s="12">
        <f t="shared" si="90"/>
        <v>1.0064953270000001</v>
      </c>
      <c r="O175" s="12">
        <f t="shared" ca="1" si="91"/>
        <v>1.0110529589999999</v>
      </c>
      <c r="P175" s="17">
        <f t="shared" si="102"/>
        <v>0</v>
      </c>
      <c r="Q175" s="14">
        <f t="shared" ca="1" si="92"/>
        <v>11.05295899</v>
      </c>
      <c r="R175" s="20">
        <f t="shared" si="93"/>
        <v>0</v>
      </c>
      <c r="S175" s="14">
        <f t="shared" si="94"/>
        <v>0</v>
      </c>
      <c r="T175" s="4" t="str">
        <f t="shared" si="103"/>
        <v>J=</v>
      </c>
      <c r="U175" s="29">
        <f t="shared" si="104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95"/>
        <v>44418</v>
      </c>
      <c r="B176" s="125">
        <f t="shared" ca="1" si="105"/>
        <v>1011.449958</v>
      </c>
      <c r="C176" s="7">
        <f t="shared" si="96"/>
        <v>1000</v>
      </c>
      <c r="D176" s="102">
        <f t="shared" si="97"/>
        <v>44413</v>
      </c>
      <c r="E176" s="100">
        <f ca="1">IF(D176&lt;$B$1,VLOOKUP(D176,[1]DI!$A$4:$B$15000,2,FALSE),0)</f>
        <v>5.1499999999999997E-2</v>
      </c>
      <c r="F176" s="14">
        <f t="shared" ca="1" si="106"/>
        <v>1.0001993</v>
      </c>
      <c r="G176" s="14">
        <f ca="1">(TRUNC(PRODUCT($F$12:$F175),16))</f>
        <v>1.0180857867453099</v>
      </c>
      <c r="H176" s="14">
        <f t="shared" ca="1" si="107"/>
        <v>1.01333293332873</v>
      </c>
      <c r="I176" s="14">
        <f t="shared" ca="1" si="108"/>
        <v>1.0046903199999999</v>
      </c>
      <c r="J176" s="13">
        <f t="shared" si="98"/>
        <v>0.06</v>
      </c>
      <c r="K176" s="29">
        <f t="shared" si="99"/>
        <v>44377</v>
      </c>
      <c r="L176" s="2">
        <f t="shared" si="100"/>
        <v>29</v>
      </c>
      <c r="M176" s="17">
        <f t="shared" si="101"/>
        <v>29</v>
      </c>
      <c r="N176" s="12">
        <f t="shared" si="90"/>
        <v>1.0067280810000001</v>
      </c>
      <c r="O176" s="12">
        <f t="shared" ca="1" si="91"/>
        <v>1.011449958</v>
      </c>
      <c r="P176" s="17">
        <f t="shared" si="102"/>
        <v>0</v>
      </c>
      <c r="Q176" s="14">
        <f t="shared" ca="1" si="92"/>
        <v>11.449958000000001</v>
      </c>
      <c r="R176" s="20">
        <f t="shared" si="93"/>
        <v>0</v>
      </c>
      <c r="S176" s="14">
        <f t="shared" si="94"/>
        <v>0</v>
      </c>
      <c r="T176" s="4" t="str">
        <f t="shared" si="103"/>
        <v>J=</v>
      </c>
      <c r="U176" s="29">
        <f t="shared" si="104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95"/>
        <v>44419</v>
      </c>
      <c r="B177" s="125">
        <f t="shared" ca="1" si="105"/>
        <v>1011.88548299</v>
      </c>
      <c r="C177" s="7">
        <f t="shared" si="96"/>
        <v>1000</v>
      </c>
      <c r="D177" s="102">
        <f t="shared" si="97"/>
        <v>44414</v>
      </c>
      <c r="E177" s="100">
        <f ca="1">IF(D177&lt;$B$1,VLOOKUP(D177,[1]DI!$A$4:$B$15000,2,FALSE),0)</f>
        <v>5.1499999999999997E-2</v>
      </c>
      <c r="F177" s="14">
        <f t="shared" ca="1" si="106"/>
        <v>1.0001993</v>
      </c>
      <c r="G177" s="14">
        <f ca="1">(TRUNC(PRODUCT($F$12:$F176),16))</f>
        <v>1.0182886912425999</v>
      </c>
      <c r="H177" s="14">
        <f t="shared" ca="1" si="107"/>
        <v>1.01333293332873</v>
      </c>
      <c r="I177" s="14">
        <f t="shared" ca="1" si="108"/>
        <v>1.00489055</v>
      </c>
      <c r="J177" s="13">
        <f t="shared" si="98"/>
        <v>0.06</v>
      </c>
      <c r="K177" s="29">
        <f t="shared" si="99"/>
        <v>44377</v>
      </c>
      <c r="L177" s="2">
        <f t="shared" si="100"/>
        <v>30</v>
      </c>
      <c r="M177" s="17">
        <f t="shared" si="101"/>
        <v>30</v>
      </c>
      <c r="N177" s="12">
        <f t="shared" si="90"/>
        <v>1.00696089</v>
      </c>
      <c r="O177" s="12">
        <f t="shared" ca="1" si="91"/>
        <v>1.0118854829999999</v>
      </c>
      <c r="P177" s="17">
        <f t="shared" si="102"/>
        <v>0</v>
      </c>
      <c r="Q177" s="14">
        <f t="shared" ca="1" si="92"/>
        <v>11.88548299</v>
      </c>
      <c r="R177" s="20">
        <f t="shared" si="93"/>
        <v>0</v>
      </c>
      <c r="S177" s="14">
        <f t="shared" si="94"/>
        <v>0</v>
      </c>
      <c r="T177" s="4" t="str">
        <f t="shared" si="103"/>
        <v>J=</v>
      </c>
      <c r="U177" s="29">
        <f t="shared" si="104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95"/>
        <v>44420</v>
      </c>
      <c r="B178" s="125">
        <f t="shared" ca="1" si="105"/>
        <v>1012.321204</v>
      </c>
      <c r="C178" s="7">
        <f t="shared" si="96"/>
        <v>1000</v>
      </c>
      <c r="D178" s="102">
        <f t="shared" si="97"/>
        <v>44417</v>
      </c>
      <c r="E178" s="100">
        <f ca="1">IF(D178&lt;$B$1,VLOOKUP(D178,[1]DI!$A$4:$B$15000,2,FALSE),0)</f>
        <v>5.1499999999999997E-2</v>
      </c>
      <c r="F178" s="14">
        <f t="shared" ca="1" si="106"/>
        <v>1.0001993</v>
      </c>
      <c r="G178" s="14">
        <f ca="1">(TRUNC(PRODUCT($F$12:$F177),16))</f>
        <v>1.0184916361787699</v>
      </c>
      <c r="H178" s="14">
        <f t="shared" ca="1" si="107"/>
        <v>1.01333293332873</v>
      </c>
      <c r="I178" s="14">
        <f t="shared" ca="1" si="108"/>
        <v>1.0050908300000001</v>
      </c>
      <c r="J178" s="13">
        <f t="shared" si="98"/>
        <v>0.06</v>
      </c>
      <c r="K178" s="29">
        <f t="shared" si="99"/>
        <v>44377</v>
      </c>
      <c r="L178" s="2">
        <f t="shared" si="100"/>
        <v>31</v>
      </c>
      <c r="M178" s="17">
        <f t="shared" si="101"/>
        <v>31</v>
      </c>
      <c r="N178" s="12">
        <f t="shared" si="90"/>
        <v>1.0071937520000001</v>
      </c>
      <c r="O178" s="12">
        <f t="shared" ca="1" si="91"/>
        <v>1.012321204</v>
      </c>
      <c r="P178" s="17">
        <f t="shared" si="102"/>
        <v>0</v>
      </c>
      <c r="Q178" s="14">
        <f t="shared" ca="1" si="92"/>
        <v>12.321204</v>
      </c>
      <c r="R178" s="20">
        <f t="shared" si="93"/>
        <v>0</v>
      </c>
      <c r="S178" s="14">
        <f t="shared" si="94"/>
        <v>0</v>
      </c>
      <c r="T178" s="4" t="str">
        <f t="shared" si="103"/>
        <v>J=</v>
      </c>
      <c r="U178" s="29">
        <f t="shared" si="104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95"/>
        <v>44421</v>
      </c>
      <c r="B179" s="125">
        <f t="shared" ca="1" si="105"/>
        <v>1012.757104</v>
      </c>
      <c r="C179" s="7">
        <f t="shared" si="96"/>
        <v>1000</v>
      </c>
      <c r="D179" s="102">
        <f t="shared" si="97"/>
        <v>44418</v>
      </c>
      <c r="E179" s="100">
        <f ca="1">IF(D179&lt;$B$1,VLOOKUP(D179,[1]DI!$A$4:$B$15000,2,FALSE),0)</f>
        <v>5.1499999999999997E-2</v>
      </c>
      <c r="F179" s="14">
        <f t="shared" ca="1" si="106"/>
        <v>1.0001993</v>
      </c>
      <c r="G179" s="14">
        <f ca="1">(TRUNC(PRODUCT($F$12:$F178),16))</f>
        <v>1.01869462156186</v>
      </c>
      <c r="H179" s="14">
        <f t="shared" ca="1" si="107"/>
        <v>1.01333293332873</v>
      </c>
      <c r="I179" s="14">
        <f t="shared" ca="1" si="108"/>
        <v>1.00529114</v>
      </c>
      <c r="J179" s="13">
        <f t="shared" si="98"/>
        <v>0.06</v>
      </c>
      <c r="K179" s="29">
        <f t="shared" si="99"/>
        <v>44377</v>
      </c>
      <c r="L179" s="2">
        <f t="shared" si="100"/>
        <v>32</v>
      </c>
      <c r="M179" s="17">
        <f t="shared" si="101"/>
        <v>32</v>
      </c>
      <c r="N179" s="12">
        <f t="shared" si="90"/>
        <v>1.0074266679999999</v>
      </c>
      <c r="O179" s="12">
        <f t="shared" ca="1" si="91"/>
        <v>1.0127571040000001</v>
      </c>
      <c r="P179" s="17">
        <f t="shared" si="102"/>
        <v>0</v>
      </c>
      <c r="Q179" s="14">
        <f t="shared" ca="1" si="92"/>
        <v>12.757104</v>
      </c>
      <c r="R179" s="20">
        <f t="shared" si="93"/>
        <v>0</v>
      </c>
      <c r="S179" s="14">
        <f t="shared" si="94"/>
        <v>0</v>
      </c>
      <c r="T179" s="4" t="str">
        <f t="shared" si="103"/>
        <v>J=</v>
      </c>
      <c r="U179" s="29">
        <f t="shared" si="104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95"/>
        <v>44424</v>
      </c>
      <c r="B180" s="125">
        <f t="shared" ca="1" si="105"/>
        <v>1013.193201</v>
      </c>
      <c r="C180" s="7">
        <f t="shared" si="96"/>
        <v>1000</v>
      </c>
      <c r="D180" s="102">
        <f t="shared" si="97"/>
        <v>44419</v>
      </c>
      <c r="E180" s="100">
        <f ca="1">IF(D180&lt;$B$1,VLOOKUP(D180,[1]DI!$A$4:$B$15000,2,FALSE),0)</f>
        <v>5.1499999999999997E-2</v>
      </c>
      <c r="F180" s="14">
        <f t="shared" ca="1" si="106"/>
        <v>1.0001993</v>
      </c>
      <c r="G180" s="14">
        <f ca="1">(TRUNC(PRODUCT($F$12:$F179),16))</f>
        <v>1.01889764739994</v>
      </c>
      <c r="H180" s="14">
        <f t="shared" ca="1" si="107"/>
        <v>1.01333293332873</v>
      </c>
      <c r="I180" s="14">
        <f t="shared" ca="1" si="108"/>
        <v>1.0054915</v>
      </c>
      <c r="J180" s="13">
        <f t="shared" si="98"/>
        <v>0.06</v>
      </c>
      <c r="K180" s="29">
        <f t="shared" si="99"/>
        <v>44377</v>
      </c>
      <c r="L180" s="2">
        <f t="shared" si="100"/>
        <v>33</v>
      </c>
      <c r="M180" s="17">
        <f t="shared" si="101"/>
        <v>33</v>
      </c>
      <c r="N180" s="12">
        <f t="shared" si="90"/>
        <v>1.007659638</v>
      </c>
      <c r="O180" s="12">
        <f t="shared" ca="1" si="91"/>
        <v>1.013193201</v>
      </c>
      <c r="P180" s="17">
        <f t="shared" si="102"/>
        <v>0</v>
      </c>
      <c r="Q180" s="14">
        <f t="shared" ca="1" si="92"/>
        <v>13.193201</v>
      </c>
      <c r="R180" s="20">
        <f t="shared" si="93"/>
        <v>0</v>
      </c>
      <c r="S180" s="14">
        <f t="shared" si="94"/>
        <v>0</v>
      </c>
      <c r="T180" s="4" t="str">
        <f t="shared" si="103"/>
        <v>J=</v>
      </c>
      <c r="U180" s="29">
        <f t="shared" si="104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95"/>
        <v>44425</v>
      </c>
      <c r="B181" s="125">
        <f t="shared" ca="1" si="105"/>
        <v>1013.629476</v>
      </c>
      <c r="C181" s="7">
        <f t="shared" si="96"/>
        <v>1000</v>
      </c>
      <c r="D181" s="102">
        <f t="shared" si="97"/>
        <v>44420</v>
      </c>
      <c r="E181" s="100">
        <f ca="1">IF(D181&lt;$B$1,VLOOKUP(D181,[1]DI!$A$4:$B$15000,2,FALSE),0)</f>
        <v>5.1499999999999997E-2</v>
      </c>
      <c r="F181" s="14">
        <f t="shared" ca="1" si="106"/>
        <v>1.0001993</v>
      </c>
      <c r="G181" s="14">
        <f ca="1">(TRUNC(PRODUCT($F$12:$F180),16))</f>
        <v>1.0191007137010599</v>
      </c>
      <c r="H181" s="14">
        <f t="shared" ca="1" si="107"/>
        <v>1.01333293332873</v>
      </c>
      <c r="I181" s="14">
        <f t="shared" ca="1" si="108"/>
        <v>1.00569189</v>
      </c>
      <c r="J181" s="13">
        <f t="shared" si="98"/>
        <v>0.06</v>
      </c>
      <c r="K181" s="29">
        <f t="shared" si="99"/>
        <v>44377</v>
      </c>
      <c r="L181" s="2">
        <f t="shared" si="100"/>
        <v>34</v>
      </c>
      <c r="M181" s="17">
        <f t="shared" si="101"/>
        <v>34</v>
      </c>
      <c r="N181" s="12">
        <f t="shared" si="90"/>
        <v>1.0078926619999999</v>
      </c>
      <c r="O181" s="12">
        <f t="shared" ca="1" si="91"/>
        <v>1.013629476</v>
      </c>
      <c r="P181" s="17">
        <f t="shared" si="102"/>
        <v>0</v>
      </c>
      <c r="Q181" s="14">
        <f t="shared" ca="1" si="92"/>
        <v>13.629476</v>
      </c>
      <c r="R181" s="20">
        <f t="shared" si="93"/>
        <v>0</v>
      </c>
      <c r="S181" s="14">
        <f t="shared" si="94"/>
        <v>0</v>
      </c>
      <c r="T181" s="4" t="str">
        <f t="shared" si="103"/>
        <v>J=</v>
      </c>
      <c r="U181" s="29">
        <f t="shared" si="104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95"/>
        <v>44426</v>
      </c>
      <c r="B182" s="125">
        <f t="shared" ca="1" si="105"/>
        <v>1014.06595</v>
      </c>
      <c r="C182" s="7">
        <f t="shared" si="96"/>
        <v>1000</v>
      </c>
      <c r="D182" s="102">
        <f t="shared" si="97"/>
        <v>44421</v>
      </c>
      <c r="E182" s="100">
        <f ca="1">IF(D182&lt;$B$1,VLOOKUP(D182,[1]DI!$A$4:$B$15000,2,FALSE),0)</f>
        <v>5.1499999999999997E-2</v>
      </c>
      <c r="F182" s="14">
        <f t="shared" ca="1" si="106"/>
        <v>1.0001993</v>
      </c>
      <c r="G182" s="14">
        <f ca="1">(TRUNC(PRODUCT($F$12:$F181),16))</f>
        <v>1.0193038204733</v>
      </c>
      <c r="H182" s="14">
        <f t="shared" ca="1" si="107"/>
        <v>1.01333293332873</v>
      </c>
      <c r="I182" s="14">
        <f t="shared" ca="1" si="108"/>
        <v>1.00589233</v>
      </c>
      <c r="J182" s="13">
        <f t="shared" si="98"/>
        <v>0.06</v>
      </c>
      <c r="K182" s="29">
        <f t="shared" si="99"/>
        <v>44377</v>
      </c>
      <c r="L182" s="2">
        <f t="shared" si="100"/>
        <v>35</v>
      </c>
      <c r="M182" s="17">
        <f t="shared" si="101"/>
        <v>35</v>
      </c>
      <c r="N182" s="12">
        <f t="shared" si="90"/>
        <v>1.0081257400000001</v>
      </c>
      <c r="O182" s="12">
        <f t="shared" ca="1" si="91"/>
        <v>1.01406595</v>
      </c>
      <c r="P182" s="17">
        <f t="shared" si="102"/>
        <v>0</v>
      </c>
      <c r="Q182" s="14">
        <f t="shared" ca="1" si="92"/>
        <v>14.065950000000001</v>
      </c>
      <c r="R182" s="20">
        <f t="shared" si="93"/>
        <v>0</v>
      </c>
      <c r="S182" s="14">
        <f t="shared" si="94"/>
        <v>0</v>
      </c>
      <c r="T182" s="4" t="str">
        <f t="shared" si="103"/>
        <v>J=</v>
      </c>
      <c r="U182" s="29">
        <f t="shared" si="104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95"/>
        <v>44427</v>
      </c>
      <c r="B183" s="125">
        <f t="shared" ca="1" si="105"/>
        <v>1014.502601</v>
      </c>
      <c r="C183" s="7">
        <f t="shared" si="96"/>
        <v>1000</v>
      </c>
      <c r="D183" s="102">
        <f t="shared" si="97"/>
        <v>44424</v>
      </c>
      <c r="E183" s="100">
        <f ca="1">IF(D183&lt;$B$1,VLOOKUP(D183,[1]DI!$A$4:$B$15000,2,FALSE),0)</f>
        <v>5.1499999999999997E-2</v>
      </c>
      <c r="F183" s="14">
        <f t="shared" ca="1" si="106"/>
        <v>1.0001993</v>
      </c>
      <c r="G183" s="14">
        <f ca="1">(TRUNC(PRODUCT($F$12:$F182),16))</f>
        <v>1.0195069677247199</v>
      </c>
      <c r="H183" s="14">
        <f t="shared" ca="1" si="107"/>
        <v>1.01333293332873</v>
      </c>
      <c r="I183" s="14">
        <f t="shared" ca="1" si="108"/>
        <v>1.0060928</v>
      </c>
      <c r="J183" s="13">
        <f t="shared" si="98"/>
        <v>0.06</v>
      </c>
      <c r="K183" s="29">
        <f t="shared" si="99"/>
        <v>44377</v>
      </c>
      <c r="L183" s="2">
        <f t="shared" si="100"/>
        <v>36</v>
      </c>
      <c r="M183" s="17">
        <f t="shared" si="101"/>
        <v>36</v>
      </c>
      <c r="N183" s="12">
        <f t="shared" si="90"/>
        <v>1.0083588720000001</v>
      </c>
      <c r="O183" s="12">
        <f t="shared" ca="1" si="91"/>
        <v>1.014502601</v>
      </c>
      <c r="P183" s="17">
        <f t="shared" si="102"/>
        <v>0</v>
      </c>
      <c r="Q183" s="14">
        <f t="shared" ca="1" si="92"/>
        <v>14.502601</v>
      </c>
      <c r="R183" s="20">
        <f t="shared" si="93"/>
        <v>0</v>
      </c>
      <c r="S183" s="14">
        <f t="shared" si="94"/>
        <v>0</v>
      </c>
      <c r="T183" s="4" t="str">
        <f t="shared" si="103"/>
        <v>J=</v>
      </c>
      <c r="U183" s="29">
        <f t="shared" si="104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95"/>
        <v>44428</v>
      </c>
      <c r="B184" s="125">
        <f t="shared" ca="1" si="105"/>
        <v>1014.93943899</v>
      </c>
      <c r="C184" s="7">
        <f t="shared" si="96"/>
        <v>1000</v>
      </c>
      <c r="D184" s="102">
        <f t="shared" si="97"/>
        <v>44425</v>
      </c>
      <c r="E184" s="100">
        <f ca="1">IF(D184&lt;$B$1,VLOOKUP(D184,[1]DI!$A$4:$B$15000,2,FALSE),0)</f>
        <v>5.1499999999999997E-2</v>
      </c>
      <c r="F184" s="14">
        <f t="shared" ca="1" si="106"/>
        <v>1.0001993</v>
      </c>
      <c r="G184" s="14">
        <f ca="1">(TRUNC(PRODUCT($F$12:$F183),16))</f>
        <v>1.0197101554633901</v>
      </c>
      <c r="H184" s="14">
        <f t="shared" ca="1" si="107"/>
        <v>1.01333293332873</v>
      </c>
      <c r="I184" s="14">
        <f t="shared" ca="1" si="108"/>
        <v>1.00629331</v>
      </c>
      <c r="J184" s="13">
        <f t="shared" si="98"/>
        <v>0.06</v>
      </c>
      <c r="K184" s="29">
        <f t="shared" si="99"/>
        <v>44377</v>
      </c>
      <c r="L184" s="2">
        <f t="shared" si="100"/>
        <v>37</v>
      </c>
      <c r="M184" s="17">
        <f t="shared" si="101"/>
        <v>37</v>
      </c>
      <c r="N184" s="12">
        <f t="shared" si="90"/>
        <v>1.008592057</v>
      </c>
      <c r="O184" s="12">
        <f t="shared" ca="1" si="91"/>
        <v>1.0149394389999999</v>
      </c>
      <c r="P184" s="17">
        <f t="shared" si="102"/>
        <v>0</v>
      </c>
      <c r="Q184" s="14">
        <f t="shared" ca="1" si="92"/>
        <v>14.939438989999999</v>
      </c>
      <c r="R184" s="20">
        <f t="shared" si="93"/>
        <v>0</v>
      </c>
      <c r="S184" s="14">
        <f t="shared" si="94"/>
        <v>0</v>
      </c>
      <c r="T184" s="4" t="str">
        <f t="shared" si="103"/>
        <v>J=</v>
      </c>
      <c r="U184" s="29">
        <f t="shared" si="104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95"/>
        <v>44431</v>
      </c>
      <c r="B185" s="125">
        <f t="shared" ca="1" si="105"/>
        <v>1015.376477</v>
      </c>
      <c r="C185" s="7">
        <f t="shared" si="96"/>
        <v>1000</v>
      </c>
      <c r="D185" s="102">
        <f t="shared" si="97"/>
        <v>44426</v>
      </c>
      <c r="E185" s="100">
        <f ca="1">IF(D185&lt;$B$1,VLOOKUP(D185,[1]DI!$A$4:$B$15000,2,FALSE),0)</f>
        <v>5.1499999999999997E-2</v>
      </c>
      <c r="F185" s="14">
        <f t="shared" ca="1" si="106"/>
        <v>1.0001993</v>
      </c>
      <c r="G185" s="14">
        <f ca="1">(TRUNC(PRODUCT($F$12:$F184),16))</f>
        <v>1.0199133836973699</v>
      </c>
      <c r="H185" s="14">
        <f t="shared" ca="1" si="107"/>
        <v>1.01333293332873</v>
      </c>
      <c r="I185" s="14">
        <f t="shared" ca="1" si="108"/>
        <v>1.0064938699999999</v>
      </c>
      <c r="J185" s="13">
        <f t="shared" si="98"/>
        <v>0.06</v>
      </c>
      <c r="K185" s="29">
        <f t="shared" si="99"/>
        <v>44377</v>
      </c>
      <c r="L185" s="2">
        <f t="shared" si="100"/>
        <v>38</v>
      </c>
      <c r="M185" s="17">
        <f t="shared" si="101"/>
        <v>38</v>
      </c>
      <c r="N185" s="12">
        <f t="shared" si="90"/>
        <v>1.008825297</v>
      </c>
      <c r="O185" s="12">
        <f t="shared" ca="1" si="91"/>
        <v>1.015376477</v>
      </c>
      <c r="P185" s="17">
        <f t="shared" si="102"/>
        <v>0</v>
      </c>
      <c r="Q185" s="14">
        <f t="shared" ca="1" si="92"/>
        <v>15.376477</v>
      </c>
      <c r="R185" s="20">
        <f t="shared" si="93"/>
        <v>0</v>
      </c>
      <c r="S185" s="14">
        <f t="shared" si="94"/>
        <v>0</v>
      </c>
      <c r="T185" s="4" t="str">
        <f t="shared" si="103"/>
        <v>J=</v>
      </c>
      <c r="U185" s="29">
        <f t="shared" si="104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95"/>
        <v>44432</v>
      </c>
      <c r="B186" s="125">
        <f t="shared" ca="1" si="105"/>
        <v>1015.8136919999999</v>
      </c>
      <c r="C186" s="7">
        <f t="shared" si="96"/>
        <v>1000</v>
      </c>
      <c r="D186" s="102">
        <f t="shared" si="97"/>
        <v>44427</v>
      </c>
      <c r="E186" s="100">
        <f ca="1">IF(D186&lt;$B$1,VLOOKUP(D186,[1]DI!$A$4:$B$15000,2,FALSE),0)</f>
        <v>5.1499999999999997E-2</v>
      </c>
      <c r="F186" s="14">
        <f t="shared" ca="1" si="106"/>
        <v>1.0001993</v>
      </c>
      <c r="G186" s="14">
        <f ca="1">(TRUNC(PRODUCT($F$12:$F185),16))</f>
        <v>1.02011665243475</v>
      </c>
      <c r="H186" s="14">
        <f t="shared" ca="1" si="107"/>
        <v>1.01333293332873</v>
      </c>
      <c r="I186" s="14">
        <f t="shared" ca="1" si="108"/>
        <v>1.0066944600000001</v>
      </c>
      <c r="J186" s="13">
        <f t="shared" si="98"/>
        <v>0.06</v>
      </c>
      <c r="K186" s="29">
        <f t="shared" si="99"/>
        <v>44377</v>
      </c>
      <c r="L186" s="2">
        <f t="shared" si="100"/>
        <v>39</v>
      </c>
      <c r="M186" s="17">
        <f t="shared" si="101"/>
        <v>39</v>
      </c>
      <c r="N186" s="12">
        <f t="shared" si="90"/>
        <v>1.00905859</v>
      </c>
      <c r="O186" s="12">
        <f t="shared" ca="1" si="91"/>
        <v>1.015813692</v>
      </c>
      <c r="P186" s="17">
        <f t="shared" si="102"/>
        <v>0</v>
      </c>
      <c r="Q186" s="14">
        <f t="shared" ca="1" si="92"/>
        <v>15.813692</v>
      </c>
      <c r="R186" s="20">
        <f t="shared" si="93"/>
        <v>0</v>
      </c>
      <c r="S186" s="14">
        <f t="shared" si="94"/>
        <v>0</v>
      </c>
      <c r="T186" s="4" t="str">
        <f t="shared" si="103"/>
        <v>J=</v>
      </c>
      <c r="U186" s="29">
        <f t="shared" si="104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95"/>
        <v>44433</v>
      </c>
      <c r="B187" s="125">
        <f t="shared" ca="1" si="105"/>
        <v>1016.251107</v>
      </c>
      <c r="C187" s="7">
        <f t="shared" si="96"/>
        <v>1000</v>
      </c>
      <c r="D187" s="102">
        <f t="shared" si="97"/>
        <v>44428</v>
      </c>
      <c r="E187" s="100">
        <f ca="1">IF(D187&lt;$B$1,VLOOKUP(D187,[1]DI!$A$4:$B$15000,2,FALSE),0)</f>
        <v>5.1499999999999997E-2</v>
      </c>
      <c r="F187" s="14">
        <f t="shared" ca="1" si="106"/>
        <v>1.0001993</v>
      </c>
      <c r="G187" s="14">
        <f ca="1">(TRUNC(PRODUCT($F$12:$F186),16))</f>
        <v>1.0203199616835801</v>
      </c>
      <c r="H187" s="14">
        <f t="shared" ca="1" si="107"/>
        <v>1.01333293332873</v>
      </c>
      <c r="I187" s="14">
        <f t="shared" ca="1" si="108"/>
        <v>1.0068950999999999</v>
      </c>
      <c r="J187" s="13">
        <f t="shared" si="98"/>
        <v>0.06</v>
      </c>
      <c r="K187" s="29">
        <f t="shared" si="99"/>
        <v>44377</v>
      </c>
      <c r="L187" s="2">
        <f t="shared" si="100"/>
        <v>40</v>
      </c>
      <c r="M187" s="17">
        <f t="shared" si="101"/>
        <v>40</v>
      </c>
      <c r="N187" s="12">
        <f t="shared" si="90"/>
        <v>1.0092919380000001</v>
      </c>
      <c r="O187" s="12">
        <f t="shared" ca="1" si="91"/>
        <v>1.016251107</v>
      </c>
      <c r="P187" s="17">
        <f t="shared" si="102"/>
        <v>0</v>
      </c>
      <c r="Q187" s="14">
        <f t="shared" ca="1" si="92"/>
        <v>16.251107000000001</v>
      </c>
      <c r="R187" s="20">
        <f t="shared" si="93"/>
        <v>0</v>
      </c>
      <c r="S187" s="14">
        <f t="shared" si="94"/>
        <v>0</v>
      </c>
      <c r="T187" s="4" t="str">
        <f t="shared" si="103"/>
        <v>J=</v>
      </c>
      <c r="U187" s="29">
        <f t="shared" si="104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95"/>
        <v>44434</v>
      </c>
      <c r="B188" s="125">
        <f t="shared" ca="1" si="105"/>
        <v>1016.68869899</v>
      </c>
      <c r="C188" s="7">
        <f t="shared" si="96"/>
        <v>1000</v>
      </c>
      <c r="D188" s="102">
        <f t="shared" si="97"/>
        <v>44431</v>
      </c>
      <c r="E188" s="100">
        <f ca="1">IF(D188&lt;$B$1,VLOOKUP(D188,[1]DI!$A$4:$B$15000,2,FALSE),0)</f>
        <v>5.1499999999999997E-2</v>
      </c>
      <c r="F188" s="14">
        <f t="shared" ca="1" si="106"/>
        <v>1.0001993</v>
      </c>
      <c r="G188" s="14">
        <f ca="1">(TRUNC(PRODUCT($F$12:$F187),16))</f>
        <v>1.0205233114519401</v>
      </c>
      <c r="H188" s="14">
        <f t="shared" ca="1" si="107"/>
        <v>1.01333293332873</v>
      </c>
      <c r="I188" s="14">
        <f t="shared" ca="1" si="108"/>
        <v>1.0070957700000001</v>
      </c>
      <c r="J188" s="13">
        <f t="shared" si="98"/>
        <v>0.06</v>
      </c>
      <c r="K188" s="29">
        <f t="shared" si="99"/>
        <v>44377</v>
      </c>
      <c r="L188" s="2">
        <f t="shared" si="100"/>
        <v>41</v>
      </c>
      <c r="M188" s="17">
        <f t="shared" si="101"/>
        <v>41</v>
      </c>
      <c r="N188" s="12">
        <f t="shared" si="90"/>
        <v>1.0095253390000001</v>
      </c>
      <c r="O188" s="12">
        <f t="shared" ca="1" si="91"/>
        <v>1.0166886989999999</v>
      </c>
      <c r="P188" s="17">
        <f t="shared" si="102"/>
        <v>0</v>
      </c>
      <c r="Q188" s="14">
        <f t="shared" ca="1" si="92"/>
        <v>16.688698989999999</v>
      </c>
      <c r="R188" s="20">
        <f t="shared" si="93"/>
        <v>0</v>
      </c>
      <c r="S188" s="14">
        <f t="shared" si="94"/>
        <v>0</v>
      </c>
      <c r="T188" s="4" t="str">
        <f t="shared" si="103"/>
        <v>J=</v>
      </c>
      <c r="U188" s="29">
        <f t="shared" si="104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95"/>
        <v>44435</v>
      </c>
      <c r="B189" s="125">
        <f t="shared" ca="1" si="105"/>
        <v>1017.126479</v>
      </c>
      <c r="C189" s="7">
        <f t="shared" si="96"/>
        <v>1000</v>
      </c>
      <c r="D189" s="102">
        <f t="shared" si="97"/>
        <v>44432</v>
      </c>
      <c r="E189" s="100">
        <f ca="1">IF(D189&lt;$B$1,VLOOKUP(D189,[1]DI!$A$4:$B$15000,2,FALSE),0)</f>
        <v>5.1499999999999997E-2</v>
      </c>
      <c r="F189" s="14">
        <f t="shared" ca="1" si="106"/>
        <v>1.0001993</v>
      </c>
      <c r="G189" s="14">
        <f ca="1">(TRUNC(PRODUCT($F$12:$F188),16))</f>
        <v>1.02072670174791</v>
      </c>
      <c r="H189" s="14">
        <f t="shared" ca="1" si="107"/>
        <v>1.01333293332873</v>
      </c>
      <c r="I189" s="14">
        <f t="shared" ca="1" si="108"/>
        <v>1.0072964799999999</v>
      </c>
      <c r="J189" s="13">
        <f t="shared" si="98"/>
        <v>0.06</v>
      </c>
      <c r="K189" s="29">
        <f t="shared" si="99"/>
        <v>44377</v>
      </c>
      <c r="L189" s="2">
        <f t="shared" si="100"/>
        <v>42</v>
      </c>
      <c r="M189" s="17">
        <f t="shared" si="101"/>
        <v>42</v>
      </c>
      <c r="N189" s="12">
        <f t="shared" si="90"/>
        <v>1.0097587939999999</v>
      </c>
      <c r="O189" s="12">
        <f t="shared" ca="1" si="91"/>
        <v>1.0171264790000001</v>
      </c>
      <c r="P189" s="17">
        <f t="shared" si="102"/>
        <v>0</v>
      </c>
      <c r="Q189" s="14">
        <f t="shared" ca="1" si="92"/>
        <v>17.126479</v>
      </c>
      <c r="R189" s="20">
        <f t="shared" si="93"/>
        <v>0</v>
      </c>
      <c r="S189" s="14">
        <f t="shared" si="94"/>
        <v>0</v>
      </c>
      <c r="T189" s="4" t="str">
        <f t="shared" si="103"/>
        <v>J=</v>
      </c>
      <c r="U189" s="29">
        <f t="shared" si="104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95"/>
        <v>44438</v>
      </c>
      <c r="B190" s="125">
        <f t="shared" ca="1" si="105"/>
        <v>1017.5644579999999</v>
      </c>
      <c r="C190" s="7">
        <f t="shared" si="96"/>
        <v>1000</v>
      </c>
      <c r="D190" s="102">
        <f t="shared" si="97"/>
        <v>44433</v>
      </c>
      <c r="E190" s="100">
        <f ca="1">IF(D190&lt;$B$1,VLOOKUP(D190,[1]DI!$A$4:$B$15000,2,FALSE),0)</f>
        <v>5.1499999999999997E-2</v>
      </c>
      <c r="F190" s="14">
        <f t="shared" ca="1" si="106"/>
        <v>1.0001993</v>
      </c>
      <c r="G190" s="14">
        <f ca="1">(TRUNC(PRODUCT($F$12:$F189),16))</f>
        <v>1.0209301325795701</v>
      </c>
      <c r="H190" s="14">
        <f t="shared" ca="1" si="107"/>
        <v>1.01333293332873</v>
      </c>
      <c r="I190" s="14">
        <f t="shared" ca="1" si="108"/>
        <v>1.00749724</v>
      </c>
      <c r="J190" s="13">
        <f t="shared" si="98"/>
        <v>0.06</v>
      </c>
      <c r="K190" s="29">
        <f t="shared" si="99"/>
        <v>44377</v>
      </c>
      <c r="L190" s="2">
        <f t="shared" si="100"/>
        <v>43</v>
      </c>
      <c r="M190" s="17">
        <f t="shared" si="101"/>
        <v>43</v>
      </c>
      <c r="N190" s="12">
        <f t="shared" si="90"/>
        <v>1.009992303</v>
      </c>
      <c r="O190" s="12">
        <f t="shared" ca="1" si="91"/>
        <v>1.0175644580000001</v>
      </c>
      <c r="P190" s="17">
        <f t="shared" si="102"/>
        <v>0</v>
      </c>
      <c r="Q190" s="14">
        <f t="shared" ca="1" si="92"/>
        <v>17.564457999999998</v>
      </c>
      <c r="R190" s="20">
        <f t="shared" si="93"/>
        <v>0</v>
      </c>
      <c r="S190" s="14">
        <f t="shared" si="94"/>
        <v>0</v>
      </c>
      <c r="T190" s="4" t="str">
        <f t="shared" si="103"/>
        <v>J=</v>
      </c>
      <c r="U190" s="29">
        <f t="shared" si="104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95"/>
        <v>44439</v>
      </c>
      <c r="B191" s="125">
        <f t="shared" ca="1" si="105"/>
        <v>1018.002616</v>
      </c>
      <c r="C191" s="7">
        <f t="shared" si="96"/>
        <v>1000</v>
      </c>
      <c r="D191" s="102">
        <f t="shared" si="97"/>
        <v>44434</v>
      </c>
      <c r="E191" s="100">
        <f ca="1">IF(D191&lt;$B$1,VLOOKUP(D191,[1]DI!$A$4:$B$15000,2,FALSE),0)</f>
        <v>5.1499999999999997E-2</v>
      </c>
      <c r="F191" s="14">
        <f t="shared" ca="1" si="106"/>
        <v>1.0001993</v>
      </c>
      <c r="G191" s="14">
        <f ca="1">(TRUNC(PRODUCT($F$12:$F190),16))</f>
        <v>1.0211336039549901</v>
      </c>
      <c r="H191" s="14">
        <f t="shared" ca="1" si="107"/>
        <v>1.01333293332873</v>
      </c>
      <c r="I191" s="14">
        <f t="shared" ca="1" si="108"/>
        <v>1.00769803</v>
      </c>
      <c r="J191" s="13">
        <f t="shared" si="98"/>
        <v>0.06</v>
      </c>
      <c r="K191" s="29">
        <f t="shared" si="99"/>
        <v>44377</v>
      </c>
      <c r="L191" s="2">
        <f t="shared" si="100"/>
        <v>44</v>
      </c>
      <c r="M191" s="17">
        <f t="shared" si="101"/>
        <v>44</v>
      </c>
      <c r="N191" s="12">
        <f t="shared" si="90"/>
        <v>1.0102258669999999</v>
      </c>
      <c r="O191" s="12">
        <f t="shared" ca="1" si="91"/>
        <v>1.018002616</v>
      </c>
      <c r="P191" s="17">
        <f t="shared" si="102"/>
        <v>0</v>
      </c>
      <c r="Q191" s="14">
        <f t="shared" ca="1" si="92"/>
        <v>18.002616</v>
      </c>
      <c r="R191" s="20">
        <f t="shared" si="93"/>
        <v>0</v>
      </c>
      <c r="S191" s="14">
        <f t="shared" si="94"/>
        <v>0</v>
      </c>
      <c r="T191" s="4" t="str">
        <f t="shared" si="103"/>
        <v>J=</v>
      </c>
      <c r="U191" s="29">
        <f t="shared" si="104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95"/>
        <v>44440</v>
      </c>
      <c r="B192" s="125">
        <f t="shared" ca="1" si="105"/>
        <v>1018.440972</v>
      </c>
      <c r="C192" s="7">
        <f t="shared" si="96"/>
        <v>1000</v>
      </c>
      <c r="D192" s="102">
        <f t="shared" si="97"/>
        <v>44435</v>
      </c>
      <c r="E192" s="100">
        <f ca="1">IF(D192&lt;$B$1,VLOOKUP(D192,[1]DI!$A$4:$B$15000,2,FALSE),0)</f>
        <v>5.1499999999999997E-2</v>
      </c>
      <c r="F192" s="14">
        <f t="shared" ca="1" si="106"/>
        <v>1.0001993</v>
      </c>
      <c r="G192" s="14">
        <f ca="1">(TRUNC(PRODUCT($F$12:$F191),16))</f>
        <v>1.0213371158822599</v>
      </c>
      <c r="H192" s="14">
        <f t="shared" ca="1" si="107"/>
        <v>1.01333293332873</v>
      </c>
      <c r="I192" s="14">
        <f t="shared" ca="1" si="108"/>
        <v>1.00789887</v>
      </c>
      <c r="J192" s="13">
        <f t="shared" si="98"/>
        <v>0.06</v>
      </c>
      <c r="K192" s="29">
        <f t="shared" si="99"/>
        <v>44377</v>
      </c>
      <c r="L192" s="2">
        <f t="shared" si="100"/>
        <v>45</v>
      </c>
      <c r="M192" s="17">
        <f t="shared" si="101"/>
        <v>45</v>
      </c>
      <c r="N192" s="12">
        <f t="shared" si="90"/>
        <v>1.0104594840000001</v>
      </c>
      <c r="O192" s="12">
        <f t="shared" ca="1" si="91"/>
        <v>1.0184409720000001</v>
      </c>
      <c r="P192" s="17">
        <f t="shared" si="102"/>
        <v>0</v>
      </c>
      <c r="Q192" s="14">
        <f t="shared" ca="1" si="92"/>
        <v>18.440971999999999</v>
      </c>
      <c r="R192" s="20">
        <f t="shared" si="93"/>
        <v>0</v>
      </c>
      <c r="S192" s="14">
        <f t="shared" si="94"/>
        <v>0</v>
      </c>
      <c r="T192" s="4" t="str">
        <f t="shared" si="103"/>
        <v>J=</v>
      </c>
      <c r="U192" s="29">
        <f t="shared" si="104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95"/>
        <v>44441</v>
      </c>
      <c r="B193" s="125">
        <f t="shared" ca="1" si="105"/>
        <v>1018.879507</v>
      </c>
      <c r="C193" s="7">
        <f t="shared" si="96"/>
        <v>1000</v>
      </c>
      <c r="D193" s="102">
        <f t="shared" si="97"/>
        <v>44438</v>
      </c>
      <c r="E193" s="100">
        <f ca="1">IF(D193&lt;$B$1,VLOOKUP(D193,[1]DI!$A$4:$B$15000,2,FALSE),0)</f>
        <v>5.1499999999999997E-2</v>
      </c>
      <c r="F193" s="14">
        <f t="shared" ca="1" si="106"/>
        <v>1.0001993</v>
      </c>
      <c r="G193" s="14">
        <f ca="1">(TRUNC(PRODUCT($F$12:$F192),16))</f>
        <v>1.0215406683694599</v>
      </c>
      <c r="H193" s="14">
        <f t="shared" ca="1" si="107"/>
        <v>1.01333293332873</v>
      </c>
      <c r="I193" s="14">
        <f t="shared" ca="1" si="108"/>
        <v>1.00809974</v>
      </c>
      <c r="J193" s="13">
        <f t="shared" si="98"/>
        <v>0.06</v>
      </c>
      <c r="K193" s="29">
        <f t="shared" si="99"/>
        <v>44377</v>
      </c>
      <c r="L193" s="2">
        <f t="shared" si="100"/>
        <v>46</v>
      </c>
      <c r="M193" s="17">
        <f t="shared" si="101"/>
        <v>46</v>
      </c>
      <c r="N193" s="12">
        <f t="shared" si="90"/>
        <v>1.010693155</v>
      </c>
      <c r="O193" s="12">
        <f t="shared" ca="1" si="91"/>
        <v>1.0188795070000001</v>
      </c>
      <c r="P193" s="17">
        <f t="shared" si="102"/>
        <v>0</v>
      </c>
      <c r="Q193" s="14">
        <f t="shared" ca="1" si="92"/>
        <v>18.879507</v>
      </c>
      <c r="R193" s="20">
        <f t="shared" si="93"/>
        <v>0</v>
      </c>
      <c r="S193" s="14">
        <f t="shared" si="94"/>
        <v>0</v>
      </c>
      <c r="T193" s="4" t="str">
        <f t="shared" si="103"/>
        <v>J=</v>
      </c>
      <c r="U193" s="29">
        <f t="shared" si="104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95"/>
        <v>44442</v>
      </c>
      <c r="B194" s="125">
        <f t="shared" ca="1" si="105"/>
        <v>1019.31824099</v>
      </c>
      <c r="C194" s="7">
        <f t="shared" si="96"/>
        <v>1000</v>
      </c>
      <c r="D194" s="102">
        <f t="shared" si="97"/>
        <v>44439</v>
      </c>
      <c r="E194" s="100">
        <f ca="1">IF(D194&lt;$B$1,VLOOKUP(D194,[1]DI!$A$4:$B$15000,2,FALSE),0)</f>
        <v>5.1499999999999997E-2</v>
      </c>
      <c r="F194" s="14">
        <f t="shared" ca="1" si="106"/>
        <v>1.0001993</v>
      </c>
      <c r="G194" s="14">
        <f ca="1">(TRUNC(PRODUCT($F$12:$F193),16))</f>
        <v>1.0217442614246599</v>
      </c>
      <c r="H194" s="14">
        <f t="shared" ca="1" si="107"/>
        <v>1.01333293332873</v>
      </c>
      <c r="I194" s="14">
        <f t="shared" ca="1" si="108"/>
        <v>1.00830066</v>
      </c>
      <c r="J194" s="13">
        <f t="shared" si="98"/>
        <v>0.06</v>
      </c>
      <c r="K194" s="29">
        <f t="shared" si="99"/>
        <v>44377</v>
      </c>
      <c r="L194" s="2">
        <f t="shared" si="100"/>
        <v>47</v>
      </c>
      <c r="M194" s="17">
        <f t="shared" si="101"/>
        <v>47</v>
      </c>
      <c r="N194" s="12">
        <f t="shared" si="90"/>
        <v>1.0109268810000001</v>
      </c>
      <c r="O194" s="12">
        <f t="shared" ca="1" si="91"/>
        <v>1.0193182409999999</v>
      </c>
      <c r="P194" s="17">
        <f t="shared" si="102"/>
        <v>0</v>
      </c>
      <c r="Q194" s="14">
        <f t="shared" ca="1" si="92"/>
        <v>19.31824099</v>
      </c>
      <c r="R194" s="20">
        <f t="shared" si="93"/>
        <v>0</v>
      </c>
      <c r="S194" s="14">
        <f t="shared" si="94"/>
        <v>0</v>
      </c>
      <c r="T194" s="4" t="str">
        <f t="shared" si="103"/>
        <v>J=</v>
      </c>
      <c r="U194" s="29">
        <f t="shared" si="104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95"/>
        <v>44445</v>
      </c>
      <c r="B195" s="125">
        <f t="shared" ca="1" si="105"/>
        <v>1019.757154</v>
      </c>
      <c r="C195" s="7">
        <f t="shared" si="96"/>
        <v>1000</v>
      </c>
      <c r="D195" s="102">
        <f t="shared" si="97"/>
        <v>44440</v>
      </c>
      <c r="E195" s="100">
        <f ca="1">IF(D195&lt;$B$1,VLOOKUP(D195,[1]DI!$A$4:$B$15000,2,FALSE),0)</f>
        <v>5.1499999999999997E-2</v>
      </c>
      <c r="F195" s="14">
        <f t="shared" ca="1" si="106"/>
        <v>1.0001993</v>
      </c>
      <c r="G195" s="14">
        <f ca="1">(TRUNC(PRODUCT($F$12:$F194),16))</f>
        <v>1.0219478950559699</v>
      </c>
      <c r="H195" s="14">
        <f t="shared" ca="1" si="107"/>
        <v>1.01333293332873</v>
      </c>
      <c r="I195" s="14">
        <f t="shared" ca="1" si="108"/>
        <v>1.0085016099999999</v>
      </c>
      <c r="J195" s="13">
        <f t="shared" si="98"/>
        <v>0.06</v>
      </c>
      <c r="K195" s="29">
        <f t="shared" si="99"/>
        <v>44377</v>
      </c>
      <c r="L195" s="2">
        <f t="shared" si="100"/>
        <v>48</v>
      </c>
      <c r="M195" s="17">
        <f t="shared" si="101"/>
        <v>48</v>
      </c>
      <c r="N195" s="12">
        <f t="shared" si="90"/>
        <v>1.01116066</v>
      </c>
      <c r="O195" s="12">
        <f t="shared" ca="1" si="91"/>
        <v>1.0197571540000001</v>
      </c>
      <c r="P195" s="17">
        <f t="shared" si="102"/>
        <v>0</v>
      </c>
      <c r="Q195" s="14">
        <f t="shared" ca="1" si="92"/>
        <v>19.757154</v>
      </c>
      <c r="R195" s="20">
        <f t="shared" si="93"/>
        <v>0</v>
      </c>
      <c r="S195" s="14">
        <f t="shared" si="94"/>
        <v>0</v>
      </c>
      <c r="T195" s="4" t="str">
        <f t="shared" si="103"/>
        <v>J=</v>
      </c>
      <c r="U195" s="29">
        <f t="shared" si="104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95"/>
        <v>44447</v>
      </c>
      <c r="B196" s="125">
        <f t="shared" ca="1" si="105"/>
        <v>1020.1962559999999</v>
      </c>
      <c r="C196" s="7">
        <f t="shared" si="96"/>
        <v>1000</v>
      </c>
      <c r="D196" s="102">
        <f t="shared" si="97"/>
        <v>44441</v>
      </c>
      <c r="E196" s="100">
        <f ca="1">IF(D196&lt;$B$1,VLOOKUP(D196,[1]DI!$A$4:$B$15000,2,FALSE),0)</f>
        <v>5.1499999999999997E-2</v>
      </c>
      <c r="F196" s="14">
        <f t="shared" ca="1" si="106"/>
        <v>1.0001993</v>
      </c>
      <c r="G196" s="14">
        <f ca="1">(TRUNC(PRODUCT($F$12:$F195),16))</f>
        <v>1.02215156927145</v>
      </c>
      <c r="H196" s="14">
        <f t="shared" ca="1" si="107"/>
        <v>1.01333293332873</v>
      </c>
      <c r="I196" s="14">
        <f t="shared" ca="1" si="108"/>
        <v>1.0087025999999999</v>
      </c>
      <c r="J196" s="13">
        <f t="shared" si="98"/>
        <v>0.06</v>
      </c>
      <c r="K196" s="29">
        <f t="shared" si="99"/>
        <v>44377</v>
      </c>
      <c r="L196" s="2">
        <f t="shared" si="100"/>
        <v>49</v>
      </c>
      <c r="M196" s="17">
        <f t="shared" si="101"/>
        <v>49</v>
      </c>
      <c r="N196" s="12">
        <f t="shared" si="90"/>
        <v>1.0113944939999999</v>
      </c>
      <c r="O196" s="12">
        <f t="shared" ca="1" si="91"/>
        <v>1.020196256</v>
      </c>
      <c r="P196" s="17">
        <f t="shared" si="102"/>
        <v>0</v>
      </c>
      <c r="Q196" s="14">
        <f t="shared" ca="1" si="92"/>
        <v>20.196256000000002</v>
      </c>
      <c r="R196" s="20">
        <f t="shared" si="93"/>
        <v>0</v>
      </c>
      <c r="S196" s="14">
        <f t="shared" si="94"/>
        <v>0</v>
      </c>
      <c r="T196" s="4" t="str">
        <f t="shared" si="103"/>
        <v>J=</v>
      </c>
      <c r="U196" s="29">
        <f t="shared" si="104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95"/>
        <v>44448</v>
      </c>
      <c r="B197" s="125">
        <f t="shared" ca="1" si="105"/>
        <v>1020.635556</v>
      </c>
      <c r="C197" s="7">
        <f t="shared" si="96"/>
        <v>1000</v>
      </c>
      <c r="D197" s="102">
        <f t="shared" si="97"/>
        <v>44442</v>
      </c>
      <c r="E197" s="100">
        <f ca="1">IF(D197&lt;$B$1,VLOOKUP(D197,[1]DI!$A$4:$B$15000,2,FALSE),0)</f>
        <v>5.1499999999999997E-2</v>
      </c>
      <c r="F197" s="14">
        <f t="shared" ca="1" si="106"/>
        <v>1.0001993</v>
      </c>
      <c r="G197" s="14">
        <f ca="1">(TRUNC(PRODUCT($F$12:$F196),16))</f>
        <v>1.0223552840792101</v>
      </c>
      <c r="H197" s="14">
        <f t="shared" ca="1" si="107"/>
        <v>1.01333293332873</v>
      </c>
      <c r="I197" s="14">
        <f t="shared" ca="1" si="108"/>
        <v>1.00890364</v>
      </c>
      <c r="J197" s="13">
        <f t="shared" si="98"/>
        <v>0.06</v>
      </c>
      <c r="K197" s="29">
        <f t="shared" si="99"/>
        <v>44377</v>
      </c>
      <c r="L197" s="2">
        <f t="shared" si="100"/>
        <v>50</v>
      </c>
      <c r="M197" s="17">
        <f t="shared" si="101"/>
        <v>50</v>
      </c>
      <c r="N197" s="12">
        <f t="shared" si="90"/>
        <v>1.011628381</v>
      </c>
      <c r="O197" s="12">
        <f t="shared" ca="1" si="91"/>
        <v>1.020635556</v>
      </c>
      <c r="P197" s="17">
        <f t="shared" si="102"/>
        <v>0</v>
      </c>
      <c r="Q197" s="14">
        <f t="shared" ca="1" si="92"/>
        <v>20.635556000000001</v>
      </c>
      <c r="R197" s="20">
        <f t="shared" si="93"/>
        <v>0</v>
      </c>
      <c r="S197" s="14">
        <f t="shared" si="94"/>
        <v>0</v>
      </c>
      <c r="T197" s="4" t="str">
        <f t="shared" si="103"/>
        <v>J=</v>
      </c>
      <c r="U197" s="29">
        <f t="shared" si="104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95"/>
        <v>44449</v>
      </c>
      <c r="B198" s="125">
        <f t="shared" ca="1" si="105"/>
        <v>1021.075036</v>
      </c>
      <c r="C198" s="7">
        <f t="shared" si="96"/>
        <v>1000</v>
      </c>
      <c r="D198" s="102">
        <f t="shared" si="97"/>
        <v>44445</v>
      </c>
      <c r="E198" s="100">
        <f ca="1">IF(D198&lt;$B$1,VLOOKUP(D198,[1]DI!$A$4:$B$15000,2,FALSE),0)</f>
        <v>5.1499999999999997E-2</v>
      </c>
      <c r="F198" s="14">
        <f t="shared" ca="1" si="106"/>
        <v>1.0001993</v>
      </c>
      <c r="G198" s="14">
        <f ca="1">(TRUNC(PRODUCT($F$12:$F197),16))</f>
        <v>1.0225590394873201</v>
      </c>
      <c r="H198" s="14">
        <f t="shared" ca="1" si="107"/>
        <v>1.01333293332873</v>
      </c>
      <c r="I198" s="14">
        <f t="shared" ca="1" si="108"/>
        <v>1.0091047099999999</v>
      </c>
      <c r="J198" s="13">
        <f t="shared" si="98"/>
        <v>0.06</v>
      </c>
      <c r="K198" s="29">
        <f t="shared" si="99"/>
        <v>44377</v>
      </c>
      <c r="L198" s="2">
        <f t="shared" si="100"/>
        <v>51</v>
      </c>
      <c r="M198" s="17">
        <f t="shared" si="101"/>
        <v>51</v>
      </c>
      <c r="N198" s="12">
        <f t="shared" si="90"/>
        <v>1.0118623229999999</v>
      </c>
      <c r="O198" s="12">
        <f t="shared" ca="1" si="91"/>
        <v>1.021075036</v>
      </c>
      <c r="P198" s="17">
        <f t="shared" si="102"/>
        <v>0</v>
      </c>
      <c r="Q198" s="14">
        <f t="shared" ca="1" si="92"/>
        <v>21.075036000000001</v>
      </c>
      <c r="R198" s="20">
        <f t="shared" si="93"/>
        <v>0</v>
      </c>
      <c r="S198" s="14">
        <f t="shared" si="94"/>
        <v>0</v>
      </c>
      <c r="T198" s="4" t="str">
        <f t="shared" si="103"/>
        <v>J=</v>
      </c>
      <c r="U198" s="29">
        <f t="shared" si="104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95"/>
        <v>44452</v>
      </c>
      <c r="B199" s="125">
        <f t="shared" ca="1" si="105"/>
        <v>1021.51471499</v>
      </c>
      <c r="C199" s="7">
        <f t="shared" si="96"/>
        <v>1000</v>
      </c>
      <c r="D199" s="102">
        <f t="shared" si="97"/>
        <v>44447</v>
      </c>
      <c r="E199" s="100">
        <f ca="1">IF(D199&lt;$B$1,VLOOKUP(D199,[1]DI!$A$4:$B$15000,2,FALSE),0)</f>
        <v>5.1499999999999997E-2</v>
      </c>
      <c r="F199" s="14">
        <f t="shared" ca="1" si="106"/>
        <v>1.0001993</v>
      </c>
      <c r="G199" s="14">
        <f ca="1">(TRUNC(PRODUCT($F$12:$F198),16))</f>
        <v>1.02276283550389</v>
      </c>
      <c r="H199" s="14">
        <f t="shared" ca="1" si="107"/>
        <v>1.01333293332873</v>
      </c>
      <c r="I199" s="14">
        <f t="shared" ca="1" si="108"/>
        <v>1.00930583</v>
      </c>
      <c r="J199" s="13">
        <f t="shared" si="98"/>
        <v>0.06</v>
      </c>
      <c r="K199" s="29">
        <f t="shared" si="99"/>
        <v>44377</v>
      </c>
      <c r="L199" s="2">
        <f t="shared" si="100"/>
        <v>52</v>
      </c>
      <c r="M199" s="17">
        <f t="shared" si="101"/>
        <v>52</v>
      </c>
      <c r="N199" s="12">
        <f t="shared" si="90"/>
        <v>1.0120963190000001</v>
      </c>
      <c r="O199" s="12">
        <f t="shared" ca="1" si="91"/>
        <v>1.0215147149999999</v>
      </c>
      <c r="P199" s="17">
        <f t="shared" si="102"/>
        <v>0</v>
      </c>
      <c r="Q199" s="14">
        <f t="shared" ca="1" si="92"/>
        <v>21.514714990000002</v>
      </c>
      <c r="R199" s="20">
        <f t="shared" si="93"/>
        <v>0</v>
      </c>
      <c r="S199" s="14">
        <f t="shared" si="94"/>
        <v>0</v>
      </c>
      <c r="T199" s="4" t="str">
        <f t="shared" si="103"/>
        <v>J=</v>
      </c>
      <c r="U199" s="29">
        <f t="shared" si="104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95"/>
        <v>44453</v>
      </c>
      <c r="B200" s="125">
        <f t="shared" ca="1" si="105"/>
        <v>1021.954574</v>
      </c>
      <c r="C200" s="7">
        <f t="shared" si="96"/>
        <v>1000</v>
      </c>
      <c r="D200" s="102">
        <f t="shared" si="97"/>
        <v>44448</v>
      </c>
      <c r="E200" s="100">
        <f ca="1">IF(D200&lt;$B$1,VLOOKUP(D200,[1]DI!$A$4:$B$15000,2,FALSE),0)</f>
        <v>5.1499999999999997E-2</v>
      </c>
      <c r="F200" s="14">
        <f t="shared" ca="1" si="106"/>
        <v>1.0001993</v>
      </c>
      <c r="G200" s="14">
        <f ca="1">(TRUNC(PRODUCT($F$12:$F199),16))</f>
        <v>1.0229666721370101</v>
      </c>
      <c r="H200" s="14">
        <f t="shared" ca="1" si="107"/>
        <v>1.01333293332873</v>
      </c>
      <c r="I200" s="14">
        <f t="shared" ca="1" si="108"/>
        <v>1.0095069800000001</v>
      </c>
      <c r="J200" s="13">
        <f t="shared" si="98"/>
        <v>0.06</v>
      </c>
      <c r="K200" s="29">
        <f t="shared" si="99"/>
        <v>44377</v>
      </c>
      <c r="L200" s="2">
        <f t="shared" si="100"/>
        <v>53</v>
      </c>
      <c r="M200" s="17">
        <f t="shared" si="101"/>
        <v>53</v>
      </c>
      <c r="N200" s="12">
        <f t="shared" si="90"/>
        <v>1.0123303690000001</v>
      </c>
      <c r="O200" s="12">
        <f t="shared" ca="1" si="91"/>
        <v>1.021954574</v>
      </c>
      <c r="P200" s="17">
        <f t="shared" si="102"/>
        <v>0</v>
      </c>
      <c r="Q200" s="14">
        <f t="shared" ca="1" si="92"/>
        <v>21.954574000000001</v>
      </c>
      <c r="R200" s="20">
        <f t="shared" si="93"/>
        <v>0</v>
      </c>
      <c r="S200" s="14">
        <f t="shared" si="94"/>
        <v>0</v>
      </c>
      <c r="T200" s="4" t="str">
        <f t="shared" si="103"/>
        <v>J=</v>
      </c>
      <c r="U200" s="29">
        <f t="shared" si="104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95"/>
        <v>44454</v>
      </c>
      <c r="B201" s="125">
        <f t="shared" ca="1" si="105"/>
        <v>1022.394631</v>
      </c>
      <c r="C201" s="7">
        <f t="shared" si="96"/>
        <v>1000</v>
      </c>
      <c r="D201" s="102">
        <f t="shared" si="97"/>
        <v>44449</v>
      </c>
      <c r="E201" s="100">
        <f ca="1">IF(D201&lt;$B$1,VLOOKUP(D201,[1]DI!$A$4:$B$15000,2,FALSE),0)</f>
        <v>5.1499999999999997E-2</v>
      </c>
      <c r="F201" s="14">
        <f t="shared" ca="1" si="106"/>
        <v>1.0001993</v>
      </c>
      <c r="G201" s="14">
        <f ca="1">(TRUNC(PRODUCT($F$12:$F200),16))</f>
        <v>1.02317054939477</v>
      </c>
      <c r="H201" s="14">
        <f t="shared" ca="1" si="107"/>
        <v>1.01333293332873</v>
      </c>
      <c r="I201" s="14">
        <f t="shared" ca="1" si="108"/>
        <v>1.0097081800000001</v>
      </c>
      <c r="J201" s="13">
        <f t="shared" si="98"/>
        <v>0.06</v>
      </c>
      <c r="K201" s="29">
        <f t="shared" si="99"/>
        <v>44377</v>
      </c>
      <c r="L201" s="2">
        <f t="shared" si="100"/>
        <v>54</v>
      </c>
      <c r="M201" s="17">
        <f t="shared" si="101"/>
        <v>54</v>
      </c>
      <c r="N201" s="12">
        <f t="shared" si="90"/>
        <v>1.0125644730000001</v>
      </c>
      <c r="O201" s="12">
        <f t="shared" ca="1" si="91"/>
        <v>1.0223946310000001</v>
      </c>
      <c r="P201" s="17">
        <f t="shared" si="102"/>
        <v>0</v>
      </c>
      <c r="Q201" s="14">
        <f t="shared" ca="1" si="92"/>
        <v>22.394631</v>
      </c>
      <c r="R201" s="20">
        <f t="shared" si="93"/>
        <v>0</v>
      </c>
      <c r="S201" s="14">
        <f t="shared" si="94"/>
        <v>0</v>
      </c>
      <c r="T201" s="4" t="str">
        <f t="shared" si="103"/>
        <v>J=</v>
      </c>
      <c r="U201" s="29">
        <f t="shared" si="104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95"/>
        <v>44455</v>
      </c>
      <c r="B202" s="125">
        <f t="shared" ca="1" si="105"/>
        <v>1022.83486799</v>
      </c>
      <c r="C202" s="7">
        <f t="shared" si="96"/>
        <v>1000</v>
      </c>
      <c r="D202" s="102">
        <f t="shared" si="97"/>
        <v>44452</v>
      </c>
      <c r="E202" s="100">
        <f ca="1">IF(D202&lt;$B$1,VLOOKUP(D202,[1]DI!$A$4:$B$15000,2,FALSE),0)</f>
        <v>5.1499999999999997E-2</v>
      </c>
      <c r="F202" s="14">
        <f t="shared" ca="1" si="106"/>
        <v>1.0001993</v>
      </c>
      <c r="G202" s="14">
        <f ca="1">(TRUNC(PRODUCT($F$12:$F201),16))</f>
        <v>1.02337446728526</v>
      </c>
      <c r="H202" s="14">
        <f t="shared" ca="1" si="107"/>
        <v>1.01333293332873</v>
      </c>
      <c r="I202" s="14">
        <f t="shared" ca="1" si="108"/>
        <v>1.0099094099999999</v>
      </c>
      <c r="J202" s="13">
        <f t="shared" si="98"/>
        <v>0.06</v>
      </c>
      <c r="K202" s="29">
        <f t="shared" si="99"/>
        <v>44377</v>
      </c>
      <c r="L202" s="2">
        <f t="shared" si="100"/>
        <v>55</v>
      </c>
      <c r="M202" s="17">
        <f t="shared" si="101"/>
        <v>55</v>
      </c>
      <c r="N202" s="12">
        <f t="shared" si="90"/>
        <v>1.0127986309999999</v>
      </c>
      <c r="O202" s="12">
        <f t="shared" ca="1" si="91"/>
        <v>1.0228348679999999</v>
      </c>
      <c r="P202" s="17">
        <f t="shared" si="102"/>
        <v>0</v>
      </c>
      <c r="Q202" s="14">
        <f t="shared" ca="1" si="92"/>
        <v>22.834867989999999</v>
      </c>
      <c r="R202" s="20">
        <f t="shared" si="93"/>
        <v>0</v>
      </c>
      <c r="S202" s="14">
        <f t="shared" si="94"/>
        <v>0</v>
      </c>
      <c r="T202" s="4" t="str">
        <f t="shared" si="103"/>
        <v>J=</v>
      </c>
      <c r="U202" s="29">
        <f t="shared" si="104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95"/>
        <v>44456</v>
      </c>
      <c r="B203" s="125">
        <f t="shared" ca="1" si="105"/>
        <v>1023.275304</v>
      </c>
      <c r="C203" s="7">
        <f t="shared" si="96"/>
        <v>1000</v>
      </c>
      <c r="D203" s="102">
        <f t="shared" si="97"/>
        <v>44453</v>
      </c>
      <c r="E203" s="100">
        <f ca="1">IF(D203&lt;$B$1,VLOOKUP(D203,[1]DI!$A$4:$B$15000,2,FALSE),0)</f>
        <v>5.1499999999999997E-2</v>
      </c>
      <c r="F203" s="14">
        <f t="shared" ca="1" si="106"/>
        <v>1.0001993</v>
      </c>
      <c r="G203" s="14">
        <f ca="1">(TRUNC(PRODUCT($F$12:$F202),16))</f>
        <v>1.0235784258165901</v>
      </c>
      <c r="H203" s="14">
        <f t="shared" ca="1" si="107"/>
        <v>1.01333293332873</v>
      </c>
      <c r="I203" s="14">
        <f t="shared" ca="1" si="108"/>
        <v>1.0101106900000001</v>
      </c>
      <c r="J203" s="13">
        <f t="shared" si="98"/>
        <v>0.06</v>
      </c>
      <c r="K203" s="29">
        <f t="shared" si="99"/>
        <v>44377</v>
      </c>
      <c r="L203" s="2">
        <f t="shared" si="100"/>
        <v>56</v>
      </c>
      <c r="M203" s="17">
        <f t="shared" si="101"/>
        <v>56</v>
      </c>
      <c r="N203" s="12">
        <f t="shared" si="90"/>
        <v>1.013032843</v>
      </c>
      <c r="O203" s="12">
        <f t="shared" ca="1" si="91"/>
        <v>1.023275304</v>
      </c>
      <c r="P203" s="17">
        <f t="shared" si="102"/>
        <v>0</v>
      </c>
      <c r="Q203" s="14">
        <f t="shared" ca="1" si="92"/>
        <v>23.275303999999998</v>
      </c>
      <c r="R203" s="20">
        <f t="shared" si="93"/>
        <v>0</v>
      </c>
      <c r="S203" s="14">
        <f t="shared" si="94"/>
        <v>0</v>
      </c>
      <c r="T203" s="4" t="str">
        <f t="shared" si="103"/>
        <v>J=</v>
      </c>
      <c r="U203" s="29">
        <f t="shared" si="104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95"/>
        <v>44459</v>
      </c>
      <c r="B204" s="125">
        <f t="shared" ca="1" si="105"/>
        <v>1023.715919</v>
      </c>
      <c r="C204" s="7">
        <f t="shared" si="96"/>
        <v>1000</v>
      </c>
      <c r="D204" s="102">
        <f t="shared" si="97"/>
        <v>44454</v>
      </c>
      <c r="E204" s="100">
        <f ca="1">IF(D204&lt;$B$1,VLOOKUP(D204,[1]DI!$A$4:$B$15000,2,FALSE),0)</f>
        <v>5.1499999999999997E-2</v>
      </c>
      <c r="F204" s="14">
        <f t="shared" ca="1" si="106"/>
        <v>1.0001993</v>
      </c>
      <c r="G204" s="14">
        <f ca="1">(TRUNC(PRODUCT($F$12:$F203),16))</f>
        <v>1.0237824249968599</v>
      </c>
      <c r="H204" s="14">
        <f t="shared" ca="1" si="107"/>
        <v>1.01333293332873</v>
      </c>
      <c r="I204" s="14">
        <f t="shared" ca="1" si="108"/>
        <v>1.0103120000000001</v>
      </c>
      <c r="J204" s="13">
        <f t="shared" si="98"/>
        <v>0.06</v>
      </c>
      <c r="K204" s="29">
        <f t="shared" si="99"/>
        <v>44377</v>
      </c>
      <c r="L204" s="2">
        <f t="shared" si="100"/>
        <v>57</v>
      </c>
      <c r="M204" s="17">
        <f t="shared" si="101"/>
        <v>57</v>
      </c>
      <c r="N204" s="12">
        <f t="shared" ref="N204:N267" si="115">ROUND((J204+1)^(M204/252),9)</f>
        <v>1.0132671090000001</v>
      </c>
      <c r="O204" s="12">
        <f t="shared" ref="O204:O267" ca="1" si="116">ROUND(I204*N204,9)</f>
        <v>1.023715919</v>
      </c>
      <c r="P204" s="17">
        <f t="shared" si="102"/>
        <v>0</v>
      </c>
      <c r="Q204" s="14">
        <f t="shared" ref="Q204:Q267" ca="1" si="117">TRUNC(((O204-1)*C204),8)</f>
        <v>23.715919</v>
      </c>
      <c r="R204" s="20">
        <f t="shared" ref="R204:R267" si="118">IF($P204&gt;0,VLOOKUP($P204,$X$12:$AD$150,7),0)</f>
        <v>0</v>
      </c>
      <c r="S204" s="14">
        <f t="shared" ref="S204:S267" si="119">IF(R204&gt;0,TRUNC(R204*C204,8),0)</f>
        <v>0</v>
      </c>
      <c r="T204" s="4" t="str">
        <f t="shared" si="103"/>
        <v>J=</v>
      </c>
      <c r="U204" s="29">
        <f t="shared" si="104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20">WORKDAY($A204,1,$X$166:$X$544)</f>
        <v>44460</v>
      </c>
      <c r="B205" s="125">
        <f t="shared" ca="1" si="105"/>
        <v>1024.156735</v>
      </c>
      <c r="C205" s="7">
        <f t="shared" ref="C205:C268" si="121">(C204-S204)</f>
        <v>1000</v>
      </c>
      <c r="D205" s="102">
        <f t="shared" ref="D205:D268" si="122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106"/>
        <v>1.0001993</v>
      </c>
      <c r="G205" s="14">
        <f ca="1">(TRUNC(PRODUCT($F$12:$F204),16))</f>
        <v>1.0239864648341599</v>
      </c>
      <c r="H205" s="14">
        <f t="shared" ca="1" si="107"/>
        <v>1.01333293332873</v>
      </c>
      <c r="I205" s="14">
        <f t="shared" ca="1" si="108"/>
        <v>1.01051336</v>
      </c>
      <c r="J205" s="13">
        <f t="shared" ref="J205:J268" si="123">J204</f>
        <v>0.06</v>
      </c>
      <c r="K205" s="29">
        <f t="shared" ref="K205:K268" si="124">IF(P204&gt;0,VLOOKUP(P204,X$12:AH$150,2),K204)</f>
        <v>44377</v>
      </c>
      <c r="L205" s="2">
        <f t="shared" ref="L205:L268" si="125">IF(A205&gt;K205,IF(NETWORKDAYS(K205,A205,$X$160:$X$544)-1=0,1,NETWORKDAYS(K205,A205,$X$160:$X$544)-1),0)</f>
        <v>58</v>
      </c>
      <c r="M205" s="17">
        <f t="shared" ref="M205:M268" si="126">IF(AND(L205=1,L204=1),1,IF(L205&gt;0,IF(L205=L204,L205+1,L205),0))</f>
        <v>58</v>
      </c>
      <c r="N205" s="12">
        <f t="shared" si="115"/>
        <v>1.01350143</v>
      </c>
      <c r="O205" s="12">
        <f t="shared" ca="1" si="116"/>
        <v>1.024156735</v>
      </c>
      <c r="P205" s="17">
        <f t="shared" ref="P205:P268" si="127">IF(VLOOKUP(A205,Y$12:AF$150,8)=VLOOKUP(A204,Y$12:AF$150,8),0,VLOOKUP(A205,Y$12:AF$150,8))</f>
        <v>0</v>
      </c>
      <c r="Q205" s="14">
        <f t="shared" ca="1" si="117"/>
        <v>24.156735000000001</v>
      </c>
      <c r="R205" s="20">
        <f t="shared" si="118"/>
        <v>0</v>
      </c>
      <c r="S205" s="14">
        <f t="shared" si="119"/>
        <v>0</v>
      </c>
      <c r="T205" s="4" t="str">
        <f t="shared" ref="T205:T268" si="128">IF(P204&gt;0,VLOOKUP(P204,X$12:AH$150,10),T204)</f>
        <v>J=</v>
      </c>
      <c r="U205" s="29">
        <f t="shared" ref="U205:U268" si="129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20"/>
        <v>44461</v>
      </c>
      <c r="B206" s="125">
        <f t="shared" ref="B206:B269" ca="1" si="130">IF(D206&lt;=TODAY(),C206+Q206,IF(AND(D206&gt;TODAY(),A206&lt;=$B$1),IF(VLOOKUP(TODAY(),$A$10:$E$5000,4,FALSE)=0,"n.d",C206+Q206),"n.d"))</f>
        <v>1024.5977310000001</v>
      </c>
      <c r="C206" s="7">
        <f t="shared" si="121"/>
        <v>1000</v>
      </c>
      <c r="D206" s="102">
        <f t="shared" si="122"/>
        <v>44456</v>
      </c>
      <c r="E206" s="100">
        <f ca="1">IF(D206&lt;$B$1,VLOOKUP(D206,[1]DI!$A$4:$B$15000,2,FALSE),0)</f>
        <v>5.1499999999999997E-2</v>
      </c>
      <c r="F206" s="14">
        <f t="shared" ref="F206:F269" ca="1" si="131">ROUND(((1+E206)^(1/252)),8)</f>
        <v>1.0001993</v>
      </c>
      <c r="G206" s="14">
        <f ca="1">(TRUNC(PRODUCT($F$12:$F205),16))</f>
        <v>1.0241905453366</v>
      </c>
      <c r="H206" s="14">
        <f t="shared" ref="H206:H269" ca="1" si="132">IF(P205&gt;0,G205,H205)</f>
        <v>1.01333293332873</v>
      </c>
      <c r="I206" s="14">
        <f t="shared" ref="I206:I269" ca="1" si="133">ROUND(G206/H206,8)</f>
        <v>1.01071475</v>
      </c>
      <c r="J206" s="13">
        <f t="shared" si="123"/>
        <v>0.06</v>
      </c>
      <c r="K206" s="29">
        <f t="shared" si="124"/>
        <v>44377</v>
      </c>
      <c r="L206" s="2">
        <f t="shared" si="125"/>
        <v>59</v>
      </c>
      <c r="M206" s="17">
        <f t="shared" si="126"/>
        <v>59</v>
      </c>
      <c r="N206" s="12">
        <f t="shared" si="115"/>
        <v>1.013735805</v>
      </c>
      <c r="O206" s="12">
        <f t="shared" ca="1" si="116"/>
        <v>1.0245977310000001</v>
      </c>
      <c r="P206" s="17">
        <f t="shared" si="127"/>
        <v>0</v>
      </c>
      <c r="Q206" s="14">
        <f t="shared" ca="1" si="117"/>
        <v>24.597731</v>
      </c>
      <c r="R206" s="20">
        <f t="shared" si="118"/>
        <v>0</v>
      </c>
      <c r="S206" s="14">
        <f t="shared" si="119"/>
        <v>0</v>
      </c>
      <c r="T206" s="4" t="str">
        <f t="shared" si="128"/>
        <v>J=</v>
      </c>
      <c r="U206" s="29">
        <f t="shared" si="129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20"/>
        <v>44462</v>
      </c>
      <c r="B207" s="125">
        <f t="shared" ca="1" si="130"/>
        <v>1025.0389259900001</v>
      </c>
      <c r="C207" s="7">
        <f t="shared" si="121"/>
        <v>1000</v>
      </c>
      <c r="D207" s="102">
        <f t="shared" si="122"/>
        <v>44459</v>
      </c>
      <c r="E207" s="100">
        <f ca="1">IF(D207&lt;$B$1,VLOOKUP(D207,[1]DI!$A$4:$B$15000,2,FALSE),0)</f>
        <v>5.1499999999999997E-2</v>
      </c>
      <c r="F207" s="14">
        <f t="shared" ca="1" si="131"/>
        <v>1.0001993</v>
      </c>
      <c r="G207" s="14">
        <f ca="1">(TRUNC(PRODUCT($F$12:$F206),16))</f>
        <v>1.0243946665122801</v>
      </c>
      <c r="H207" s="14">
        <f t="shared" ca="1" si="132"/>
        <v>1.01333293332873</v>
      </c>
      <c r="I207" s="14">
        <f t="shared" ca="1" si="133"/>
        <v>1.0109161900000001</v>
      </c>
      <c r="J207" s="13">
        <f t="shared" si="123"/>
        <v>0.06</v>
      </c>
      <c r="K207" s="29">
        <f t="shared" si="124"/>
        <v>44377</v>
      </c>
      <c r="L207" s="2">
        <f t="shared" si="125"/>
        <v>60</v>
      </c>
      <c r="M207" s="17">
        <f t="shared" si="126"/>
        <v>60</v>
      </c>
      <c r="N207" s="12">
        <f t="shared" si="115"/>
        <v>1.0139702340000001</v>
      </c>
      <c r="O207" s="12">
        <f t="shared" ca="1" si="116"/>
        <v>1.0250389259999999</v>
      </c>
      <c r="P207" s="17">
        <f t="shared" si="127"/>
        <v>0</v>
      </c>
      <c r="Q207" s="14">
        <f t="shared" ca="1" si="117"/>
        <v>25.038925989999999</v>
      </c>
      <c r="R207" s="20">
        <f t="shared" si="118"/>
        <v>0</v>
      </c>
      <c r="S207" s="14">
        <f t="shared" si="119"/>
        <v>0</v>
      </c>
      <c r="T207" s="4" t="str">
        <f t="shared" si="128"/>
        <v>J=</v>
      </c>
      <c r="U207" s="29">
        <f t="shared" si="129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20"/>
        <v>44463</v>
      </c>
      <c r="B208" s="125">
        <f t="shared" ca="1" si="130"/>
        <v>1025.48029999</v>
      </c>
      <c r="C208" s="7">
        <f t="shared" si="121"/>
        <v>1000</v>
      </c>
      <c r="D208" s="102">
        <f t="shared" si="122"/>
        <v>44460</v>
      </c>
      <c r="E208" s="100">
        <f ca="1">IF(D208&lt;$B$1,VLOOKUP(D208,[1]DI!$A$4:$B$15000,2,FALSE),0)</f>
        <v>5.1499999999999997E-2</v>
      </c>
      <c r="F208" s="14">
        <f t="shared" ca="1" si="131"/>
        <v>1.0001993</v>
      </c>
      <c r="G208" s="14">
        <f ca="1">(TRUNC(PRODUCT($F$12:$F207),16))</f>
        <v>1.0245988283693199</v>
      </c>
      <c r="H208" s="14">
        <f t="shared" ca="1" si="132"/>
        <v>1.01333293332873</v>
      </c>
      <c r="I208" s="14">
        <f t="shared" ca="1" si="133"/>
        <v>1.01111766</v>
      </c>
      <c r="J208" s="13">
        <f t="shared" si="123"/>
        <v>0.06</v>
      </c>
      <c r="K208" s="29">
        <f t="shared" si="124"/>
        <v>44377</v>
      </c>
      <c r="L208" s="2">
        <f t="shared" si="125"/>
        <v>61</v>
      </c>
      <c r="M208" s="17">
        <f t="shared" si="126"/>
        <v>61</v>
      </c>
      <c r="N208" s="12">
        <f t="shared" si="115"/>
        <v>1.0142047169999999</v>
      </c>
      <c r="O208" s="12">
        <f t="shared" ca="1" si="116"/>
        <v>1.0254802999999999</v>
      </c>
      <c r="P208" s="17">
        <f t="shared" si="127"/>
        <v>0</v>
      </c>
      <c r="Q208" s="14">
        <f t="shared" ca="1" si="117"/>
        <v>25.480299989999999</v>
      </c>
      <c r="R208" s="20">
        <f t="shared" si="118"/>
        <v>0</v>
      </c>
      <c r="S208" s="14">
        <f t="shared" si="119"/>
        <v>0</v>
      </c>
      <c r="T208" s="4" t="str">
        <f t="shared" si="128"/>
        <v>J=</v>
      </c>
      <c r="U208" s="29">
        <f t="shared" si="129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20"/>
        <v>44466</v>
      </c>
      <c r="B209" s="125">
        <f t="shared" ca="1" si="130"/>
        <v>1025.921875</v>
      </c>
      <c r="C209" s="7">
        <f t="shared" si="121"/>
        <v>1000</v>
      </c>
      <c r="D209" s="102">
        <f t="shared" si="122"/>
        <v>44461</v>
      </c>
      <c r="E209" s="100">
        <f ca="1">IF(D209&lt;$B$1,VLOOKUP(D209,[1]DI!$A$4:$B$15000,2,FALSE),0)</f>
        <v>5.1499999999999997E-2</v>
      </c>
      <c r="F209" s="14">
        <f t="shared" ca="1" si="131"/>
        <v>1.0001993</v>
      </c>
      <c r="G209" s="14">
        <f ca="1">(TRUNC(PRODUCT($F$12:$F208),16))</f>
        <v>1.02480303091581</v>
      </c>
      <c r="H209" s="14">
        <f t="shared" ca="1" si="132"/>
        <v>1.01333293332873</v>
      </c>
      <c r="I209" s="14">
        <f t="shared" ca="1" si="133"/>
        <v>1.0113191800000001</v>
      </c>
      <c r="J209" s="13">
        <f t="shared" si="123"/>
        <v>0.06</v>
      </c>
      <c r="K209" s="29">
        <f t="shared" si="124"/>
        <v>44377</v>
      </c>
      <c r="L209" s="2">
        <f t="shared" si="125"/>
        <v>62</v>
      </c>
      <c r="M209" s="17">
        <f t="shared" si="126"/>
        <v>62</v>
      </c>
      <c r="N209" s="12">
        <f t="shared" si="115"/>
        <v>1.014439254</v>
      </c>
      <c r="O209" s="12">
        <f t="shared" ca="1" si="116"/>
        <v>1.0259218750000001</v>
      </c>
      <c r="P209" s="17">
        <f t="shared" si="127"/>
        <v>0</v>
      </c>
      <c r="Q209" s="14">
        <f t="shared" ca="1" si="117"/>
        <v>25.921875</v>
      </c>
      <c r="R209" s="20">
        <f t="shared" si="118"/>
        <v>0</v>
      </c>
      <c r="S209" s="14">
        <f t="shared" si="119"/>
        <v>0</v>
      </c>
      <c r="T209" s="4" t="str">
        <f t="shared" si="128"/>
        <v>J=</v>
      </c>
      <c r="U209" s="29">
        <f t="shared" si="129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20"/>
        <v>44467</v>
      </c>
      <c r="B210" s="125">
        <f t="shared" ca="1" si="130"/>
        <v>1026.36364</v>
      </c>
      <c r="C210" s="7">
        <f t="shared" si="121"/>
        <v>1000</v>
      </c>
      <c r="D210" s="102">
        <f t="shared" si="122"/>
        <v>44462</v>
      </c>
      <c r="E210" s="100">
        <f ca="1">IF(D210&lt;$B$1,VLOOKUP(D210,[1]DI!$A$4:$B$15000,2,FALSE),0)</f>
        <v>6.1499999999999999E-2</v>
      </c>
      <c r="F210" s="14">
        <f t="shared" ca="1" si="131"/>
        <v>1.0002368699999999</v>
      </c>
      <c r="G210" s="14">
        <f ca="1">(TRUNC(PRODUCT($F$12:$F209),16))</f>
        <v>1.0250072741598799</v>
      </c>
      <c r="H210" s="14">
        <f t="shared" ca="1" si="132"/>
        <v>1.01333293332873</v>
      </c>
      <c r="I210" s="14">
        <f t="shared" ca="1" si="133"/>
        <v>1.0115207399999999</v>
      </c>
      <c r="J210" s="13">
        <f t="shared" si="123"/>
        <v>0.06</v>
      </c>
      <c r="K210" s="29">
        <f t="shared" si="124"/>
        <v>44377</v>
      </c>
      <c r="L210" s="2">
        <f t="shared" si="125"/>
        <v>63</v>
      </c>
      <c r="M210" s="17">
        <f t="shared" si="126"/>
        <v>63</v>
      </c>
      <c r="N210" s="12">
        <f t="shared" si="115"/>
        <v>1.014673846</v>
      </c>
      <c r="O210" s="12">
        <f t="shared" ca="1" si="116"/>
        <v>1.02636364</v>
      </c>
      <c r="P210" s="17">
        <f t="shared" si="127"/>
        <v>0</v>
      </c>
      <c r="Q210" s="14">
        <f t="shared" ca="1" si="117"/>
        <v>26.36364</v>
      </c>
      <c r="R210" s="20">
        <f t="shared" si="118"/>
        <v>0</v>
      </c>
      <c r="S210" s="14">
        <f t="shared" si="119"/>
        <v>0</v>
      </c>
      <c r="T210" s="4" t="str">
        <f t="shared" si="128"/>
        <v>J=</v>
      </c>
      <c r="U210" s="29">
        <f t="shared" si="129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20"/>
        <v>44468</v>
      </c>
      <c r="B211" s="125">
        <f t="shared" ca="1" si="130"/>
        <v>1026.8441509899999</v>
      </c>
      <c r="C211" s="7">
        <f t="shared" si="121"/>
        <v>1000</v>
      </c>
      <c r="D211" s="102">
        <f t="shared" si="122"/>
        <v>44463</v>
      </c>
      <c r="E211" s="100">
        <f ca="1">IF(D211&lt;$B$1,VLOOKUP(D211,[1]DI!$A$4:$B$15000,2,FALSE),0)</f>
        <v>6.1499999999999999E-2</v>
      </c>
      <c r="F211" s="14">
        <f t="shared" ca="1" si="131"/>
        <v>1.0002368699999999</v>
      </c>
      <c r="G211" s="14">
        <f ca="1">(TRUNC(PRODUCT($F$12:$F210),16))</f>
        <v>1.0252500676329099</v>
      </c>
      <c r="H211" s="14">
        <f t="shared" ca="1" si="132"/>
        <v>1.01333293332873</v>
      </c>
      <c r="I211" s="14">
        <f t="shared" ca="1" si="133"/>
        <v>1.01176033</v>
      </c>
      <c r="J211" s="13">
        <f t="shared" si="123"/>
        <v>0.06</v>
      </c>
      <c r="K211" s="29">
        <f t="shared" si="124"/>
        <v>44377</v>
      </c>
      <c r="L211" s="2">
        <f t="shared" si="125"/>
        <v>64</v>
      </c>
      <c r="M211" s="17">
        <f t="shared" si="126"/>
        <v>64</v>
      </c>
      <c r="N211" s="12">
        <f t="shared" si="115"/>
        <v>1.014908492</v>
      </c>
      <c r="O211" s="12">
        <f t="shared" ca="1" si="116"/>
        <v>1.0268441509999999</v>
      </c>
      <c r="P211" s="17">
        <f t="shared" si="127"/>
        <v>0</v>
      </c>
      <c r="Q211" s="14">
        <f t="shared" ca="1" si="117"/>
        <v>26.844150989999999</v>
      </c>
      <c r="R211" s="20">
        <f t="shared" si="118"/>
        <v>0</v>
      </c>
      <c r="S211" s="14">
        <f t="shared" si="119"/>
        <v>0</v>
      </c>
      <c r="T211" s="4" t="str">
        <f t="shared" si="128"/>
        <v>J=</v>
      </c>
      <c r="U211" s="29">
        <f t="shared" si="129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20"/>
        <v>44469</v>
      </c>
      <c r="B212" s="125">
        <f t="shared" ca="1" si="130"/>
        <v>1027.3249000000001</v>
      </c>
      <c r="C212" s="7">
        <f t="shared" si="121"/>
        <v>1000</v>
      </c>
      <c r="D212" s="102">
        <f t="shared" si="122"/>
        <v>44466</v>
      </c>
      <c r="E212" s="100">
        <f ca="1">IF(D212&lt;$B$1,VLOOKUP(D212,[1]DI!$A$4:$B$15000,2,FALSE),0)</f>
        <v>6.1499999999999999E-2</v>
      </c>
      <c r="F212" s="14">
        <f t="shared" ca="1" si="131"/>
        <v>1.0002368699999999</v>
      </c>
      <c r="G212" s="14">
        <f ca="1">(TRUNC(PRODUCT($F$12:$F211),16))</f>
        <v>1.0254929186164301</v>
      </c>
      <c r="H212" s="14">
        <f t="shared" ca="1" si="132"/>
        <v>1.01333293332873</v>
      </c>
      <c r="I212" s="14">
        <f t="shared" ca="1" si="133"/>
        <v>1.0119999900000001</v>
      </c>
      <c r="J212" s="13">
        <f t="shared" si="123"/>
        <v>0.06</v>
      </c>
      <c r="K212" s="29">
        <f t="shared" si="124"/>
        <v>44377</v>
      </c>
      <c r="L212" s="2">
        <f t="shared" si="125"/>
        <v>65</v>
      </c>
      <c r="M212" s="17">
        <f t="shared" si="126"/>
        <v>65</v>
      </c>
      <c r="N212" s="12">
        <f t="shared" si="115"/>
        <v>1.015143192</v>
      </c>
      <c r="O212" s="12">
        <f t="shared" ca="1" si="116"/>
        <v>1.0273249</v>
      </c>
      <c r="P212" s="17">
        <f t="shared" si="127"/>
        <v>0</v>
      </c>
      <c r="Q212" s="14">
        <f t="shared" ca="1" si="117"/>
        <v>27.3249</v>
      </c>
      <c r="R212" s="20">
        <f t="shared" si="118"/>
        <v>0</v>
      </c>
      <c r="S212" s="14">
        <f t="shared" si="119"/>
        <v>0</v>
      </c>
      <c r="T212" s="4" t="str">
        <f t="shared" si="128"/>
        <v>J=</v>
      </c>
      <c r="U212" s="29">
        <f t="shared" si="129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20"/>
        <v>44470</v>
      </c>
      <c r="B213" s="125">
        <f t="shared" ca="1" si="130"/>
        <v>1027.8058679999999</v>
      </c>
      <c r="C213" s="7">
        <f t="shared" si="121"/>
        <v>1000</v>
      </c>
      <c r="D213" s="102">
        <f t="shared" si="122"/>
        <v>44467</v>
      </c>
      <c r="E213" s="100">
        <f ca="1">IF(D213&lt;$B$1,VLOOKUP(D213,[1]DI!$A$4:$B$15000,2,FALSE),0)</f>
        <v>6.1499999999999999E-2</v>
      </c>
      <c r="F213" s="14">
        <f t="shared" ca="1" si="131"/>
        <v>1.0002368699999999</v>
      </c>
      <c r="G213" s="14">
        <f ca="1">(TRUNC(PRODUCT($F$12:$F212),16))</f>
        <v>1.02573582712406</v>
      </c>
      <c r="H213" s="14">
        <f t="shared" ca="1" si="132"/>
        <v>1.01333293332873</v>
      </c>
      <c r="I213" s="14">
        <f t="shared" ca="1" si="133"/>
        <v>1.0122397000000001</v>
      </c>
      <c r="J213" s="13">
        <f t="shared" si="123"/>
        <v>0.06</v>
      </c>
      <c r="K213" s="29">
        <f t="shared" si="124"/>
        <v>44377</v>
      </c>
      <c r="L213" s="2">
        <f t="shared" si="125"/>
        <v>66</v>
      </c>
      <c r="M213" s="17">
        <f t="shared" si="126"/>
        <v>66</v>
      </c>
      <c r="N213" s="12">
        <f t="shared" si="115"/>
        <v>1.0153779469999999</v>
      </c>
      <c r="O213" s="12">
        <f t="shared" ca="1" si="116"/>
        <v>1.027805868</v>
      </c>
      <c r="P213" s="17">
        <f t="shared" si="127"/>
        <v>0</v>
      </c>
      <c r="Q213" s="14">
        <f t="shared" ca="1" si="117"/>
        <v>27.805868</v>
      </c>
      <c r="R213" s="20">
        <f t="shared" si="118"/>
        <v>0</v>
      </c>
      <c r="S213" s="14">
        <f t="shared" si="119"/>
        <v>0</v>
      </c>
      <c r="T213" s="4" t="str">
        <f t="shared" si="128"/>
        <v>J=</v>
      </c>
      <c r="U213" s="29">
        <f t="shared" si="129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20"/>
        <v>44473</v>
      </c>
      <c r="B214" s="125">
        <f t="shared" ca="1" si="130"/>
        <v>1028.28706399</v>
      </c>
      <c r="C214" s="7">
        <f t="shared" si="121"/>
        <v>1000</v>
      </c>
      <c r="D214" s="102">
        <f t="shared" si="122"/>
        <v>44468</v>
      </c>
      <c r="E214" s="100">
        <f ca="1">IF(D214&lt;$B$1,VLOOKUP(D214,[1]DI!$A$4:$B$15000,2,FALSE),0)</f>
        <v>6.1499999999999999E-2</v>
      </c>
      <c r="F214" s="14">
        <f t="shared" ca="1" si="131"/>
        <v>1.0002368699999999</v>
      </c>
      <c r="G214" s="14">
        <f ca="1">(TRUNC(PRODUCT($F$12:$F213),16))</f>
        <v>1.02597879316943</v>
      </c>
      <c r="H214" s="14">
        <f t="shared" ca="1" si="132"/>
        <v>1.01333293332873</v>
      </c>
      <c r="I214" s="14">
        <f t="shared" ca="1" si="133"/>
        <v>1.0124794699999999</v>
      </c>
      <c r="J214" s="13">
        <f t="shared" si="123"/>
        <v>0.06</v>
      </c>
      <c r="K214" s="29">
        <f t="shared" si="124"/>
        <v>44377</v>
      </c>
      <c r="L214" s="2">
        <f t="shared" si="125"/>
        <v>67</v>
      </c>
      <c r="M214" s="17">
        <f t="shared" si="126"/>
        <v>67</v>
      </c>
      <c r="N214" s="12">
        <f t="shared" si="115"/>
        <v>1.015612755</v>
      </c>
      <c r="O214" s="12">
        <f t="shared" ca="1" si="116"/>
        <v>1.0282870639999999</v>
      </c>
      <c r="P214" s="17">
        <f t="shared" si="127"/>
        <v>0</v>
      </c>
      <c r="Q214" s="14">
        <f t="shared" ca="1" si="117"/>
        <v>28.28706399</v>
      </c>
      <c r="R214" s="20">
        <f t="shared" si="118"/>
        <v>0</v>
      </c>
      <c r="S214" s="14">
        <f t="shared" si="119"/>
        <v>0</v>
      </c>
      <c r="T214" s="4" t="str">
        <f t="shared" si="128"/>
        <v>J=</v>
      </c>
      <c r="U214" s="29">
        <f t="shared" si="129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20"/>
        <v>44474</v>
      </c>
      <c r="B215" s="125">
        <f t="shared" ca="1" si="130"/>
        <v>1028.7684899999999</v>
      </c>
      <c r="C215" s="7">
        <f t="shared" si="121"/>
        <v>1000</v>
      </c>
      <c r="D215" s="102">
        <f t="shared" si="122"/>
        <v>44469</v>
      </c>
      <c r="E215" s="100">
        <f ca="1">IF(D215&lt;$B$1,VLOOKUP(D215,[1]DI!$A$4:$B$15000,2,FALSE),0)</f>
        <v>6.1499999999999999E-2</v>
      </c>
      <c r="F215" s="14">
        <f t="shared" ca="1" si="131"/>
        <v>1.0002368699999999</v>
      </c>
      <c r="G215" s="14">
        <f ca="1">(TRUNC(PRODUCT($F$12:$F214),16))</f>
        <v>1.0262218167661701</v>
      </c>
      <c r="H215" s="14">
        <f t="shared" ca="1" si="132"/>
        <v>1.01333293332873</v>
      </c>
      <c r="I215" s="14">
        <f t="shared" ca="1" si="133"/>
        <v>1.0127193000000001</v>
      </c>
      <c r="J215" s="13">
        <f t="shared" si="123"/>
        <v>0.06</v>
      </c>
      <c r="K215" s="29">
        <f t="shared" si="124"/>
        <v>44377</v>
      </c>
      <c r="L215" s="2">
        <f t="shared" si="125"/>
        <v>68</v>
      </c>
      <c r="M215" s="17">
        <f t="shared" si="126"/>
        <v>68</v>
      </c>
      <c r="N215" s="12">
        <f t="shared" si="115"/>
        <v>1.0158476190000001</v>
      </c>
      <c r="O215" s="12">
        <f t="shared" ca="1" si="116"/>
        <v>1.02876849</v>
      </c>
      <c r="P215" s="17">
        <f t="shared" si="127"/>
        <v>0</v>
      </c>
      <c r="Q215" s="14">
        <f t="shared" ca="1" si="117"/>
        <v>28.76849</v>
      </c>
      <c r="R215" s="20">
        <f t="shared" si="118"/>
        <v>0</v>
      </c>
      <c r="S215" s="14">
        <f t="shared" si="119"/>
        <v>0</v>
      </c>
      <c r="T215" s="4" t="str">
        <f t="shared" si="128"/>
        <v>J=</v>
      </c>
      <c r="U215" s="29">
        <f t="shared" si="129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20"/>
        <v>44475</v>
      </c>
      <c r="B216" s="125">
        <f t="shared" ca="1" si="130"/>
        <v>1029.2501319999999</v>
      </c>
      <c r="C216" s="7">
        <f t="shared" si="121"/>
        <v>1000</v>
      </c>
      <c r="D216" s="102">
        <f t="shared" si="122"/>
        <v>44470</v>
      </c>
      <c r="E216" s="100">
        <f ca="1">IF(D216&lt;$B$1,VLOOKUP(D216,[1]DI!$A$4:$B$15000,2,FALSE),0)</f>
        <v>6.1499999999999999E-2</v>
      </c>
      <c r="F216" s="14">
        <f t="shared" ca="1" si="131"/>
        <v>1.0002368699999999</v>
      </c>
      <c r="G216" s="14">
        <f ca="1">(TRUNC(PRODUCT($F$12:$F215),16))</f>
        <v>1.0264648979279001</v>
      </c>
      <c r="H216" s="14">
        <f t="shared" ca="1" si="132"/>
        <v>1.01333293332873</v>
      </c>
      <c r="I216" s="14">
        <f t="shared" ca="1" si="133"/>
        <v>1.01295918</v>
      </c>
      <c r="J216" s="13">
        <f t="shared" si="123"/>
        <v>0.06</v>
      </c>
      <c r="K216" s="29">
        <f t="shared" si="124"/>
        <v>44377</v>
      </c>
      <c r="L216" s="2">
        <f t="shared" si="125"/>
        <v>69</v>
      </c>
      <c r="M216" s="17">
        <f t="shared" si="126"/>
        <v>69</v>
      </c>
      <c r="N216" s="12">
        <f t="shared" si="115"/>
        <v>1.0160825360000001</v>
      </c>
      <c r="O216" s="12">
        <f t="shared" ca="1" si="116"/>
        <v>1.029250132</v>
      </c>
      <c r="P216" s="17">
        <f t="shared" si="127"/>
        <v>0</v>
      </c>
      <c r="Q216" s="14">
        <f t="shared" ca="1" si="117"/>
        <v>29.250132000000001</v>
      </c>
      <c r="R216" s="20">
        <f t="shared" si="118"/>
        <v>0</v>
      </c>
      <c r="S216" s="14">
        <f t="shared" si="119"/>
        <v>0</v>
      </c>
      <c r="T216" s="4" t="str">
        <f t="shared" si="128"/>
        <v>J=</v>
      </c>
      <c r="U216" s="29">
        <f t="shared" si="129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20"/>
        <v>44476</v>
      </c>
      <c r="B217" s="125">
        <f t="shared" ca="1" si="130"/>
        <v>1029.7320050000001</v>
      </c>
      <c r="C217" s="7">
        <f t="shared" si="121"/>
        <v>1000</v>
      </c>
      <c r="D217" s="102">
        <f t="shared" si="122"/>
        <v>44473</v>
      </c>
      <c r="E217" s="100">
        <f ca="1">IF(D217&lt;$B$1,VLOOKUP(D217,[1]DI!$A$4:$B$15000,2,FALSE),0)</f>
        <v>6.1499999999999999E-2</v>
      </c>
      <c r="F217" s="14">
        <f t="shared" ca="1" si="131"/>
        <v>1.0002368699999999</v>
      </c>
      <c r="G217" s="14">
        <f ca="1">(TRUNC(PRODUCT($F$12:$F216),16))</f>
        <v>1.0267080366682799</v>
      </c>
      <c r="H217" s="14">
        <f t="shared" ca="1" si="132"/>
        <v>1.01333293332873</v>
      </c>
      <c r="I217" s="14">
        <f t="shared" ca="1" si="133"/>
        <v>1.0131991199999999</v>
      </c>
      <c r="J217" s="13">
        <f t="shared" si="123"/>
        <v>0.06</v>
      </c>
      <c r="K217" s="29">
        <f t="shared" si="124"/>
        <v>44377</v>
      </c>
      <c r="L217" s="2">
        <f t="shared" si="125"/>
        <v>70</v>
      </c>
      <c r="M217" s="17">
        <f t="shared" si="126"/>
        <v>70</v>
      </c>
      <c r="N217" s="12">
        <f t="shared" si="115"/>
        <v>1.016317508</v>
      </c>
      <c r="O217" s="12">
        <f t="shared" ca="1" si="116"/>
        <v>1.0297320050000001</v>
      </c>
      <c r="P217" s="17">
        <f t="shared" si="127"/>
        <v>0</v>
      </c>
      <c r="Q217" s="14">
        <f t="shared" ca="1" si="117"/>
        <v>29.732005000000001</v>
      </c>
      <c r="R217" s="20">
        <f t="shared" si="118"/>
        <v>0</v>
      </c>
      <c r="S217" s="14">
        <f t="shared" si="119"/>
        <v>0</v>
      </c>
      <c r="T217" s="4" t="str">
        <f t="shared" si="128"/>
        <v>J=</v>
      </c>
      <c r="U217" s="29">
        <f t="shared" si="129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20"/>
        <v>44477</v>
      </c>
      <c r="B218" s="125">
        <f t="shared" ca="1" si="130"/>
        <v>1030.214105</v>
      </c>
      <c r="C218" s="7">
        <f t="shared" si="121"/>
        <v>1000</v>
      </c>
      <c r="D218" s="102">
        <f t="shared" si="122"/>
        <v>44474</v>
      </c>
      <c r="E218" s="100">
        <f ca="1">IF(D218&lt;$B$1,VLOOKUP(D218,[1]DI!$A$4:$B$15000,2,FALSE),0)</f>
        <v>6.1499999999999999E-2</v>
      </c>
      <c r="F218" s="14">
        <f t="shared" ca="1" si="131"/>
        <v>1.0002368699999999</v>
      </c>
      <c r="G218" s="14">
        <f ca="1">(TRUNC(PRODUCT($F$12:$F217),16))</f>
        <v>1.0269512330009201</v>
      </c>
      <c r="H218" s="14">
        <f t="shared" ca="1" si="132"/>
        <v>1.01333293332873</v>
      </c>
      <c r="I218" s="14">
        <f t="shared" ca="1" si="133"/>
        <v>1.0134391199999999</v>
      </c>
      <c r="J218" s="13">
        <f t="shared" si="123"/>
        <v>0.06</v>
      </c>
      <c r="K218" s="29">
        <f t="shared" si="124"/>
        <v>44377</v>
      </c>
      <c r="L218" s="2">
        <f t="shared" si="125"/>
        <v>71</v>
      </c>
      <c r="M218" s="17">
        <f t="shared" si="126"/>
        <v>71</v>
      </c>
      <c r="N218" s="12">
        <f t="shared" si="115"/>
        <v>1.0165525339999999</v>
      </c>
      <c r="O218" s="12">
        <f t="shared" ca="1" si="116"/>
        <v>1.030214105</v>
      </c>
      <c r="P218" s="17">
        <f t="shared" si="127"/>
        <v>0</v>
      </c>
      <c r="Q218" s="14">
        <f t="shared" ca="1" si="117"/>
        <v>30.214105</v>
      </c>
      <c r="R218" s="20">
        <f t="shared" si="118"/>
        <v>0</v>
      </c>
      <c r="S218" s="14">
        <f t="shared" si="119"/>
        <v>0</v>
      </c>
      <c r="T218" s="4" t="str">
        <f t="shared" si="128"/>
        <v>J=</v>
      </c>
      <c r="U218" s="29">
        <f t="shared" si="129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20"/>
        <v>44480</v>
      </c>
      <c r="B219" s="125">
        <f t="shared" ca="1" si="130"/>
        <v>1030.69642499</v>
      </c>
      <c r="C219" s="7">
        <f t="shared" si="121"/>
        <v>1000</v>
      </c>
      <c r="D219" s="102">
        <f t="shared" si="122"/>
        <v>44475</v>
      </c>
      <c r="E219" s="100">
        <f ca="1">IF(D219&lt;$B$1,VLOOKUP(D219,[1]DI!$A$4:$B$15000,2,FALSE),0)</f>
        <v>6.1499999999999999E-2</v>
      </c>
      <c r="F219" s="14">
        <f t="shared" ca="1" si="131"/>
        <v>1.0002368699999999</v>
      </c>
      <c r="G219" s="14">
        <f ca="1">(TRUNC(PRODUCT($F$12:$F218),16))</f>
        <v>1.02719448693948</v>
      </c>
      <c r="H219" s="14">
        <f t="shared" ca="1" si="132"/>
        <v>1.01333293332873</v>
      </c>
      <c r="I219" s="14">
        <f t="shared" ca="1" si="133"/>
        <v>1.0136791700000001</v>
      </c>
      <c r="J219" s="13">
        <f t="shared" si="123"/>
        <v>0.06</v>
      </c>
      <c r="K219" s="29">
        <f t="shared" si="124"/>
        <v>44377</v>
      </c>
      <c r="L219" s="2">
        <f t="shared" si="125"/>
        <v>72</v>
      </c>
      <c r="M219" s="17">
        <f t="shared" si="126"/>
        <v>72</v>
      </c>
      <c r="N219" s="12">
        <f t="shared" si="115"/>
        <v>1.0167876140000001</v>
      </c>
      <c r="O219" s="12">
        <f t="shared" ca="1" si="116"/>
        <v>1.0306964249999999</v>
      </c>
      <c r="P219" s="17">
        <f t="shared" si="127"/>
        <v>0</v>
      </c>
      <c r="Q219" s="14">
        <f t="shared" ca="1" si="117"/>
        <v>30.696424990000001</v>
      </c>
      <c r="R219" s="20">
        <f t="shared" si="118"/>
        <v>0</v>
      </c>
      <c r="S219" s="14">
        <f t="shared" si="119"/>
        <v>0</v>
      </c>
      <c r="T219" s="4" t="str">
        <f t="shared" si="128"/>
        <v>J=</v>
      </c>
      <c r="U219" s="29">
        <f t="shared" si="129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20"/>
        <v>44482</v>
      </c>
      <c r="B220" s="125">
        <f t="shared" ca="1" si="130"/>
        <v>1031.178973</v>
      </c>
      <c r="C220" s="7">
        <f t="shared" si="121"/>
        <v>1000</v>
      </c>
      <c r="D220" s="102">
        <f t="shared" si="122"/>
        <v>44476</v>
      </c>
      <c r="E220" s="100">
        <f ca="1">IF(D220&lt;$B$1,VLOOKUP(D220,[1]DI!$A$4:$B$15000,2,FALSE),0)</f>
        <v>6.1499999999999999E-2</v>
      </c>
      <c r="F220" s="14">
        <f t="shared" ca="1" si="131"/>
        <v>1.0002368699999999</v>
      </c>
      <c r="G220" s="14">
        <f ca="1">(TRUNC(PRODUCT($F$12:$F219),16))</f>
        <v>1.0274377984976</v>
      </c>
      <c r="H220" s="14">
        <f t="shared" ca="1" si="132"/>
        <v>1.01333293332873</v>
      </c>
      <c r="I220" s="14">
        <f t="shared" ca="1" si="133"/>
        <v>1.0139192800000001</v>
      </c>
      <c r="J220" s="13">
        <f t="shared" si="123"/>
        <v>0.06</v>
      </c>
      <c r="K220" s="29">
        <f t="shared" si="124"/>
        <v>44377</v>
      </c>
      <c r="L220" s="2">
        <f t="shared" si="125"/>
        <v>73</v>
      </c>
      <c r="M220" s="17">
        <f t="shared" si="126"/>
        <v>73</v>
      </c>
      <c r="N220" s="12">
        <f t="shared" si="115"/>
        <v>1.0170227489999999</v>
      </c>
      <c r="O220" s="12">
        <f t="shared" ca="1" si="116"/>
        <v>1.0311789730000001</v>
      </c>
      <c r="P220" s="17">
        <f t="shared" si="127"/>
        <v>0</v>
      </c>
      <c r="Q220" s="14">
        <f t="shared" ca="1" si="117"/>
        <v>31.178972999999999</v>
      </c>
      <c r="R220" s="20">
        <f t="shared" si="118"/>
        <v>0</v>
      </c>
      <c r="S220" s="14">
        <f t="shared" si="119"/>
        <v>0</v>
      </c>
      <c r="T220" s="4" t="str">
        <f t="shared" si="128"/>
        <v>J=</v>
      </c>
      <c r="U220" s="29">
        <f t="shared" si="129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20"/>
        <v>44483</v>
      </c>
      <c r="B221" s="125">
        <f t="shared" ca="1" si="130"/>
        <v>1031.66175099</v>
      </c>
      <c r="C221" s="7">
        <f t="shared" si="121"/>
        <v>1000</v>
      </c>
      <c r="D221" s="102">
        <f t="shared" si="122"/>
        <v>44477</v>
      </c>
      <c r="E221" s="100">
        <f ca="1">IF(D221&lt;$B$1,VLOOKUP(D221,[1]DI!$A$4:$B$15000,2,FALSE),0)</f>
        <v>6.1499999999999999E-2</v>
      </c>
      <c r="F221" s="14">
        <f t="shared" ca="1" si="131"/>
        <v>1.0002368699999999</v>
      </c>
      <c r="G221" s="14">
        <f ca="1">(TRUNC(PRODUCT($F$12:$F220),16))</f>
        <v>1.0276811676889299</v>
      </c>
      <c r="H221" s="14">
        <f t="shared" ca="1" si="132"/>
        <v>1.01333293332873</v>
      </c>
      <c r="I221" s="14">
        <f t="shared" ca="1" si="133"/>
        <v>1.01415945</v>
      </c>
      <c r="J221" s="13">
        <f t="shared" si="123"/>
        <v>0.06</v>
      </c>
      <c r="K221" s="29">
        <f t="shared" si="124"/>
        <v>44377</v>
      </c>
      <c r="L221" s="2">
        <f t="shared" si="125"/>
        <v>74</v>
      </c>
      <c r="M221" s="17">
        <f t="shared" si="126"/>
        <v>74</v>
      </c>
      <c r="N221" s="12">
        <f t="shared" si="115"/>
        <v>1.017257938</v>
      </c>
      <c r="O221" s="12">
        <f t="shared" ca="1" si="116"/>
        <v>1.0316617509999999</v>
      </c>
      <c r="P221" s="17">
        <f t="shared" si="127"/>
        <v>0</v>
      </c>
      <c r="Q221" s="14">
        <f t="shared" ca="1" si="117"/>
        <v>31.661750990000002</v>
      </c>
      <c r="R221" s="20">
        <f t="shared" si="118"/>
        <v>0</v>
      </c>
      <c r="S221" s="14">
        <f t="shared" si="119"/>
        <v>0</v>
      </c>
      <c r="T221" s="4" t="str">
        <f t="shared" si="128"/>
        <v>J=</v>
      </c>
      <c r="U221" s="29">
        <f t="shared" si="129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20"/>
        <v>44484</v>
      </c>
      <c r="B222" s="125">
        <f t="shared" ca="1" si="130"/>
        <v>1032.1447470000001</v>
      </c>
      <c r="C222" s="7">
        <f t="shared" si="121"/>
        <v>1000</v>
      </c>
      <c r="D222" s="102">
        <f t="shared" si="122"/>
        <v>44480</v>
      </c>
      <c r="E222" s="100">
        <f ca="1">IF(D222&lt;$B$1,VLOOKUP(D222,[1]DI!$A$4:$B$15000,2,FALSE),0)</f>
        <v>6.1499999999999999E-2</v>
      </c>
      <c r="F222" s="14">
        <f t="shared" ca="1" si="131"/>
        <v>1.0002368699999999</v>
      </c>
      <c r="G222" s="14">
        <f ca="1">(TRUNC(PRODUCT($F$12:$F221),16))</f>
        <v>1.02792459452712</v>
      </c>
      <c r="H222" s="14">
        <f t="shared" ca="1" si="132"/>
        <v>1.01333293332873</v>
      </c>
      <c r="I222" s="14">
        <f t="shared" ca="1" si="133"/>
        <v>1.01439967</v>
      </c>
      <c r="J222" s="13">
        <f t="shared" si="123"/>
        <v>0.06</v>
      </c>
      <c r="K222" s="29">
        <f t="shared" si="124"/>
        <v>44377</v>
      </c>
      <c r="L222" s="2">
        <f t="shared" si="125"/>
        <v>75</v>
      </c>
      <c r="M222" s="17">
        <f t="shared" si="126"/>
        <v>75</v>
      </c>
      <c r="N222" s="12">
        <f t="shared" si="115"/>
        <v>1.0174931810000001</v>
      </c>
      <c r="O222" s="12">
        <f t="shared" ca="1" si="116"/>
        <v>1.032144747</v>
      </c>
      <c r="P222" s="17">
        <f t="shared" si="127"/>
        <v>0</v>
      </c>
      <c r="Q222" s="14">
        <f t="shared" ca="1" si="117"/>
        <v>32.144747000000002</v>
      </c>
      <c r="R222" s="20">
        <f t="shared" si="118"/>
        <v>0</v>
      </c>
      <c r="S222" s="14">
        <f t="shared" si="119"/>
        <v>0</v>
      </c>
      <c r="T222" s="4" t="str">
        <f t="shared" si="128"/>
        <v>J=</v>
      </c>
      <c r="U222" s="29">
        <f t="shared" si="129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20"/>
        <v>44487</v>
      </c>
      <c r="B223" s="125">
        <f t="shared" ca="1" si="130"/>
        <v>1032.6279730000001</v>
      </c>
      <c r="C223" s="7">
        <f t="shared" si="121"/>
        <v>1000</v>
      </c>
      <c r="D223" s="102">
        <f t="shared" si="122"/>
        <v>44482</v>
      </c>
      <c r="E223" s="100">
        <f ca="1">IF(D223&lt;$B$1,VLOOKUP(D223,[1]DI!$A$4:$B$15000,2,FALSE),0)</f>
        <v>6.1499999999999999E-2</v>
      </c>
      <c r="F223" s="14">
        <f t="shared" ca="1" si="131"/>
        <v>1.0002368699999999</v>
      </c>
      <c r="G223" s="14">
        <f ca="1">(TRUNC(PRODUCT($F$12:$F222),16))</f>
        <v>1.0281680790258301</v>
      </c>
      <c r="H223" s="14">
        <f t="shared" ca="1" si="132"/>
        <v>1.01333293332873</v>
      </c>
      <c r="I223" s="14">
        <f t="shared" ca="1" si="133"/>
        <v>1.0146399500000001</v>
      </c>
      <c r="J223" s="13">
        <f t="shared" si="123"/>
        <v>0.06</v>
      </c>
      <c r="K223" s="29">
        <f t="shared" si="124"/>
        <v>44377</v>
      </c>
      <c r="L223" s="2">
        <f t="shared" si="125"/>
        <v>76</v>
      </c>
      <c r="M223" s="17">
        <f t="shared" si="126"/>
        <v>76</v>
      </c>
      <c r="N223" s="12">
        <f t="shared" si="115"/>
        <v>1.0177284790000001</v>
      </c>
      <c r="O223" s="12">
        <f t="shared" ca="1" si="116"/>
        <v>1.0326279730000001</v>
      </c>
      <c r="P223" s="17">
        <f t="shared" si="127"/>
        <v>0</v>
      </c>
      <c r="Q223" s="14">
        <f t="shared" ca="1" si="117"/>
        <v>32.627972999999997</v>
      </c>
      <c r="R223" s="20">
        <f t="shared" si="118"/>
        <v>0</v>
      </c>
      <c r="S223" s="14">
        <f t="shared" si="119"/>
        <v>0</v>
      </c>
      <c r="T223" s="4" t="str">
        <f t="shared" si="128"/>
        <v>J=</v>
      </c>
      <c r="U223" s="29">
        <f t="shared" si="129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20"/>
        <v>44488</v>
      </c>
      <c r="B224" s="125">
        <f t="shared" ca="1" si="130"/>
        <v>1033.111429</v>
      </c>
      <c r="C224" s="7">
        <f t="shared" si="121"/>
        <v>1000</v>
      </c>
      <c r="D224" s="102">
        <f t="shared" si="122"/>
        <v>44483</v>
      </c>
      <c r="E224" s="100">
        <f ca="1">IF(D224&lt;$B$1,VLOOKUP(D224,[1]DI!$A$4:$B$15000,2,FALSE),0)</f>
        <v>6.1499999999999999E-2</v>
      </c>
      <c r="F224" s="14">
        <f t="shared" ca="1" si="131"/>
        <v>1.0002368699999999</v>
      </c>
      <c r="G224" s="14">
        <f ca="1">(TRUNC(PRODUCT($F$12:$F223),16))</f>
        <v>1.02841162119871</v>
      </c>
      <c r="H224" s="14">
        <f t="shared" ca="1" si="132"/>
        <v>1.01333293332873</v>
      </c>
      <c r="I224" s="14">
        <f t="shared" ca="1" si="133"/>
        <v>1.01488029</v>
      </c>
      <c r="J224" s="13">
        <f t="shared" si="123"/>
        <v>0.06</v>
      </c>
      <c r="K224" s="29">
        <f t="shared" si="124"/>
        <v>44377</v>
      </c>
      <c r="L224" s="2">
        <f t="shared" si="125"/>
        <v>77</v>
      </c>
      <c r="M224" s="17">
        <f t="shared" si="126"/>
        <v>77</v>
      </c>
      <c r="N224" s="12">
        <f t="shared" si="115"/>
        <v>1.017963832</v>
      </c>
      <c r="O224" s="12">
        <f t="shared" ca="1" si="116"/>
        <v>1.0331114290000001</v>
      </c>
      <c r="P224" s="17">
        <f t="shared" si="127"/>
        <v>0</v>
      </c>
      <c r="Q224" s="14">
        <f t="shared" ca="1" si="117"/>
        <v>33.111429000000001</v>
      </c>
      <c r="R224" s="20">
        <f t="shared" si="118"/>
        <v>0</v>
      </c>
      <c r="S224" s="14">
        <f t="shared" si="119"/>
        <v>0</v>
      </c>
      <c r="T224" s="4" t="str">
        <f t="shared" si="128"/>
        <v>J=</v>
      </c>
      <c r="U224" s="29">
        <f t="shared" si="129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20"/>
        <v>44489</v>
      </c>
      <c r="B225" s="125">
        <f t="shared" ca="1" si="130"/>
        <v>1033.59510299</v>
      </c>
      <c r="C225" s="7">
        <f t="shared" si="121"/>
        <v>1000</v>
      </c>
      <c r="D225" s="102">
        <f t="shared" si="122"/>
        <v>44484</v>
      </c>
      <c r="E225" s="100">
        <f ca="1">IF(D225&lt;$B$1,VLOOKUP(D225,[1]DI!$A$4:$B$15000,2,FALSE),0)</f>
        <v>6.1499999999999999E-2</v>
      </c>
      <c r="F225" s="14">
        <f t="shared" ca="1" si="131"/>
        <v>1.0002368699999999</v>
      </c>
      <c r="G225" s="14">
        <f ca="1">(TRUNC(PRODUCT($F$12:$F224),16))</f>
        <v>1.02865522105942</v>
      </c>
      <c r="H225" s="14">
        <f t="shared" ca="1" si="132"/>
        <v>1.01333293332873</v>
      </c>
      <c r="I225" s="14">
        <f t="shared" ca="1" si="133"/>
        <v>1.0151206800000001</v>
      </c>
      <c r="J225" s="13">
        <f t="shared" si="123"/>
        <v>0.06</v>
      </c>
      <c r="K225" s="29">
        <f t="shared" si="124"/>
        <v>44377</v>
      </c>
      <c r="L225" s="2">
        <f t="shared" si="125"/>
        <v>78</v>
      </c>
      <c r="M225" s="17">
        <f t="shared" si="126"/>
        <v>78</v>
      </c>
      <c r="N225" s="12">
        <f t="shared" si="115"/>
        <v>1.018199238</v>
      </c>
      <c r="O225" s="12">
        <f t="shared" ca="1" si="116"/>
        <v>1.0335951029999999</v>
      </c>
      <c r="P225" s="17">
        <f t="shared" si="127"/>
        <v>0</v>
      </c>
      <c r="Q225" s="14">
        <f t="shared" ca="1" si="117"/>
        <v>33.595102990000001</v>
      </c>
      <c r="R225" s="20">
        <f t="shared" si="118"/>
        <v>0</v>
      </c>
      <c r="S225" s="14">
        <f t="shared" si="119"/>
        <v>0</v>
      </c>
      <c r="T225" s="4" t="str">
        <f t="shared" si="128"/>
        <v>J=</v>
      </c>
      <c r="U225" s="29">
        <f t="shared" si="129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20"/>
        <v>44490</v>
      </c>
      <c r="B226" s="125">
        <f t="shared" ca="1" si="130"/>
        <v>1034.079017</v>
      </c>
      <c r="C226" s="7">
        <f t="shared" si="121"/>
        <v>1000</v>
      </c>
      <c r="D226" s="102">
        <f t="shared" si="122"/>
        <v>44487</v>
      </c>
      <c r="E226" s="100">
        <f ca="1">IF(D226&lt;$B$1,VLOOKUP(D226,[1]DI!$A$4:$B$15000,2,FALSE),0)</f>
        <v>6.1499999999999999E-2</v>
      </c>
      <c r="F226" s="14">
        <f t="shared" ca="1" si="131"/>
        <v>1.0002368699999999</v>
      </c>
      <c r="G226" s="14">
        <f ca="1">(TRUNC(PRODUCT($F$12:$F225),16))</f>
        <v>1.02889887862163</v>
      </c>
      <c r="H226" s="14">
        <f t="shared" ca="1" si="132"/>
        <v>1.01333293332873</v>
      </c>
      <c r="I226" s="14">
        <f t="shared" ca="1" si="133"/>
        <v>1.01536114</v>
      </c>
      <c r="J226" s="13">
        <f t="shared" si="123"/>
        <v>0.06</v>
      </c>
      <c r="K226" s="29">
        <f t="shared" si="124"/>
        <v>44377</v>
      </c>
      <c r="L226" s="2">
        <f t="shared" si="125"/>
        <v>79</v>
      </c>
      <c r="M226" s="17">
        <f t="shared" si="126"/>
        <v>79</v>
      </c>
      <c r="N226" s="12">
        <f t="shared" si="115"/>
        <v>1.0184346989999999</v>
      </c>
      <c r="O226" s="12">
        <f t="shared" ca="1" si="116"/>
        <v>1.034079017</v>
      </c>
      <c r="P226" s="17">
        <f t="shared" si="127"/>
        <v>0</v>
      </c>
      <c r="Q226" s="14">
        <f t="shared" ca="1" si="117"/>
        <v>34.079017</v>
      </c>
      <c r="R226" s="20">
        <f t="shared" si="118"/>
        <v>0</v>
      </c>
      <c r="S226" s="14">
        <f t="shared" si="119"/>
        <v>0</v>
      </c>
      <c r="T226" s="4" t="str">
        <f t="shared" si="128"/>
        <v>J=</v>
      </c>
      <c r="U226" s="29">
        <f t="shared" si="129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20"/>
        <v>44491</v>
      </c>
      <c r="B227" s="125">
        <f t="shared" ca="1" si="130"/>
        <v>1034.5631410000001</v>
      </c>
      <c r="C227" s="7">
        <f t="shared" si="121"/>
        <v>1000</v>
      </c>
      <c r="D227" s="102">
        <f t="shared" si="122"/>
        <v>44488</v>
      </c>
      <c r="E227" s="100">
        <f ca="1">IF(D227&lt;$B$1,VLOOKUP(D227,[1]DI!$A$4:$B$15000,2,FALSE),0)</f>
        <v>6.1499999999999999E-2</v>
      </c>
      <c r="F227" s="14">
        <f t="shared" ca="1" si="131"/>
        <v>1.0002368699999999</v>
      </c>
      <c r="G227" s="14">
        <f ca="1">(TRUNC(PRODUCT($F$12:$F226),16))</f>
        <v>1.02914259389901</v>
      </c>
      <c r="H227" s="14">
        <f t="shared" ca="1" si="132"/>
        <v>1.01333293332873</v>
      </c>
      <c r="I227" s="14">
        <f t="shared" ca="1" si="133"/>
        <v>1.0156016400000001</v>
      </c>
      <c r="J227" s="13">
        <f t="shared" si="123"/>
        <v>0.06</v>
      </c>
      <c r="K227" s="29">
        <f t="shared" si="124"/>
        <v>44377</v>
      </c>
      <c r="L227" s="2">
        <f t="shared" si="125"/>
        <v>80</v>
      </c>
      <c r="M227" s="17">
        <f t="shared" si="126"/>
        <v>80</v>
      </c>
      <c r="N227" s="12">
        <f t="shared" si="115"/>
        <v>1.018670215</v>
      </c>
      <c r="O227" s="12">
        <f t="shared" ca="1" si="116"/>
        <v>1.034563141</v>
      </c>
      <c r="P227" s="17">
        <f t="shared" si="127"/>
        <v>0</v>
      </c>
      <c r="Q227" s="14">
        <f t="shared" ca="1" si="117"/>
        <v>34.563141000000002</v>
      </c>
      <c r="R227" s="20">
        <f t="shared" si="118"/>
        <v>0</v>
      </c>
      <c r="S227" s="14">
        <f t="shared" si="119"/>
        <v>0</v>
      </c>
      <c r="T227" s="4" t="str">
        <f t="shared" si="128"/>
        <v>J=</v>
      </c>
      <c r="U227" s="29">
        <f t="shared" si="129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20"/>
        <v>44494</v>
      </c>
      <c r="B228" s="125">
        <f t="shared" ca="1" si="130"/>
        <v>1035.0475040000001</v>
      </c>
      <c r="C228" s="7">
        <f t="shared" si="121"/>
        <v>1000</v>
      </c>
      <c r="D228" s="102">
        <f t="shared" si="122"/>
        <v>44489</v>
      </c>
      <c r="E228" s="100">
        <f ca="1">IF(D228&lt;$B$1,VLOOKUP(D228,[1]DI!$A$4:$B$15000,2,FALSE),0)</f>
        <v>6.1499999999999999E-2</v>
      </c>
      <c r="F228" s="14">
        <f t="shared" ca="1" si="131"/>
        <v>1.0002368699999999</v>
      </c>
      <c r="G228" s="14">
        <f ca="1">(TRUNC(PRODUCT($F$12:$F227),16))</f>
        <v>1.0293863669052301</v>
      </c>
      <c r="H228" s="14">
        <f t="shared" ca="1" si="132"/>
        <v>1.01333293332873</v>
      </c>
      <c r="I228" s="14">
        <f t="shared" ca="1" si="133"/>
        <v>1.01584221</v>
      </c>
      <c r="J228" s="13">
        <f t="shared" si="123"/>
        <v>0.06</v>
      </c>
      <c r="K228" s="29">
        <f t="shared" si="124"/>
        <v>44377</v>
      </c>
      <c r="L228" s="2">
        <f t="shared" si="125"/>
        <v>81</v>
      </c>
      <c r="M228" s="17">
        <f t="shared" si="126"/>
        <v>81</v>
      </c>
      <c r="N228" s="12">
        <f t="shared" si="115"/>
        <v>1.0189057850000001</v>
      </c>
      <c r="O228" s="12">
        <f t="shared" ca="1" si="116"/>
        <v>1.035047504</v>
      </c>
      <c r="P228" s="17">
        <f t="shared" si="127"/>
        <v>0</v>
      </c>
      <c r="Q228" s="14">
        <f t="shared" ca="1" si="117"/>
        <v>35.047504000000004</v>
      </c>
      <c r="R228" s="20">
        <f t="shared" si="118"/>
        <v>0</v>
      </c>
      <c r="S228" s="14">
        <f t="shared" si="119"/>
        <v>0</v>
      </c>
      <c r="T228" s="4" t="str">
        <f t="shared" si="128"/>
        <v>J=</v>
      </c>
      <c r="U228" s="29">
        <f t="shared" si="129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20"/>
        <v>44495</v>
      </c>
      <c r="B229" s="125">
        <f t="shared" ca="1" si="130"/>
        <v>1035.5320879999999</v>
      </c>
      <c r="C229" s="7">
        <f t="shared" si="121"/>
        <v>1000</v>
      </c>
      <c r="D229" s="102">
        <f t="shared" si="122"/>
        <v>44490</v>
      </c>
      <c r="E229" s="100">
        <f ca="1">IF(D229&lt;$B$1,VLOOKUP(D229,[1]DI!$A$4:$B$15000,2,FALSE),0)</f>
        <v>6.1499999999999999E-2</v>
      </c>
      <c r="F229" s="14">
        <f t="shared" ca="1" si="131"/>
        <v>1.0002368699999999</v>
      </c>
      <c r="G229" s="14">
        <f ca="1">(TRUNC(PRODUCT($F$12:$F228),16))</f>
        <v>1.0296301976539599</v>
      </c>
      <c r="H229" s="14">
        <f t="shared" ca="1" si="132"/>
        <v>1.01333293332873</v>
      </c>
      <c r="I229" s="14">
        <f t="shared" ca="1" si="133"/>
        <v>1.01608283</v>
      </c>
      <c r="J229" s="13">
        <f t="shared" si="123"/>
        <v>0.06</v>
      </c>
      <c r="K229" s="29">
        <f t="shared" si="124"/>
        <v>44377</v>
      </c>
      <c r="L229" s="2">
        <f t="shared" si="125"/>
        <v>82</v>
      </c>
      <c r="M229" s="17">
        <f t="shared" si="126"/>
        <v>82</v>
      </c>
      <c r="N229" s="12">
        <f t="shared" si="115"/>
        <v>1.01914141</v>
      </c>
      <c r="O229" s="12">
        <f t="shared" ca="1" si="116"/>
        <v>1.0355320880000001</v>
      </c>
      <c r="P229" s="17">
        <f t="shared" si="127"/>
        <v>0</v>
      </c>
      <c r="Q229" s="14">
        <f t="shared" ca="1" si="117"/>
        <v>35.532088000000002</v>
      </c>
      <c r="R229" s="20">
        <f t="shared" si="118"/>
        <v>0</v>
      </c>
      <c r="S229" s="14">
        <f t="shared" si="119"/>
        <v>0</v>
      </c>
      <c r="T229" s="4" t="str">
        <f t="shared" si="128"/>
        <v>J=</v>
      </c>
      <c r="U229" s="29">
        <f t="shared" si="129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20"/>
        <v>44496</v>
      </c>
      <c r="B230" s="125">
        <f t="shared" ca="1" si="130"/>
        <v>1036.016901</v>
      </c>
      <c r="C230" s="7">
        <f t="shared" si="121"/>
        <v>1000</v>
      </c>
      <c r="D230" s="102">
        <f t="shared" si="122"/>
        <v>44491</v>
      </c>
      <c r="E230" s="100">
        <f ca="1">IF(D230&lt;$B$1,VLOOKUP(D230,[1]DI!$A$4:$B$15000,2,FALSE),0)</f>
        <v>6.1499999999999999E-2</v>
      </c>
      <c r="F230" s="14">
        <f t="shared" ca="1" si="131"/>
        <v>1.0002368699999999</v>
      </c>
      <c r="G230" s="14">
        <f ca="1">(TRUNC(PRODUCT($F$12:$F229),16))</f>
        <v>1.02987408615888</v>
      </c>
      <c r="H230" s="14">
        <f t="shared" ca="1" si="132"/>
        <v>1.01333293332873</v>
      </c>
      <c r="I230" s="14">
        <f t="shared" ca="1" si="133"/>
        <v>1.0163235100000001</v>
      </c>
      <c r="J230" s="13">
        <f t="shared" si="123"/>
        <v>0.06</v>
      </c>
      <c r="K230" s="29">
        <f t="shared" si="124"/>
        <v>44377</v>
      </c>
      <c r="L230" s="2">
        <f t="shared" si="125"/>
        <v>83</v>
      </c>
      <c r="M230" s="17">
        <f t="shared" si="126"/>
        <v>83</v>
      </c>
      <c r="N230" s="12">
        <f t="shared" si="115"/>
        <v>1.019377089</v>
      </c>
      <c r="O230" s="12">
        <f t="shared" ca="1" si="116"/>
        <v>1.036016901</v>
      </c>
      <c r="P230" s="17">
        <f t="shared" si="127"/>
        <v>0</v>
      </c>
      <c r="Q230" s="14">
        <f t="shared" ca="1" si="117"/>
        <v>36.016900999999997</v>
      </c>
      <c r="R230" s="20">
        <f t="shared" si="118"/>
        <v>0</v>
      </c>
      <c r="S230" s="14">
        <f t="shared" si="119"/>
        <v>0</v>
      </c>
      <c r="T230" s="4" t="str">
        <f t="shared" si="128"/>
        <v>J=</v>
      </c>
      <c r="U230" s="29">
        <f t="shared" si="129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20"/>
        <v>44497</v>
      </c>
      <c r="B231" s="125">
        <f t="shared" ca="1" si="130"/>
        <v>1036.5019440000001</v>
      </c>
      <c r="C231" s="7">
        <f t="shared" si="121"/>
        <v>1000</v>
      </c>
      <c r="D231" s="102">
        <f t="shared" si="122"/>
        <v>44494</v>
      </c>
      <c r="E231" s="100">
        <f ca="1">IF(D231&lt;$B$1,VLOOKUP(D231,[1]DI!$A$4:$B$15000,2,FALSE),0)</f>
        <v>6.1499999999999999E-2</v>
      </c>
      <c r="F231" s="14">
        <f t="shared" ca="1" si="131"/>
        <v>1.0002368699999999</v>
      </c>
      <c r="G231" s="14">
        <f ca="1">(TRUNC(PRODUCT($F$12:$F230),16))</f>
        <v>1.0301180324336701</v>
      </c>
      <c r="H231" s="14">
        <f t="shared" ca="1" si="132"/>
        <v>1.01333293332873</v>
      </c>
      <c r="I231" s="14">
        <f t="shared" ca="1" si="133"/>
        <v>1.0165642500000001</v>
      </c>
      <c r="J231" s="13">
        <f t="shared" si="123"/>
        <v>0.06</v>
      </c>
      <c r="K231" s="29">
        <f t="shared" si="124"/>
        <v>44377</v>
      </c>
      <c r="L231" s="2">
        <f t="shared" si="125"/>
        <v>84</v>
      </c>
      <c r="M231" s="17">
        <f t="shared" si="126"/>
        <v>84</v>
      </c>
      <c r="N231" s="12">
        <f t="shared" si="115"/>
        <v>1.019612822</v>
      </c>
      <c r="O231" s="12">
        <f t="shared" ca="1" si="116"/>
        <v>1.0365019440000001</v>
      </c>
      <c r="P231" s="17">
        <f t="shared" si="127"/>
        <v>0</v>
      </c>
      <c r="Q231" s="14">
        <f t="shared" ca="1" si="117"/>
        <v>36.501944000000002</v>
      </c>
      <c r="R231" s="20">
        <f t="shared" si="118"/>
        <v>0</v>
      </c>
      <c r="S231" s="14">
        <f t="shared" si="119"/>
        <v>0</v>
      </c>
      <c r="T231" s="4" t="str">
        <f t="shared" si="128"/>
        <v>J=</v>
      </c>
      <c r="U231" s="29">
        <f t="shared" si="129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20"/>
        <v>44498</v>
      </c>
      <c r="B232" s="125">
        <f t="shared" ca="1" si="130"/>
        <v>1036.98720699</v>
      </c>
      <c r="C232" s="7">
        <f t="shared" si="121"/>
        <v>1000</v>
      </c>
      <c r="D232" s="102">
        <f t="shared" si="122"/>
        <v>44495</v>
      </c>
      <c r="E232" s="100">
        <f ca="1">IF(D232&lt;$B$1,VLOOKUP(D232,[1]DI!$A$4:$B$15000,2,FALSE),0)</f>
        <v>6.1499999999999999E-2</v>
      </c>
      <c r="F232" s="14">
        <f t="shared" ca="1" si="131"/>
        <v>1.0002368699999999</v>
      </c>
      <c r="G232" s="14">
        <f ca="1">(TRUNC(PRODUCT($F$12:$F231),16))</f>
        <v>1.0303620364920101</v>
      </c>
      <c r="H232" s="14">
        <f t="shared" ca="1" si="132"/>
        <v>1.01333293332873</v>
      </c>
      <c r="I232" s="14">
        <f t="shared" ca="1" si="133"/>
        <v>1.0168050399999999</v>
      </c>
      <c r="J232" s="13">
        <f t="shared" si="123"/>
        <v>0.06</v>
      </c>
      <c r="K232" s="29">
        <f t="shared" si="124"/>
        <v>44377</v>
      </c>
      <c r="L232" s="2">
        <f t="shared" si="125"/>
        <v>85</v>
      </c>
      <c r="M232" s="17">
        <f t="shared" si="126"/>
        <v>85</v>
      </c>
      <c r="N232" s="12">
        <f t="shared" si="115"/>
        <v>1.0198486099999999</v>
      </c>
      <c r="O232" s="12">
        <f t="shared" ca="1" si="116"/>
        <v>1.0369872069999999</v>
      </c>
      <c r="P232" s="17">
        <f t="shared" si="127"/>
        <v>0</v>
      </c>
      <c r="Q232" s="14">
        <f t="shared" ca="1" si="117"/>
        <v>36.987206989999997</v>
      </c>
      <c r="R232" s="20">
        <f t="shared" si="118"/>
        <v>0</v>
      </c>
      <c r="S232" s="14">
        <f t="shared" si="119"/>
        <v>0</v>
      </c>
      <c r="T232" s="4" t="str">
        <f t="shared" si="128"/>
        <v>J=</v>
      </c>
      <c r="U232" s="29">
        <f t="shared" si="129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20"/>
        <v>44501</v>
      </c>
      <c r="B233" s="125">
        <f t="shared" ca="1" si="130"/>
        <v>1037.4726999899999</v>
      </c>
      <c r="C233" s="7">
        <f t="shared" si="121"/>
        <v>1000</v>
      </c>
      <c r="D233" s="102">
        <f t="shared" si="122"/>
        <v>44496</v>
      </c>
      <c r="E233" s="100">
        <f ca="1">IF(D233&lt;$B$1,VLOOKUP(D233,[1]DI!$A$4:$B$15000,2,FALSE),0)</f>
        <v>6.1499999999999999E-2</v>
      </c>
      <c r="F233" s="14">
        <f t="shared" ca="1" si="131"/>
        <v>1.0002368699999999</v>
      </c>
      <c r="G233" s="14">
        <f ca="1">(TRUNC(PRODUCT($F$12:$F232),16))</f>
        <v>1.03060609834759</v>
      </c>
      <c r="H233" s="14">
        <f t="shared" ca="1" si="132"/>
        <v>1.01333293332873</v>
      </c>
      <c r="I233" s="14">
        <f t="shared" ca="1" si="133"/>
        <v>1.0170458899999999</v>
      </c>
      <c r="J233" s="13">
        <f t="shared" si="123"/>
        <v>0.06</v>
      </c>
      <c r="K233" s="29">
        <f t="shared" si="124"/>
        <v>44377</v>
      </c>
      <c r="L233" s="2">
        <f t="shared" si="125"/>
        <v>86</v>
      </c>
      <c r="M233" s="17">
        <f t="shared" si="126"/>
        <v>86</v>
      </c>
      <c r="N233" s="12">
        <f t="shared" si="115"/>
        <v>1.0200844529999999</v>
      </c>
      <c r="O233" s="12">
        <f t="shared" ca="1" si="116"/>
        <v>1.0374726999999999</v>
      </c>
      <c r="P233" s="17">
        <f t="shared" si="127"/>
        <v>2</v>
      </c>
      <c r="Q233" s="14">
        <f t="shared" ca="1" si="117"/>
        <v>37.472699990000002</v>
      </c>
      <c r="R233" s="20">
        <f t="shared" si="118"/>
        <v>0</v>
      </c>
      <c r="S233" s="14">
        <f t="shared" si="119"/>
        <v>0</v>
      </c>
      <c r="T233" s="4" t="str">
        <f t="shared" si="128"/>
        <v>J=</v>
      </c>
      <c r="U233" s="29">
        <f t="shared" si="129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20"/>
        <v>44503</v>
      </c>
      <c r="B234" s="125">
        <f t="shared" ca="1" si="130"/>
        <v>1000.46817799</v>
      </c>
      <c r="C234" s="7">
        <f t="shared" si="121"/>
        <v>1000</v>
      </c>
      <c r="D234" s="102">
        <f t="shared" si="122"/>
        <v>44497</v>
      </c>
      <c r="E234" s="100">
        <f ca="1">IF(D234&lt;$B$1,VLOOKUP(D234,[1]DI!$A$4:$B$15000,2,FALSE),0)</f>
        <v>7.6499999999999999E-2</v>
      </c>
      <c r="F234" s="14">
        <f t="shared" ca="1" si="131"/>
        <v>1.0002925600000001</v>
      </c>
      <c r="G234" s="14">
        <f ca="1">(TRUNC(PRODUCT($F$12:$F233),16))</f>
        <v>1.0308502180141099</v>
      </c>
      <c r="H234" s="14">
        <f t="shared" ca="1" si="132"/>
        <v>1.03060609834759</v>
      </c>
      <c r="I234" s="14">
        <f t="shared" ca="1" si="133"/>
        <v>1.0002368699999999</v>
      </c>
      <c r="J234" s="13">
        <f t="shared" si="123"/>
        <v>0.06</v>
      </c>
      <c r="K234" s="29">
        <f t="shared" si="124"/>
        <v>44501</v>
      </c>
      <c r="L234" s="2">
        <f t="shared" si="125"/>
        <v>1</v>
      </c>
      <c r="M234" s="17">
        <f t="shared" si="126"/>
        <v>1</v>
      </c>
      <c r="N234" s="12">
        <f t="shared" si="115"/>
        <v>1.0002312529999999</v>
      </c>
      <c r="O234" s="12">
        <f t="shared" ca="1" si="116"/>
        <v>1.000468178</v>
      </c>
      <c r="P234" s="17">
        <f t="shared" si="127"/>
        <v>0</v>
      </c>
      <c r="Q234" s="14">
        <f t="shared" ca="1" si="117"/>
        <v>0.46817798999999999</v>
      </c>
      <c r="R234" s="20">
        <f t="shared" si="118"/>
        <v>0</v>
      </c>
      <c r="S234" s="14">
        <f t="shared" si="119"/>
        <v>0</v>
      </c>
      <c r="T234" s="4" t="str">
        <f t="shared" si="128"/>
        <v>J=</v>
      </c>
      <c r="U234" s="29">
        <f t="shared" si="129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20"/>
        <v>44504</v>
      </c>
      <c r="B235" s="125">
        <f t="shared" ca="1" si="130"/>
        <v>1000.99230399</v>
      </c>
      <c r="C235" s="7">
        <f t="shared" si="121"/>
        <v>1000</v>
      </c>
      <c r="D235" s="102">
        <f t="shared" si="122"/>
        <v>44498</v>
      </c>
      <c r="E235" s="100">
        <f ca="1">IF(D235&lt;$B$1,VLOOKUP(D235,[1]DI!$A$4:$B$15000,2,FALSE),0)</f>
        <v>7.6499999999999999E-2</v>
      </c>
      <c r="F235" s="14">
        <f t="shared" ca="1" si="131"/>
        <v>1.0002925600000001</v>
      </c>
      <c r="G235" s="14">
        <f ca="1">(TRUNC(PRODUCT($F$12:$F234),16))</f>
        <v>1.03115180355389</v>
      </c>
      <c r="H235" s="14">
        <f t="shared" ca="1" si="132"/>
        <v>1.03060609834759</v>
      </c>
      <c r="I235" s="14">
        <f t="shared" ca="1" si="133"/>
        <v>1.0005295000000001</v>
      </c>
      <c r="J235" s="13">
        <f t="shared" si="123"/>
        <v>0.06</v>
      </c>
      <c r="K235" s="29">
        <f t="shared" si="124"/>
        <v>44501</v>
      </c>
      <c r="L235" s="2">
        <f t="shared" si="125"/>
        <v>2</v>
      </c>
      <c r="M235" s="17">
        <f t="shared" si="126"/>
        <v>2</v>
      </c>
      <c r="N235" s="12">
        <f t="shared" si="115"/>
        <v>1.000462559</v>
      </c>
      <c r="O235" s="12">
        <f t="shared" ca="1" si="116"/>
        <v>1.0009923039999999</v>
      </c>
      <c r="P235" s="17">
        <f t="shared" si="127"/>
        <v>0</v>
      </c>
      <c r="Q235" s="14">
        <f t="shared" ca="1" si="117"/>
        <v>0.99230399000000002</v>
      </c>
      <c r="R235" s="20">
        <f t="shared" si="118"/>
        <v>0</v>
      </c>
      <c r="S235" s="14">
        <f t="shared" si="119"/>
        <v>0</v>
      </c>
      <c r="T235" s="4" t="str">
        <f t="shared" si="128"/>
        <v>J=</v>
      </c>
      <c r="U235" s="29">
        <f t="shared" si="129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20"/>
        <v>44505</v>
      </c>
      <c r="B236" s="125">
        <f t="shared" ca="1" si="130"/>
        <v>1001.51669899</v>
      </c>
      <c r="C236" s="7">
        <f t="shared" si="121"/>
        <v>1000</v>
      </c>
      <c r="D236" s="102">
        <f t="shared" si="122"/>
        <v>44501</v>
      </c>
      <c r="E236" s="100">
        <f ca="1">IF(D236&lt;$B$1,VLOOKUP(D236,[1]DI!$A$4:$B$15000,2,FALSE),0)</f>
        <v>7.6499999999999999E-2</v>
      </c>
      <c r="F236" s="14">
        <f t="shared" ca="1" si="131"/>
        <v>1.0002925600000001</v>
      </c>
      <c r="G236" s="14">
        <f ca="1">(TRUNC(PRODUCT($F$12:$F235),16))</f>
        <v>1.0314534773255399</v>
      </c>
      <c r="H236" s="14">
        <f t="shared" ca="1" si="132"/>
        <v>1.03060609834759</v>
      </c>
      <c r="I236" s="14">
        <f t="shared" ca="1" si="133"/>
        <v>1.0008222099999999</v>
      </c>
      <c r="J236" s="13">
        <f t="shared" si="123"/>
        <v>0.06</v>
      </c>
      <c r="K236" s="29">
        <f t="shared" si="124"/>
        <v>44501</v>
      </c>
      <c r="L236" s="2">
        <f t="shared" si="125"/>
        <v>3</v>
      </c>
      <c r="M236" s="17">
        <f t="shared" si="126"/>
        <v>3</v>
      </c>
      <c r="N236" s="12">
        <f t="shared" si="115"/>
        <v>1.0006939180000001</v>
      </c>
      <c r="O236" s="12">
        <f t="shared" ca="1" si="116"/>
        <v>1.001516699</v>
      </c>
      <c r="P236" s="17">
        <f t="shared" si="127"/>
        <v>0</v>
      </c>
      <c r="Q236" s="14">
        <f t="shared" ca="1" si="117"/>
        <v>1.5166989900000001</v>
      </c>
      <c r="R236" s="20">
        <f t="shared" si="118"/>
        <v>0</v>
      </c>
      <c r="S236" s="14">
        <f t="shared" si="119"/>
        <v>0</v>
      </c>
      <c r="T236" s="4" t="str">
        <f t="shared" si="128"/>
        <v>J=</v>
      </c>
      <c r="U236" s="29">
        <f t="shared" si="129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20"/>
        <v>44508</v>
      </c>
      <c r="B237" s="125">
        <f t="shared" ca="1" si="130"/>
        <v>1002.04137299</v>
      </c>
      <c r="C237" s="7">
        <f t="shared" si="121"/>
        <v>1000</v>
      </c>
      <c r="D237" s="102">
        <f t="shared" si="122"/>
        <v>44503</v>
      </c>
      <c r="E237" s="100">
        <f ca="1">IF(D237&lt;$B$1,VLOOKUP(D237,[1]DI!$A$4:$B$15000,2,FALSE),0)</f>
        <v>7.6499999999999999E-2</v>
      </c>
      <c r="F237" s="14">
        <f t="shared" ca="1" si="131"/>
        <v>1.0002925600000001</v>
      </c>
      <c r="G237" s="14">
        <f ca="1">(TRUNC(PRODUCT($F$12:$F236),16))</f>
        <v>1.0317552393548599</v>
      </c>
      <c r="H237" s="14">
        <f t="shared" ca="1" si="132"/>
        <v>1.03060609834759</v>
      </c>
      <c r="I237" s="14">
        <f t="shared" ca="1" si="133"/>
        <v>1.0011150099999999</v>
      </c>
      <c r="J237" s="13">
        <f t="shared" si="123"/>
        <v>0.06</v>
      </c>
      <c r="K237" s="29">
        <f t="shared" si="124"/>
        <v>44501</v>
      </c>
      <c r="L237" s="2">
        <f t="shared" si="125"/>
        <v>4</v>
      </c>
      <c r="M237" s="17">
        <f t="shared" si="126"/>
        <v>4</v>
      </c>
      <c r="N237" s="12">
        <f t="shared" si="115"/>
        <v>1.0009253309999999</v>
      </c>
      <c r="O237" s="12">
        <f t="shared" ca="1" si="116"/>
        <v>1.002041373</v>
      </c>
      <c r="P237" s="17">
        <f t="shared" si="127"/>
        <v>0</v>
      </c>
      <c r="Q237" s="14">
        <f t="shared" ca="1" si="117"/>
        <v>2.0413729900000002</v>
      </c>
      <c r="R237" s="20">
        <f t="shared" si="118"/>
        <v>0</v>
      </c>
      <c r="S237" s="14">
        <f t="shared" si="119"/>
        <v>0</v>
      </c>
      <c r="T237" s="4" t="str">
        <f t="shared" si="128"/>
        <v>J=</v>
      </c>
      <c r="U237" s="29">
        <f t="shared" si="129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20"/>
        <v>44509</v>
      </c>
      <c r="B238" s="125">
        <f t="shared" ca="1" si="130"/>
        <v>1002.566327</v>
      </c>
      <c r="C238" s="7">
        <f t="shared" si="121"/>
        <v>1000</v>
      </c>
      <c r="D238" s="102">
        <f t="shared" si="122"/>
        <v>44504</v>
      </c>
      <c r="E238" s="100">
        <f ca="1">IF(D238&lt;$B$1,VLOOKUP(D238,[1]DI!$A$4:$B$15000,2,FALSE),0)</f>
        <v>7.6499999999999999E-2</v>
      </c>
      <c r="F238" s="14">
        <f t="shared" ca="1" si="131"/>
        <v>1.0002925600000001</v>
      </c>
      <c r="G238" s="14">
        <f ca="1">(TRUNC(PRODUCT($F$12:$F237),16))</f>
        <v>1.0320570896676899</v>
      </c>
      <c r="H238" s="14">
        <f t="shared" ca="1" si="132"/>
        <v>1.03060609834759</v>
      </c>
      <c r="I238" s="14">
        <f t="shared" ca="1" si="133"/>
        <v>1.0014079</v>
      </c>
      <c r="J238" s="13">
        <f t="shared" si="123"/>
        <v>0.06</v>
      </c>
      <c r="K238" s="29">
        <f t="shared" si="124"/>
        <v>44501</v>
      </c>
      <c r="L238" s="2">
        <f t="shared" si="125"/>
        <v>5</v>
      </c>
      <c r="M238" s="17">
        <f t="shared" si="126"/>
        <v>5</v>
      </c>
      <c r="N238" s="12">
        <f t="shared" si="115"/>
        <v>1.001156798</v>
      </c>
      <c r="O238" s="12">
        <f t="shared" ca="1" si="116"/>
        <v>1.002566327</v>
      </c>
      <c r="P238" s="17">
        <f t="shared" si="127"/>
        <v>0</v>
      </c>
      <c r="Q238" s="14">
        <f t="shared" ca="1" si="117"/>
        <v>2.5663269999999998</v>
      </c>
      <c r="R238" s="20">
        <f t="shared" si="118"/>
        <v>0</v>
      </c>
      <c r="S238" s="14">
        <f t="shared" si="119"/>
        <v>0</v>
      </c>
      <c r="T238" s="4" t="str">
        <f t="shared" si="128"/>
        <v>J=</v>
      </c>
      <c r="U238" s="29">
        <f t="shared" si="129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20"/>
        <v>44510</v>
      </c>
      <c r="B239" s="125">
        <f t="shared" ca="1" si="130"/>
        <v>1003.091549</v>
      </c>
      <c r="C239" s="7">
        <f t="shared" si="121"/>
        <v>1000</v>
      </c>
      <c r="D239" s="102">
        <f t="shared" si="122"/>
        <v>44505</v>
      </c>
      <c r="E239" s="100">
        <f ca="1">IF(D239&lt;$B$1,VLOOKUP(D239,[1]DI!$A$4:$B$15000,2,FALSE),0)</f>
        <v>7.6499999999999999E-2</v>
      </c>
      <c r="F239" s="14">
        <f t="shared" ca="1" si="131"/>
        <v>1.0002925600000001</v>
      </c>
      <c r="G239" s="14">
        <f ca="1">(TRUNC(PRODUCT($F$12:$F238),16))</f>
        <v>1.0323590282898401</v>
      </c>
      <c r="H239" s="14">
        <f t="shared" ca="1" si="132"/>
        <v>1.03060609834759</v>
      </c>
      <c r="I239" s="14">
        <f t="shared" ca="1" si="133"/>
        <v>1.0017008700000001</v>
      </c>
      <c r="J239" s="13">
        <f t="shared" si="123"/>
        <v>0.06</v>
      </c>
      <c r="K239" s="29">
        <f t="shared" si="124"/>
        <v>44501</v>
      </c>
      <c r="L239" s="2">
        <f t="shared" si="125"/>
        <v>6</v>
      </c>
      <c r="M239" s="17">
        <f t="shared" si="126"/>
        <v>6</v>
      </c>
      <c r="N239" s="12">
        <f t="shared" si="115"/>
        <v>1.0013883180000001</v>
      </c>
      <c r="O239" s="12">
        <f t="shared" ca="1" si="116"/>
        <v>1.0030915490000001</v>
      </c>
      <c r="P239" s="17">
        <f t="shared" si="127"/>
        <v>0</v>
      </c>
      <c r="Q239" s="14">
        <f t="shared" ca="1" si="117"/>
        <v>3.0915490000000001</v>
      </c>
      <c r="R239" s="20">
        <f t="shared" si="118"/>
        <v>0</v>
      </c>
      <c r="S239" s="14">
        <f t="shared" si="119"/>
        <v>0</v>
      </c>
      <c r="T239" s="4" t="str">
        <f t="shared" si="128"/>
        <v>J=</v>
      </c>
      <c r="U239" s="29">
        <f t="shared" si="129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20"/>
        <v>44511</v>
      </c>
      <c r="B240" s="125">
        <f t="shared" ca="1" si="130"/>
        <v>1003.6170509900001</v>
      </c>
      <c r="C240" s="7">
        <f t="shared" si="121"/>
        <v>1000</v>
      </c>
      <c r="D240" s="102">
        <f t="shared" si="122"/>
        <v>44508</v>
      </c>
      <c r="E240" s="100">
        <f ca="1">IF(D240&lt;$B$1,VLOOKUP(D240,[1]DI!$A$4:$B$15000,2,FALSE),0)</f>
        <v>7.6499999999999999E-2</v>
      </c>
      <c r="F240" s="14">
        <f t="shared" ca="1" si="131"/>
        <v>1.0002925600000001</v>
      </c>
      <c r="G240" s="14">
        <f ca="1">(TRUNC(PRODUCT($F$12:$F239),16))</f>
        <v>1.03266105524716</v>
      </c>
      <c r="H240" s="14">
        <f t="shared" ca="1" si="132"/>
        <v>1.03060609834759</v>
      </c>
      <c r="I240" s="14">
        <f t="shared" ca="1" si="133"/>
        <v>1.00199393</v>
      </c>
      <c r="J240" s="13">
        <f t="shared" si="123"/>
        <v>0.06</v>
      </c>
      <c r="K240" s="29">
        <f t="shared" si="124"/>
        <v>44501</v>
      </c>
      <c r="L240" s="2">
        <f t="shared" si="125"/>
        <v>7</v>
      </c>
      <c r="M240" s="17">
        <f t="shared" si="126"/>
        <v>7</v>
      </c>
      <c r="N240" s="12">
        <f t="shared" si="115"/>
        <v>1.001619891</v>
      </c>
      <c r="O240" s="12">
        <f t="shared" ca="1" si="116"/>
        <v>1.003617051</v>
      </c>
      <c r="P240" s="17">
        <f t="shared" si="127"/>
        <v>0</v>
      </c>
      <c r="Q240" s="14">
        <f t="shared" ca="1" si="117"/>
        <v>3.6170509900000001</v>
      </c>
      <c r="R240" s="20">
        <f t="shared" si="118"/>
        <v>0</v>
      </c>
      <c r="S240" s="14">
        <f t="shared" si="119"/>
        <v>0</v>
      </c>
      <c r="T240" s="4" t="str">
        <f t="shared" si="128"/>
        <v>J=</v>
      </c>
      <c r="U240" s="29">
        <f t="shared" si="129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20"/>
        <v>44512</v>
      </c>
      <c r="B241" s="125">
        <f t="shared" ca="1" si="130"/>
        <v>1004.142824</v>
      </c>
      <c r="C241" s="7">
        <f t="shared" si="121"/>
        <v>1000</v>
      </c>
      <c r="D241" s="102">
        <f t="shared" si="122"/>
        <v>44509</v>
      </c>
      <c r="E241" s="100">
        <f ca="1">IF(D241&lt;$B$1,VLOOKUP(D241,[1]DI!$A$4:$B$15000,2,FALSE),0)</f>
        <v>7.6499999999999999E-2</v>
      </c>
      <c r="F241" s="14">
        <f t="shared" ca="1" si="131"/>
        <v>1.0002925600000001</v>
      </c>
      <c r="G241" s="14">
        <f ca="1">(TRUNC(PRODUCT($F$12:$F240),16))</f>
        <v>1.03296317056548</v>
      </c>
      <c r="H241" s="14">
        <f t="shared" ca="1" si="132"/>
        <v>1.03060609834759</v>
      </c>
      <c r="I241" s="14">
        <f t="shared" ca="1" si="133"/>
        <v>1.0022870699999999</v>
      </c>
      <c r="J241" s="13">
        <f t="shared" si="123"/>
        <v>0.06</v>
      </c>
      <c r="K241" s="29">
        <f t="shared" si="124"/>
        <v>44501</v>
      </c>
      <c r="L241" s="2">
        <f t="shared" si="125"/>
        <v>8</v>
      </c>
      <c r="M241" s="17">
        <f t="shared" si="126"/>
        <v>8</v>
      </c>
      <c r="N241" s="12">
        <f t="shared" si="115"/>
        <v>1.0018515189999999</v>
      </c>
      <c r="O241" s="12">
        <f t="shared" ca="1" si="116"/>
        <v>1.0041428240000001</v>
      </c>
      <c r="P241" s="17">
        <f t="shared" si="127"/>
        <v>0</v>
      </c>
      <c r="Q241" s="14">
        <f t="shared" ca="1" si="117"/>
        <v>4.1428240000000001</v>
      </c>
      <c r="R241" s="20">
        <f t="shared" si="118"/>
        <v>0</v>
      </c>
      <c r="S241" s="14">
        <f t="shared" si="119"/>
        <v>0</v>
      </c>
      <c r="T241" s="4" t="str">
        <f t="shared" si="128"/>
        <v>J=</v>
      </c>
      <c r="U241" s="29">
        <f t="shared" si="129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20"/>
        <v>44516</v>
      </c>
      <c r="B242" s="125">
        <f t="shared" ca="1" si="130"/>
        <v>1004.668874</v>
      </c>
      <c r="C242" s="7">
        <f t="shared" si="121"/>
        <v>1000</v>
      </c>
      <c r="D242" s="102">
        <f t="shared" si="122"/>
        <v>44510</v>
      </c>
      <c r="E242" s="100">
        <f ca="1">IF(D242&lt;$B$1,VLOOKUP(D242,[1]DI!$A$4:$B$15000,2,FALSE),0)</f>
        <v>7.6499999999999999E-2</v>
      </c>
      <c r="F242" s="14">
        <f t="shared" ca="1" si="131"/>
        <v>1.0002925600000001</v>
      </c>
      <c r="G242" s="14">
        <f ca="1">(TRUNC(PRODUCT($F$12:$F241),16))</f>
        <v>1.0332653742706599</v>
      </c>
      <c r="H242" s="14">
        <f t="shared" ca="1" si="132"/>
        <v>1.03060609834759</v>
      </c>
      <c r="I242" s="14">
        <f t="shared" ca="1" si="133"/>
        <v>1.0025803</v>
      </c>
      <c r="J242" s="13">
        <f t="shared" si="123"/>
        <v>0.06</v>
      </c>
      <c r="K242" s="29">
        <f t="shared" si="124"/>
        <v>44501</v>
      </c>
      <c r="L242" s="2">
        <f t="shared" si="125"/>
        <v>9</v>
      </c>
      <c r="M242" s="17">
        <f t="shared" si="126"/>
        <v>9</v>
      </c>
      <c r="N242" s="12">
        <f t="shared" si="115"/>
        <v>1.0020831990000001</v>
      </c>
      <c r="O242" s="12">
        <f t="shared" ca="1" si="116"/>
        <v>1.004668874</v>
      </c>
      <c r="P242" s="17">
        <f t="shared" si="127"/>
        <v>0</v>
      </c>
      <c r="Q242" s="14">
        <f t="shared" ca="1" si="117"/>
        <v>4.6688739999999997</v>
      </c>
      <c r="R242" s="20">
        <f t="shared" si="118"/>
        <v>0</v>
      </c>
      <c r="S242" s="14">
        <f t="shared" si="119"/>
        <v>0</v>
      </c>
      <c r="T242" s="4" t="str">
        <f t="shared" si="128"/>
        <v>J=</v>
      </c>
      <c r="U242" s="29">
        <f t="shared" si="129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20"/>
        <v>44517</v>
      </c>
      <c r="B243" s="125">
        <f t="shared" ca="1" si="130"/>
        <v>1005.195206</v>
      </c>
      <c r="C243" s="7">
        <f t="shared" si="121"/>
        <v>1000</v>
      </c>
      <c r="D243" s="102">
        <f t="shared" si="122"/>
        <v>44511</v>
      </c>
      <c r="E243" s="100">
        <f ca="1">IF(D243&lt;$B$1,VLOOKUP(D243,[1]DI!$A$4:$B$15000,2,FALSE),0)</f>
        <v>7.6499999999999999E-2</v>
      </c>
      <c r="F243" s="14">
        <f t="shared" ca="1" si="131"/>
        <v>1.0002925600000001</v>
      </c>
      <c r="G243" s="14">
        <f ca="1">(TRUNC(PRODUCT($F$12:$F242),16))</f>
        <v>1.03356766638856</v>
      </c>
      <c r="H243" s="14">
        <f t="shared" ca="1" si="132"/>
        <v>1.03060609834759</v>
      </c>
      <c r="I243" s="14">
        <f t="shared" ca="1" si="133"/>
        <v>1.0028736199999999</v>
      </c>
      <c r="J243" s="13">
        <f t="shared" si="123"/>
        <v>0.06</v>
      </c>
      <c r="K243" s="29">
        <f t="shared" si="124"/>
        <v>44501</v>
      </c>
      <c r="L243" s="2">
        <f t="shared" si="125"/>
        <v>10</v>
      </c>
      <c r="M243" s="17">
        <f t="shared" si="126"/>
        <v>10</v>
      </c>
      <c r="N243" s="12">
        <f t="shared" si="115"/>
        <v>1.0023149339999999</v>
      </c>
      <c r="O243" s="12">
        <f t="shared" ca="1" si="116"/>
        <v>1.005195206</v>
      </c>
      <c r="P243" s="17">
        <f t="shared" si="127"/>
        <v>0</v>
      </c>
      <c r="Q243" s="14">
        <f t="shared" ca="1" si="117"/>
        <v>5.1952059999999998</v>
      </c>
      <c r="R243" s="20">
        <f t="shared" si="118"/>
        <v>0</v>
      </c>
      <c r="S243" s="14">
        <f t="shared" si="119"/>
        <v>0</v>
      </c>
      <c r="T243" s="4" t="str">
        <f t="shared" si="128"/>
        <v>J=</v>
      </c>
      <c r="U243" s="29">
        <f t="shared" si="129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20"/>
        <v>44518</v>
      </c>
      <c r="B244" s="125">
        <f t="shared" ca="1" si="130"/>
        <v>1005.721807</v>
      </c>
      <c r="C244" s="7">
        <f t="shared" si="121"/>
        <v>1000</v>
      </c>
      <c r="D244" s="102">
        <f t="shared" si="122"/>
        <v>44512</v>
      </c>
      <c r="E244" s="100">
        <f ca="1">IF(D244&lt;$B$1,VLOOKUP(D244,[1]DI!$A$4:$B$15000,2,FALSE),0)</f>
        <v>7.6499999999999999E-2</v>
      </c>
      <c r="F244" s="14">
        <f t="shared" ca="1" si="131"/>
        <v>1.0002925600000001</v>
      </c>
      <c r="G244" s="14">
        <f ca="1">(TRUNC(PRODUCT($F$12:$F243),16))</f>
        <v>1.0338700469450399</v>
      </c>
      <c r="H244" s="14">
        <f t="shared" ca="1" si="132"/>
        <v>1.03060609834759</v>
      </c>
      <c r="I244" s="14">
        <f t="shared" ca="1" si="133"/>
        <v>1.00316702</v>
      </c>
      <c r="J244" s="13">
        <f t="shared" si="123"/>
        <v>0.06</v>
      </c>
      <c r="K244" s="29">
        <f t="shared" si="124"/>
        <v>44501</v>
      </c>
      <c r="L244" s="2">
        <f t="shared" si="125"/>
        <v>11</v>
      </c>
      <c r="M244" s="17">
        <f t="shared" si="126"/>
        <v>11</v>
      </c>
      <c r="N244" s="12">
        <f t="shared" si="115"/>
        <v>1.0025467210000001</v>
      </c>
      <c r="O244" s="12">
        <f t="shared" ca="1" si="116"/>
        <v>1.005721807</v>
      </c>
      <c r="P244" s="17">
        <f t="shared" si="127"/>
        <v>0</v>
      </c>
      <c r="Q244" s="14">
        <f t="shared" ca="1" si="117"/>
        <v>5.7218070000000001</v>
      </c>
      <c r="R244" s="20">
        <f t="shared" si="118"/>
        <v>0</v>
      </c>
      <c r="S244" s="14">
        <f t="shared" si="119"/>
        <v>0</v>
      </c>
      <c r="T244" s="4" t="str">
        <f t="shared" si="128"/>
        <v>J=</v>
      </c>
      <c r="U244" s="29">
        <f t="shared" si="129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20"/>
        <v>44519</v>
      </c>
      <c r="B245" s="125">
        <f t="shared" ca="1" si="130"/>
        <v>1006.24868799</v>
      </c>
      <c r="C245" s="7">
        <f t="shared" si="121"/>
        <v>1000</v>
      </c>
      <c r="D245" s="102">
        <f t="shared" si="122"/>
        <v>44516</v>
      </c>
      <c r="E245" s="100">
        <f ca="1">IF(D245&lt;$B$1,VLOOKUP(D245,[1]DI!$A$4:$B$15000,2,FALSE),0)</f>
        <v>7.6499999999999999E-2</v>
      </c>
      <c r="F245" s="14">
        <f t="shared" ca="1" si="131"/>
        <v>1.0002925600000001</v>
      </c>
      <c r="G245" s="14">
        <f ca="1">(TRUNC(PRODUCT($F$12:$F244),16))</f>
        <v>1.03417251596597</v>
      </c>
      <c r="H245" s="14">
        <f t="shared" ca="1" si="132"/>
        <v>1.03060609834759</v>
      </c>
      <c r="I245" s="14">
        <f t="shared" ca="1" si="133"/>
        <v>1.00346051</v>
      </c>
      <c r="J245" s="13">
        <f t="shared" si="123"/>
        <v>0.06</v>
      </c>
      <c r="K245" s="29">
        <f t="shared" si="124"/>
        <v>44501</v>
      </c>
      <c r="L245" s="2">
        <f t="shared" si="125"/>
        <v>12</v>
      </c>
      <c r="M245" s="17">
        <f t="shared" si="126"/>
        <v>12</v>
      </c>
      <c r="N245" s="12">
        <f t="shared" si="115"/>
        <v>1.0027785629999999</v>
      </c>
      <c r="O245" s="12">
        <f t="shared" ca="1" si="116"/>
        <v>1.0062486879999999</v>
      </c>
      <c r="P245" s="17">
        <f t="shared" si="127"/>
        <v>0</v>
      </c>
      <c r="Q245" s="14">
        <f t="shared" ca="1" si="117"/>
        <v>6.2486879899999996</v>
      </c>
      <c r="R245" s="20">
        <f t="shared" si="118"/>
        <v>0</v>
      </c>
      <c r="S245" s="14">
        <f t="shared" si="119"/>
        <v>0</v>
      </c>
      <c r="T245" s="4" t="str">
        <f t="shared" si="128"/>
        <v>J=</v>
      </c>
      <c r="U245" s="29">
        <f t="shared" si="129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20"/>
        <v>44522</v>
      </c>
      <c r="B246" s="125">
        <f t="shared" ca="1" si="130"/>
        <v>1006.77583999</v>
      </c>
      <c r="C246" s="7">
        <f t="shared" si="121"/>
        <v>1000</v>
      </c>
      <c r="D246" s="102">
        <f t="shared" si="122"/>
        <v>44517</v>
      </c>
      <c r="E246" s="100">
        <f ca="1">IF(D246&lt;$B$1,VLOOKUP(D246,[1]DI!$A$4:$B$15000,2,FALSE),0)</f>
        <v>7.6499999999999999E-2</v>
      </c>
      <c r="F246" s="14">
        <f t="shared" ca="1" si="131"/>
        <v>1.0002925600000001</v>
      </c>
      <c r="G246" s="14">
        <f ca="1">(TRUNC(PRODUCT($F$12:$F245),16))</f>
        <v>1.0344750734772401</v>
      </c>
      <c r="H246" s="14">
        <f t="shared" ca="1" si="132"/>
        <v>1.03060609834759</v>
      </c>
      <c r="I246" s="14">
        <f t="shared" ca="1" si="133"/>
        <v>1.00375408</v>
      </c>
      <c r="J246" s="13">
        <f t="shared" si="123"/>
        <v>0.06</v>
      </c>
      <c r="K246" s="29">
        <f t="shared" si="124"/>
        <v>44501</v>
      </c>
      <c r="L246" s="2">
        <f t="shared" si="125"/>
        <v>13</v>
      </c>
      <c r="M246" s="17">
        <f t="shared" si="126"/>
        <v>13</v>
      </c>
      <c r="N246" s="12">
        <f t="shared" si="115"/>
        <v>1.0030104580000001</v>
      </c>
      <c r="O246" s="12">
        <f t="shared" ca="1" si="116"/>
        <v>1.00677584</v>
      </c>
      <c r="P246" s="17">
        <f t="shared" si="127"/>
        <v>0</v>
      </c>
      <c r="Q246" s="14">
        <f t="shared" ca="1" si="117"/>
        <v>6.7758399899999997</v>
      </c>
      <c r="R246" s="20">
        <f t="shared" si="118"/>
        <v>0</v>
      </c>
      <c r="S246" s="14">
        <f t="shared" si="119"/>
        <v>0</v>
      </c>
      <c r="T246" s="4" t="str">
        <f t="shared" si="128"/>
        <v>J=</v>
      </c>
      <c r="U246" s="29">
        <f t="shared" si="129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20"/>
        <v>44523</v>
      </c>
      <c r="B247" s="125">
        <f t="shared" ca="1" si="130"/>
        <v>1007.303271</v>
      </c>
      <c r="C247" s="7">
        <f t="shared" si="121"/>
        <v>1000</v>
      </c>
      <c r="D247" s="102">
        <f t="shared" si="122"/>
        <v>44518</v>
      </c>
      <c r="E247" s="100">
        <f ca="1">IF(D247&lt;$B$1,VLOOKUP(D247,[1]DI!$A$4:$B$15000,2,FALSE),0)</f>
        <v>7.6499999999999999E-2</v>
      </c>
      <c r="F247" s="14">
        <f t="shared" ca="1" si="131"/>
        <v>1.0002925600000001</v>
      </c>
      <c r="G247" s="14">
        <f ca="1">(TRUNC(PRODUCT($F$12:$F246),16))</f>
        <v>1.0347777195047401</v>
      </c>
      <c r="H247" s="14">
        <f t="shared" ca="1" si="132"/>
        <v>1.03060609834759</v>
      </c>
      <c r="I247" s="14">
        <f t="shared" ca="1" si="133"/>
        <v>1.0040477400000001</v>
      </c>
      <c r="J247" s="13">
        <f t="shared" si="123"/>
        <v>0.06</v>
      </c>
      <c r="K247" s="29">
        <f t="shared" si="124"/>
        <v>44501</v>
      </c>
      <c r="L247" s="2">
        <f t="shared" si="125"/>
        <v>14</v>
      </c>
      <c r="M247" s="17">
        <f t="shared" si="126"/>
        <v>14</v>
      </c>
      <c r="N247" s="12">
        <f t="shared" si="115"/>
        <v>1.0032424069999999</v>
      </c>
      <c r="O247" s="12">
        <f t="shared" ca="1" si="116"/>
        <v>1.0073032710000001</v>
      </c>
      <c r="P247" s="17">
        <f t="shared" si="127"/>
        <v>0</v>
      </c>
      <c r="Q247" s="14">
        <f t="shared" ca="1" si="117"/>
        <v>7.3032709999999996</v>
      </c>
      <c r="R247" s="20">
        <f t="shared" si="118"/>
        <v>0</v>
      </c>
      <c r="S247" s="14">
        <f t="shared" si="119"/>
        <v>0</v>
      </c>
      <c r="T247" s="4" t="str">
        <f t="shared" si="128"/>
        <v>J=</v>
      </c>
      <c r="U247" s="29">
        <f t="shared" si="129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20"/>
        <v>44524</v>
      </c>
      <c r="B248" s="125">
        <f t="shared" ca="1" si="130"/>
        <v>1007.83097299</v>
      </c>
      <c r="C248" s="7">
        <f t="shared" si="121"/>
        <v>1000</v>
      </c>
      <c r="D248" s="102">
        <f t="shared" si="122"/>
        <v>44519</v>
      </c>
      <c r="E248" s="100">
        <f ca="1">IF(D248&lt;$B$1,VLOOKUP(D248,[1]DI!$A$4:$B$15000,2,FALSE),0)</f>
        <v>7.6499999999999999E-2</v>
      </c>
      <c r="F248" s="14">
        <f t="shared" ca="1" si="131"/>
        <v>1.0002925600000001</v>
      </c>
      <c r="G248" s="14">
        <f ca="1">(TRUNC(PRODUCT($F$12:$F247),16))</f>
        <v>1.0350804540743599</v>
      </c>
      <c r="H248" s="14">
        <f t="shared" ca="1" si="132"/>
        <v>1.03060609834759</v>
      </c>
      <c r="I248" s="14">
        <f t="shared" ca="1" si="133"/>
        <v>1.0043414799999999</v>
      </c>
      <c r="J248" s="13">
        <f t="shared" si="123"/>
        <v>0.06</v>
      </c>
      <c r="K248" s="29">
        <f t="shared" si="124"/>
        <v>44501</v>
      </c>
      <c r="L248" s="2">
        <f t="shared" si="125"/>
        <v>15</v>
      </c>
      <c r="M248" s="17">
        <f t="shared" si="126"/>
        <v>15</v>
      </c>
      <c r="N248" s="12">
        <f t="shared" si="115"/>
        <v>1.0034744090000001</v>
      </c>
      <c r="O248" s="12">
        <f t="shared" ca="1" si="116"/>
        <v>1.0078309729999999</v>
      </c>
      <c r="P248" s="17">
        <f t="shared" si="127"/>
        <v>0</v>
      </c>
      <c r="Q248" s="14">
        <f t="shared" ca="1" si="117"/>
        <v>7.8309729900000002</v>
      </c>
      <c r="R248" s="20">
        <f t="shared" si="118"/>
        <v>0</v>
      </c>
      <c r="S248" s="14">
        <f t="shared" si="119"/>
        <v>0</v>
      </c>
      <c r="T248" s="4" t="str">
        <f t="shared" si="128"/>
        <v>J=</v>
      </c>
      <c r="U248" s="29">
        <f t="shared" si="129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20"/>
        <v>44525</v>
      </c>
      <c r="B249" s="125">
        <f t="shared" ca="1" si="130"/>
        <v>1008.35895599</v>
      </c>
      <c r="C249" s="7">
        <f t="shared" si="121"/>
        <v>1000</v>
      </c>
      <c r="D249" s="102">
        <f t="shared" si="122"/>
        <v>44522</v>
      </c>
      <c r="E249" s="100">
        <f ca="1">IF(D249&lt;$B$1,VLOOKUP(D249,[1]DI!$A$4:$B$15000,2,FALSE),0)</f>
        <v>7.6499999999999999E-2</v>
      </c>
      <c r="F249" s="14">
        <f t="shared" ca="1" si="131"/>
        <v>1.0002925600000001</v>
      </c>
      <c r="G249" s="14">
        <f ca="1">(TRUNC(PRODUCT($F$12:$F248),16))</f>
        <v>1.035383277212</v>
      </c>
      <c r="H249" s="14">
        <f t="shared" ca="1" si="132"/>
        <v>1.03060609834759</v>
      </c>
      <c r="I249" s="14">
        <f t="shared" ca="1" si="133"/>
        <v>1.0046353100000001</v>
      </c>
      <c r="J249" s="13">
        <f t="shared" si="123"/>
        <v>0.06</v>
      </c>
      <c r="K249" s="29">
        <f t="shared" si="124"/>
        <v>44501</v>
      </c>
      <c r="L249" s="2">
        <f t="shared" si="125"/>
        <v>16</v>
      </c>
      <c r="M249" s="17">
        <f t="shared" si="126"/>
        <v>16</v>
      </c>
      <c r="N249" s="12">
        <f t="shared" si="115"/>
        <v>1.003706465</v>
      </c>
      <c r="O249" s="12">
        <f t="shared" ca="1" si="116"/>
        <v>1.0083589559999999</v>
      </c>
      <c r="P249" s="17">
        <f t="shared" si="127"/>
        <v>0</v>
      </c>
      <c r="Q249" s="14">
        <f t="shared" ca="1" si="117"/>
        <v>8.3589559900000001</v>
      </c>
      <c r="R249" s="20">
        <f t="shared" si="118"/>
        <v>0</v>
      </c>
      <c r="S249" s="14">
        <f t="shared" si="119"/>
        <v>0</v>
      </c>
      <c r="T249" s="4" t="str">
        <f t="shared" si="128"/>
        <v>J=</v>
      </c>
      <c r="U249" s="29">
        <f t="shared" si="129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20"/>
        <v>44526</v>
      </c>
      <c r="B250" s="125">
        <f t="shared" ca="1" si="130"/>
        <v>1008.887219</v>
      </c>
      <c r="C250" s="7">
        <f t="shared" si="121"/>
        <v>1000</v>
      </c>
      <c r="D250" s="102">
        <f t="shared" si="122"/>
        <v>44523</v>
      </c>
      <c r="E250" s="100">
        <f ca="1">IF(D250&lt;$B$1,VLOOKUP(D250,[1]DI!$A$4:$B$15000,2,FALSE),0)</f>
        <v>7.6499999999999999E-2</v>
      </c>
      <c r="F250" s="14">
        <f t="shared" ca="1" si="131"/>
        <v>1.0002925600000001</v>
      </c>
      <c r="G250" s="14">
        <f ca="1">(TRUNC(PRODUCT($F$12:$F249),16))</f>
        <v>1.03568618894359</v>
      </c>
      <c r="H250" s="14">
        <f t="shared" ca="1" si="132"/>
        <v>1.03060609834759</v>
      </c>
      <c r="I250" s="14">
        <f t="shared" ca="1" si="133"/>
        <v>1.0049292299999999</v>
      </c>
      <c r="J250" s="13">
        <f t="shared" si="123"/>
        <v>0.06</v>
      </c>
      <c r="K250" s="29">
        <f t="shared" si="124"/>
        <v>44501</v>
      </c>
      <c r="L250" s="2">
        <f t="shared" si="125"/>
        <v>17</v>
      </c>
      <c r="M250" s="17">
        <f t="shared" si="126"/>
        <v>17</v>
      </c>
      <c r="N250" s="12">
        <f t="shared" si="115"/>
        <v>1.0039385750000001</v>
      </c>
      <c r="O250" s="12">
        <f t="shared" ca="1" si="116"/>
        <v>1.008887219</v>
      </c>
      <c r="P250" s="17">
        <f t="shared" si="127"/>
        <v>0</v>
      </c>
      <c r="Q250" s="14">
        <f t="shared" ca="1" si="117"/>
        <v>8.887219</v>
      </c>
      <c r="R250" s="20">
        <f t="shared" si="118"/>
        <v>0</v>
      </c>
      <c r="S250" s="14">
        <f t="shared" si="119"/>
        <v>0</v>
      </c>
      <c r="T250" s="4" t="str">
        <f t="shared" si="128"/>
        <v>J=</v>
      </c>
      <c r="U250" s="29">
        <f t="shared" si="129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20"/>
        <v>44529</v>
      </c>
      <c r="B251" s="125">
        <f t="shared" ca="1" si="130"/>
        <v>1009.415753</v>
      </c>
      <c r="C251" s="7">
        <f t="shared" si="121"/>
        <v>1000</v>
      </c>
      <c r="D251" s="102">
        <f t="shared" si="122"/>
        <v>44524</v>
      </c>
      <c r="E251" s="100">
        <f ca="1">IF(D251&lt;$B$1,VLOOKUP(D251,[1]DI!$A$4:$B$15000,2,FALSE),0)</f>
        <v>7.6499999999999999E-2</v>
      </c>
      <c r="F251" s="14">
        <f t="shared" ca="1" si="131"/>
        <v>1.0002925600000001</v>
      </c>
      <c r="G251" s="14">
        <f ca="1">(TRUNC(PRODUCT($F$12:$F250),16))</f>
        <v>1.0359891892950199</v>
      </c>
      <c r="H251" s="14">
        <f t="shared" ca="1" si="132"/>
        <v>1.03060609834759</v>
      </c>
      <c r="I251" s="14">
        <f t="shared" ca="1" si="133"/>
        <v>1.0052232299999999</v>
      </c>
      <c r="J251" s="13">
        <f t="shared" si="123"/>
        <v>0.06</v>
      </c>
      <c r="K251" s="29">
        <f t="shared" si="124"/>
        <v>44501</v>
      </c>
      <c r="L251" s="2">
        <f t="shared" si="125"/>
        <v>18</v>
      </c>
      <c r="M251" s="17">
        <f t="shared" si="126"/>
        <v>18</v>
      </c>
      <c r="N251" s="12">
        <f t="shared" si="115"/>
        <v>1.004170738</v>
      </c>
      <c r="O251" s="12">
        <f t="shared" ca="1" si="116"/>
        <v>1.0094157530000001</v>
      </c>
      <c r="P251" s="17">
        <f t="shared" si="127"/>
        <v>0</v>
      </c>
      <c r="Q251" s="14">
        <f t="shared" ca="1" si="117"/>
        <v>9.4157530000000005</v>
      </c>
      <c r="R251" s="20">
        <f t="shared" si="118"/>
        <v>0</v>
      </c>
      <c r="S251" s="14">
        <f t="shared" si="119"/>
        <v>0</v>
      </c>
      <c r="T251" s="4" t="str">
        <f t="shared" si="128"/>
        <v>J=</v>
      </c>
      <c r="U251" s="29">
        <f t="shared" si="129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20"/>
        <v>44530</v>
      </c>
      <c r="B252" s="125">
        <f t="shared" ca="1" si="130"/>
        <v>1009.944568</v>
      </c>
      <c r="C252" s="7">
        <f t="shared" si="121"/>
        <v>1000</v>
      </c>
      <c r="D252" s="102">
        <f t="shared" si="122"/>
        <v>44525</v>
      </c>
      <c r="E252" s="100">
        <f ca="1">IF(D252&lt;$B$1,VLOOKUP(D252,[1]DI!$A$4:$B$15000,2,FALSE),0)</f>
        <v>7.6499999999999999E-2</v>
      </c>
      <c r="F252" s="14">
        <f t="shared" ca="1" si="131"/>
        <v>1.0002925600000001</v>
      </c>
      <c r="G252" s="14">
        <f ca="1">(TRUNC(PRODUCT($F$12:$F251),16))</f>
        <v>1.0362922782922399</v>
      </c>
      <c r="H252" s="14">
        <f t="shared" ca="1" si="132"/>
        <v>1.03060609834759</v>
      </c>
      <c r="I252" s="14">
        <f t="shared" ca="1" si="133"/>
        <v>1.00551732</v>
      </c>
      <c r="J252" s="13">
        <f t="shared" si="123"/>
        <v>0.06</v>
      </c>
      <c r="K252" s="29">
        <f t="shared" si="124"/>
        <v>44501</v>
      </c>
      <c r="L252" s="2">
        <f t="shared" si="125"/>
        <v>19</v>
      </c>
      <c r="M252" s="17">
        <f t="shared" si="126"/>
        <v>19</v>
      </c>
      <c r="N252" s="12">
        <f t="shared" si="115"/>
        <v>1.004402955</v>
      </c>
      <c r="O252" s="12">
        <f t="shared" ca="1" si="116"/>
        <v>1.0099445680000001</v>
      </c>
      <c r="P252" s="17">
        <f t="shared" si="127"/>
        <v>0</v>
      </c>
      <c r="Q252" s="14">
        <f t="shared" ca="1" si="117"/>
        <v>9.9445680000000003</v>
      </c>
      <c r="R252" s="20">
        <f t="shared" si="118"/>
        <v>0</v>
      </c>
      <c r="S252" s="14">
        <f t="shared" si="119"/>
        <v>0</v>
      </c>
      <c r="T252" s="4" t="str">
        <f t="shared" si="128"/>
        <v>J=</v>
      </c>
      <c r="U252" s="29">
        <f t="shared" si="129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20"/>
        <v>44531</v>
      </c>
      <c r="B253" s="125">
        <f t="shared" ca="1" si="130"/>
        <v>1010.473654</v>
      </c>
      <c r="C253" s="7">
        <f t="shared" si="121"/>
        <v>1000</v>
      </c>
      <c r="D253" s="102">
        <f t="shared" si="122"/>
        <v>44526</v>
      </c>
      <c r="E253" s="100">
        <f ca="1">IF(D253&lt;$B$1,VLOOKUP(D253,[1]DI!$A$4:$B$15000,2,FALSE),0)</f>
        <v>7.6499999999999999E-2</v>
      </c>
      <c r="F253" s="14">
        <f t="shared" ca="1" si="131"/>
        <v>1.0002925600000001</v>
      </c>
      <c r="G253" s="14">
        <f ca="1">(TRUNC(PRODUCT($F$12:$F252),16))</f>
        <v>1.0365954559611801</v>
      </c>
      <c r="H253" s="14">
        <f t="shared" ca="1" si="132"/>
        <v>1.03060609834759</v>
      </c>
      <c r="I253" s="14">
        <f t="shared" ca="1" si="133"/>
        <v>1.0058114899999999</v>
      </c>
      <c r="J253" s="13">
        <f t="shared" si="123"/>
        <v>0.06</v>
      </c>
      <c r="K253" s="29">
        <f t="shared" si="124"/>
        <v>44501</v>
      </c>
      <c r="L253" s="2">
        <f t="shared" si="125"/>
        <v>20</v>
      </c>
      <c r="M253" s="17">
        <f t="shared" si="126"/>
        <v>20</v>
      </c>
      <c r="N253" s="12">
        <f t="shared" si="115"/>
        <v>1.004635226</v>
      </c>
      <c r="O253" s="12">
        <f t="shared" ca="1" si="116"/>
        <v>1.0104736540000001</v>
      </c>
      <c r="P253" s="17">
        <f t="shared" si="127"/>
        <v>0</v>
      </c>
      <c r="Q253" s="14">
        <f t="shared" ca="1" si="117"/>
        <v>10.473654</v>
      </c>
      <c r="R253" s="20">
        <f t="shared" si="118"/>
        <v>0</v>
      </c>
      <c r="S253" s="14">
        <f t="shared" si="119"/>
        <v>0</v>
      </c>
      <c r="T253" s="4" t="str">
        <f t="shared" si="128"/>
        <v>J=</v>
      </c>
      <c r="U253" s="29">
        <f t="shared" si="129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20"/>
        <v>44532</v>
      </c>
      <c r="B254" s="125">
        <f t="shared" ca="1" si="130"/>
        <v>1011.003021</v>
      </c>
      <c r="C254" s="7">
        <f t="shared" si="121"/>
        <v>1000</v>
      </c>
      <c r="D254" s="102">
        <f t="shared" si="122"/>
        <v>44529</v>
      </c>
      <c r="E254" s="100">
        <f ca="1">IF(D254&lt;$B$1,VLOOKUP(D254,[1]DI!$A$4:$B$15000,2,FALSE),0)</f>
        <v>7.6499999999999999E-2</v>
      </c>
      <c r="F254" s="14">
        <f t="shared" ca="1" si="131"/>
        <v>1.0002925600000001</v>
      </c>
      <c r="G254" s="14">
        <f ca="1">(TRUNC(PRODUCT($F$12:$F253),16))</f>
        <v>1.0368987223277799</v>
      </c>
      <c r="H254" s="14">
        <f t="shared" ca="1" si="132"/>
        <v>1.03060609834759</v>
      </c>
      <c r="I254" s="14">
        <f t="shared" ca="1" si="133"/>
        <v>1.0061057499999999</v>
      </c>
      <c r="J254" s="13">
        <f t="shared" si="123"/>
        <v>0.06</v>
      </c>
      <c r="K254" s="29">
        <f t="shared" si="124"/>
        <v>44501</v>
      </c>
      <c r="L254" s="2">
        <f t="shared" si="125"/>
        <v>21</v>
      </c>
      <c r="M254" s="17">
        <f t="shared" si="126"/>
        <v>21</v>
      </c>
      <c r="N254" s="12">
        <f t="shared" si="115"/>
        <v>1.004867551</v>
      </c>
      <c r="O254" s="12">
        <f t="shared" ca="1" si="116"/>
        <v>1.0110030210000001</v>
      </c>
      <c r="P254" s="17">
        <f t="shared" si="127"/>
        <v>0</v>
      </c>
      <c r="Q254" s="14">
        <f t="shared" ca="1" si="117"/>
        <v>11.003021</v>
      </c>
      <c r="R254" s="20">
        <f t="shared" si="118"/>
        <v>0</v>
      </c>
      <c r="S254" s="14">
        <f t="shared" si="119"/>
        <v>0</v>
      </c>
      <c r="T254" s="4" t="str">
        <f t="shared" si="128"/>
        <v>J=</v>
      </c>
      <c r="U254" s="29">
        <f t="shared" si="129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20"/>
        <v>44533</v>
      </c>
      <c r="B255" s="125">
        <f t="shared" ca="1" si="130"/>
        <v>1011.53266899</v>
      </c>
      <c r="C255" s="7">
        <f t="shared" si="121"/>
        <v>1000</v>
      </c>
      <c r="D255" s="102">
        <f t="shared" si="122"/>
        <v>44530</v>
      </c>
      <c r="E255" s="100">
        <f ca="1">IF(D255&lt;$B$1,VLOOKUP(D255,[1]DI!$A$4:$B$15000,2,FALSE),0)</f>
        <v>7.6499999999999999E-2</v>
      </c>
      <c r="F255" s="14">
        <f t="shared" ca="1" si="131"/>
        <v>1.0002925600000001</v>
      </c>
      <c r="G255" s="14">
        <f ca="1">(TRUNC(PRODUCT($F$12:$F254),16))</f>
        <v>1.03720207741798</v>
      </c>
      <c r="H255" s="14">
        <f t="shared" ca="1" si="132"/>
        <v>1.03060609834759</v>
      </c>
      <c r="I255" s="14">
        <f t="shared" ca="1" si="133"/>
        <v>1.0064001</v>
      </c>
      <c r="J255" s="13">
        <f t="shared" si="123"/>
        <v>0.06</v>
      </c>
      <c r="K255" s="29">
        <f t="shared" si="124"/>
        <v>44501</v>
      </c>
      <c r="L255" s="2">
        <f t="shared" si="125"/>
        <v>22</v>
      </c>
      <c r="M255" s="17">
        <f t="shared" si="126"/>
        <v>22</v>
      </c>
      <c r="N255" s="12">
        <f t="shared" si="115"/>
        <v>1.005099929</v>
      </c>
      <c r="O255" s="12">
        <f t="shared" ca="1" si="116"/>
        <v>1.0115326689999999</v>
      </c>
      <c r="P255" s="17">
        <f t="shared" si="127"/>
        <v>0</v>
      </c>
      <c r="Q255" s="14">
        <f t="shared" ca="1" si="117"/>
        <v>11.532668989999999</v>
      </c>
      <c r="R255" s="20">
        <f t="shared" si="118"/>
        <v>0</v>
      </c>
      <c r="S255" s="14">
        <f t="shared" si="119"/>
        <v>0</v>
      </c>
      <c r="T255" s="4" t="str">
        <f t="shared" si="128"/>
        <v>J=</v>
      </c>
      <c r="U255" s="29">
        <f t="shared" si="129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20"/>
        <v>44536</v>
      </c>
      <c r="B256" s="125">
        <f t="shared" ca="1" si="130"/>
        <v>1012.06258899</v>
      </c>
      <c r="C256" s="7">
        <f t="shared" si="121"/>
        <v>1000</v>
      </c>
      <c r="D256" s="102">
        <f t="shared" si="122"/>
        <v>44531</v>
      </c>
      <c r="E256" s="100">
        <f ca="1">IF(D256&lt;$B$1,VLOOKUP(D256,[1]DI!$A$4:$B$15000,2,FALSE),0)</f>
        <v>7.6499999999999999E-2</v>
      </c>
      <c r="F256" s="14">
        <f t="shared" ca="1" si="131"/>
        <v>1.0002925600000001</v>
      </c>
      <c r="G256" s="14">
        <f ca="1">(TRUNC(PRODUCT($F$12:$F255),16))</f>
        <v>1.03750552125775</v>
      </c>
      <c r="H256" s="14">
        <f t="shared" ca="1" si="132"/>
        <v>1.03060609834759</v>
      </c>
      <c r="I256" s="14">
        <f t="shared" ca="1" si="133"/>
        <v>1.0066945300000001</v>
      </c>
      <c r="J256" s="13">
        <f t="shared" si="123"/>
        <v>0.06</v>
      </c>
      <c r="K256" s="29">
        <f t="shared" si="124"/>
        <v>44501</v>
      </c>
      <c r="L256" s="2">
        <f t="shared" si="125"/>
        <v>23</v>
      </c>
      <c r="M256" s="17">
        <f t="shared" si="126"/>
        <v>23</v>
      </c>
      <c r="N256" s="12">
        <f t="shared" si="115"/>
        <v>1.005332361</v>
      </c>
      <c r="O256" s="12">
        <f t="shared" ca="1" si="116"/>
        <v>1.0120625889999999</v>
      </c>
      <c r="P256" s="17">
        <f t="shared" si="127"/>
        <v>0</v>
      </c>
      <c r="Q256" s="14">
        <f t="shared" ca="1" si="117"/>
        <v>12.06258899</v>
      </c>
      <c r="R256" s="20">
        <f t="shared" si="118"/>
        <v>0</v>
      </c>
      <c r="S256" s="14">
        <f t="shared" si="119"/>
        <v>0</v>
      </c>
      <c r="T256" s="4" t="str">
        <f t="shared" si="128"/>
        <v>J=</v>
      </c>
      <c r="U256" s="29">
        <f t="shared" si="129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20"/>
        <v>44537</v>
      </c>
      <c r="B257" s="125">
        <f t="shared" ca="1" si="130"/>
        <v>1012.59278899</v>
      </c>
      <c r="C257" s="7">
        <f t="shared" si="121"/>
        <v>1000</v>
      </c>
      <c r="D257" s="102">
        <f t="shared" si="122"/>
        <v>44532</v>
      </c>
      <c r="E257" s="100">
        <f ca="1">IF(D257&lt;$B$1,VLOOKUP(D257,[1]DI!$A$4:$B$15000,2,FALSE),0)</f>
        <v>7.6499999999999999E-2</v>
      </c>
      <c r="F257" s="14">
        <f t="shared" ca="1" si="131"/>
        <v>1.0002925600000001</v>
      </c>
      <c r="G257" s="14">
        <f ca="1">(TRUNC(PRODUCT($F$12:$F256),16))</f>
        <v>1.03780905387305</v>
      </c>
      <c r="H257" s="14">
        <f t="shared" ca="1" si="132"/>
        <v>1.03060609834759</v>
      </c>
      <c r="I257" s="14">
        <f t="shared" ca="1" si="133"/>
        <v>1.0069890500000001</v>
      </c>
      <c r="J257" s="13">
        <f t="shared" si="123"/>
        <v>0.06</v>
      </c>
      <c r="K257" s="29">
        <f t="shared" si="124"/>
        <v>44501</v>
      </c>
      <c r="L257" s="2">
        <f t="shared" si="125"/>
        <v>24</v>
      </c>
      <c r="M257" s="17">
        <f t="shared" si="126"/>
        <v>24</v>
      </c>
      <c r="N257" s="12">
        <f t="shared" si="115"/>
        <v>1.005564846</v>
      </c>
      <c r="O257" s="12">
        <f t="shared" ca="1" si="116"/>
        <v>1.0125927889999999</v>
      </c>
      <c r="P257" s="17">
        <f t="shared" si="127"/>
        <v>0</v>
      </c>
      <c r="Q257" s="14">
        <f t="shared" ca="1" si="117"/>
        <v>12.592788990000001</v>
      </c>
      <c r="R257" s="20">
        <f t="shared" si="118"/>
        <v>0</v>
      </c>
      <c r="S257" s="14">
        <f t="shared" si="119"/>
        <v>0</v>
      </c>
      <c r="T257" s="4" t="str">
        <f t="shared" si="128"/>
        <v>J=</v>
      </c>
      <c r="U257" s="29">
        <f t="shared" si="129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20"/>
        <v>44538</v>
      </c>
      <c r="B258" s="125">
        <f t="shared" ca="1" si="130"/>
        <v>1013.1232619899999</v>
      </c>
      <c r="C258" s="7">
        <f t="shared" si="121"/>
        <v>1000</v>
      </c>
      <c r="D258" s="102">
        <f t="shared" si="122"/>
        <v>44533</v>
      </c>
      <c r="E258" s="100">
        <f ca="1">IF(D258&lt;$B$1,VLOOKUP(D258,[1]DI!$A$4:$B$15000,2,FALSE),0)</f>
        <v>7.6499999999999999E-2</v>
      </c>
      <c r="F258" s="14">
        <f t="shared" ca="1" si="131"/>
        <v>1.0002925600000001</v>
      </c>
      <c r="G258" s="14">
        <f ca="1">(TRUNC(PRODUCT($F$12:$F257),16))</f>
        <v>1.03811267528985</v>
      </c>
      <c r="H258" s="14">
        <f t="shared" ca="1" si="132"/>
        <v>1.03060609834759</v>
      </c>
      <c r="I258" s="14">
        <f t="shared" ca="1" si="133"/>
        <v>1.00728365</v>
      </c>
      <c r="J258" s="13">
        <f t="shared" si="123"/>
        <v>0.06</v>
      </c>
      <c r="K258" s="29">
        <f t="shared" si="124"/>
        <v>44501</v>
      </c>
      <c r="L258" s="2">
        <f t="shared" si="125"/>
        <v>25</v>
      </c>
      <c r="M258" s="17">
        <f t="shared" si="126"/>
        <v>25</v>
      </c>
      <c r="N258" s="12">
        <f t="shared" si="115"/>
        <v>1.005797386</v>
      </c>
      <c r="O258" s="12">
        <f t="shared" ca="1" si="116"/>
        <v>1.0131232619999999</v>
      </c>
      <c r="P258" s="17">
        <f t="shared" si="127"/>
        <v>0</v>
      </c>
      <c r="Q258" s="14">
        <f t="shared" ca="1" si="117"/>
        <v>13.12326199</v>
      </c>
      <c r="R258" s="20">
        <f t="shared" si="118"/>
        <v>0</v>
      </c>
      <c r="S258" s="14">
        <f t="shared" si="119"/>
        <v>0</v>
      </c>
      <c r="T258" s="4" t="str">
        <f t="shared" si="128"/>
        <v>J=</v>
      </c>
      <c r="U258" s="29">
        <f t="shared" si="129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20"/>
        <v>44539</v>
      </c>
      <c r="B259" s="125">
        <f t="shared" ca="1" si="130"/>
        <v>1013.654016</v>
      </c>
      <c r="C259" s="7">
        <f t="shared" si="121"/>
        <v>1000</v>
      </c>
      <c r="D259" s="102">
        <f t="shared" si="122"/>
        <v>44536</v>
      </c>
      <c r="E259" s="100">
        <f ca="1">IF(D259&lt;$B$1,VLOOKUP(D259,[1]DI!$A$4:$B$15000,2,FALSE),0)</f>
        <v>7.6499999999999999E-2</v>
      </c>
      <c r="F259" s="14">
        <f t="shared" ca="1" si="131"/>
        <v>1.0002925600000001</v>
      </c>
      <c r="G259" s="14">
        <f ca="1">(TRUNC(PRODUCT($F$12:$F258),16))</f>
        <v>1.03841638553413</v>
      </c>
      <c r="H259" s="14">
        <f t="shared" ca="1" si="132"/>
        <v>1.03060609834759</v>
      </c>
      <c r="I259" s="14">
        <f t="shared" ca="1" si="133"/>
        <v>1.00757834</v>
      </c>
      <c r="J259" s="13">
        <f t="shared" si="123"/>
        <v>0.06</v>
      </c>
      <c r="K259" s="29">
        <f t="shared" si="124"/>
        <v>44501</v>
      </c>
      <c r="L259" s="2">
        <f t="shared" si="125"/>
        <v>26</v>
      </c>
      <c r="M259" s="17">
        <f t="shared" si="126"/>
        <v>26</v>
      </c>
      <c r="N259" s="12">
        <f t="shared" si="115"/>
        <v>1.006029979</v>
      </c>
      <c r="O259" s="12">
        <f t="shared" ca="1" si="116"/>
        <v>1.013654016</v>
      </c>
      <c r="P259" s="17">
        <f t="shared" si="127"/>
        <v>0</v>
      </c>
      <c r="Q259" s="14">
        <f t="shared" ca="1" si="117"/>
        <v>13.654016</v>
      </c>
      <c r="R259" s="20">
        <f t="shared" si="118"/>
        <v>0</v>
      </c>
      <c r="S259" s="14">
        <f t="shared" si="119"/>
        <v>0</v>
      </c>
      <c r="T259" s="4" t="str">
        <f t="shared" si="128"/>
        <v>J=</v>
      </c>
      <c r="U259" s="29">
        <f t="shared" si="129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20"/>
        <v>44540</v>
      </c>
      <c r="B260" s="125">
        <f t="shared" ca="1" si="130"/>
        <v>1014.185052</v>
      </c>
      <c r="C260" s="7">
        <f t="shared" si="121"/>
        <v>1000</v>
      </c>
      <c r="D260" s="102">
        <f t="shared" si="122"/>
        <v>44537</v>
      </c>
      <c r="E260" s="100">
        <f ca="1">IF(D260&lt;$B$1,VLOOKUP(D260,[1]DI!$A$4:$B$15000,2,FALSE),0)</f>
        <v>7.6499999999999999E-2</v>
      </c>
      <c r="F260" s="14">
        <f t="shared" ca="1" si="131"/>
        <v>1.0002925600000001</v>
      </c>
      <c r="G260" s="14">
        <f ca="1">(TRUNC(PRODUCT($F$12:$F259),16))</f>
        <v>1.0387201846318901</v>
      </c>
      <c r="H260" s="14">
        <f t="shared" ca="1" si="132"/>
        <v>1.03060609834759</v>
      </c>
      <c r="I260" s="14">
        <f t="shared" ca="1" si="133"/>
        <v>1.00787312</v>
      </c>
      <c r="J260" s="13">
        <f t="shared" si="123"/>
        <v>0.06</v>
      </c>
      <c r="K260" s="29">
        <f t="shared" si="124"/>
        <v>44501</v>
      </c>
      <c r="L260" s="2">
        <f t="shared" si="125"/>
        <v>27</v>
      </c>
      <c r="M260" s="17">
        <f t="shared" si="126"/>
        <v>27</v>
      </c>
      <c r="N260" s="12">
        <f t="shared" si="115"/>
        <v>1.006262626</v>
      </c>
      <c r="O260" s="12">
        <f t="shared" ca="1" si="116"/>
        <v>1.014185052</v>
      </c>
      <c r="P260" s="17">
        <f t="shared" si="127"/>
        <v>0</v>
      </c>
      <c r="Q260" s="14">
        <f t="shared" ca="1" si="117"/>
        <v>14.185052000000001</v>
      </c>
      <c r="R260" s="20">
        <f t="shared" si="118"/>
        <v>0</v>
      </c>
      <c r="S260" s="14">
        <f t="shared" si="119"/>
        <v>0</v>
      </c>
      <c r="T260" s="4" t="str">
        <f t="shared" si="128"/>
        <v>J=</v>
      </c>
      <c r="U260" s="29">
        <f t="shared" si="129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20"/>
        <v>44543</v>
      </c>
      <c r="B261" s="125">
        <f t="shared" ca="1" si="130"/>
        <v>1014.716361</v>
      </c>
      <c r="C261" s="7">
        <f t="shared" si="121"/>
        <v>1000</v>
      </c>
      <c r="D261" s="102">
        <f t="shared" si="122"/>
        <v>44538</v>
      </c>
      <c r="E261" s="100">
        <f ca="1">IF(D261&lt;$B$1,VLOOKUP(D261,[1]DI!$A$4:$B$15000,2,FALSE),0)</f>
        <v>7.6499999999999999E-2</v>
      </c>
      <c r="F261" s="14">
        <f t="shared" ca="1" si="131"/>
        <v>1.0002925600000001</v>
      </c>
      <c r="G261" s="14">
        <f ca="1">(TRUNC(PRODUCT($F$12:$F260),16))</f>
        <v>1.0390240726091</v>
      </c>
      <c r="H261" s="14">
        <f t="shared" ca="1" si="132"/>
        <v>1.03060609834759</v>
      </c>
      <c r="I261" s="14">
        <f t="shared" ca="1" si="133"/>
        <v>1.0081679800000001</v>
      </c>
      <c r="J261" s="13">
        <f t="shared" si="123"/>
        <v>0.06</v>
      </c>
      <c r="K261" s="29">
        <f t="shared" si="124"/>
        <v>44501</v>
      </c>
      <c r="L261" s="2">
        <f t="shared" si="125"/>
        <v>28</v>
      </c>
      <c r="M261" s="17">
        <f t="shared" si="126"/>
        <v>28</v>
      </c>
      <c r="N261" s="12">
        <f t="shared" si="115"/>
        <v>1.0064953270000001</v>
      </c>
      <c r="O261" s="12">
        <f t="shared" ca="1" si="116"/>
        <v>1.0147163610000001</v>
      </c>
      <c r="P261" s="17">
        <f t="shared" si="127"/>
        <v>0</v>
      </c>
      <c r="Q261" s="14">
        <f t="shared" ca="1" si="117"/>
        <v>14.716360999999999</v>
      </c>
      <c r="R261" s="20">
        <f t="shared" si="118"/>
        <v>0</v>
      </c>
      <c r="S261" s="14">
        <f t="shared" si="119"/>
        <v>0</v>
      </c>
      <c r="T261" s="4" t="str">
        <f t="shared" si="128"/>
        <v>J=</v>
      </c>
      <c r="U261" s="29">
        <f t="shared" si="129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20"/>
        <v>44544</v>
      </c>
      <c r="B262" s="125">
        <f t="shared" ca="1" si="130"/>
        <v>1015.2479499999999</v>
      </c>
      <c r="C262" s="7">
        <f t="shared" si="121"/>
        <v>1000</v>
      </c>
      <c r="D262" s="102">
        <f t="shared" si="122"/>
        <v>44539</v>
      </c>
      <c r="E262" s="100">
        <f ca="1">IF(D262&lt;$B$1,VLOOKUP(D262,[1]DI!$A$4:$B$15000,2,FALSE),0)</f>
        <v>9.1499999999999998E-2</v>
      </c>
      <c r="F262" s="14">
        <f t="shared" ca="1" si="131"/>
        <v>1.00034749</v>
      </c>
      <c r="G262" s="14">
        <f ca="1">(TRUNC(PRODUCT($F$12:$F261),16))</f>
        <v>1.03932804949178</v>
      </c>
      <c r="H262" s="14">
        <f t="shared" ca="1" si="132"/>
        <v>1.03060609834759</v>
      </c>
      <c r="I262" s="14">
        <f t="shared" ca="1" si="133"/>
        <v>1.0084629300000001</v>
      </c>
      <c r="J262" s="13">
        <f t="shared" si="123"/>
        <v>0.06</v>
      </c>
      <c r="K262" s="29">
        <f t="shared" si="124"/>
        <v>44501</v>
      </c>
      <c r="L262" s="2">
        <f t="shared" si="125"/>
        <v>29</v>
      </c>
      <c r="M262" s="17">
        <f t="shared" si="126"/>
        <v>29</v>
      </c>
      <c r="N262" s="12">
        <f t="shared" si="115"/>
        <v>1.0067280810000001</v>
      </c>
      <c r="O262" s="12">
        <f t="shared" ca="1" si="116"/>
        <v>1.01524795</v>
      </c>
      <c r="P262" s="17">
        <f t="shared" si="127"/>
        <v>0</v>
      </c>
      <c r="Q262" s="14">
        <f t="shared" ca="1" si="117"/>
        <v>15.247949999999999</v>
      </c>
      <c r="R262" s="20">
        <f t="shared" si="118"/>
        <v>0</v>
      </c>
      <c r="S262" s="14">
        <f t="shared" si="119"/>
        <v>0</v>
      </c>
      <c r="T262" s="4" t="str">
        <f t="shared" si="128"/>
        <v>J=</v>
      </c>
      <c r="U262" s="29">
        <f t="shared" si="129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20"/>
        <v>44545</v>
      </c>
      <c r="B263" s="125">
        <f t="shared" ca="1" si="130"/>
        <v>1015.835599</v>
      </c>
      <c r="C263" s="7">
        <f t="shared" si="121"/>
        <v>1000</v>
      </c>
      <c r="D263" s="102">
        <f t="shared" si="122"/>
        <v>44540</v>
      </c>
      <c r="E263" s="100">
        <f ca="1">IF(D263&lt;$B$1,VLOOKUP(D263,[1]DI!$A$4:$B$15000,2,FALSE),0)</f>
        <v>9.1499999999999998E-2</v>
      </c>
      <c r="F263" s="14">
        <f t="shared" ca="1" si="131"/>
        <v>1.00034749</v>
      </c>
      <c r="G263" s="14">
        <f ca="1">(TRUNC(PRODUCT($F$12:$F262),16))</f>
        <v>1.0396892055957001</v>
      </c>
      <c r="H263" s="14">
        <f t="shared" ca="1" si="132"/>
        <v>1.03060609834759</v>
      </c>
      <c r="I263" s="14">
        <f t="shared" ca="1" si="133"/>
        <v>1.00881336</v>
      </c>
      <c r="J263" s="13">
        <f t="shared" si="123"/>
        <v>0.06</v>
      </c>
      <c r="K263" s="29">
        <f t="shared" si="124"/>
        <v>44501</v>
      </c>
      <c r="L263" s="2">
        <f t="shared" si="125"/>
        <v>30</v>
      </c>
      <c r="M263" s="17">
        <f t="shared" si="126"/>
        <v>30</v>
      </c>
      <c r="N263" s="12">
        <f t="shared" si="115"/>
        <v>1.00696089</v>
      </c>
      <c r="O263" s="12">
        <f t="shared" ca="1" si="116"/>
        <v>1.0158355990000001</v>
      </c>
      <c r="P263" s="17">
        <f t="shared" si="127"/>
        <v>0</v>
      </c>
      <c r="Q263" s="14">
        <f t="shared" ca="1" si="117"/>
        <v>15.835599</v>
      </c>
      <c r="R263" s="20">
        <f t="shared" si="118"/>
        <v>0</v>
      </c>
      <c r="S263" s="14">
        <f t="shared" si="119"/>
        <v>0</v>
      </c>
      <c r="T263" s="4" t="str">
        <f t="shared" si="128"/>
        <v>J=</v>
      </c>
      <c r="U263" s="29">
        <f t="shared" si="129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20"/>
        <v>44546</v>
      </c>
      <c r="B264" s="125">
        <f t="shared" ca="1" si="130"/>
        <v>1016.423595</v>
      </c>
      <c r="C264" s="7">
        <f t="shared" si="121"/>
        <v>1000</v>
      </c>
      <c r="D264" s="102">
        <f t="shared" si="122"/>
        <v>44543</v>
      </c>
      <c r="E264" s="100">
        <f ca="1">IF(D264&lt;$B$1,VLOOKUP(D264,[1]DI!$A$4:$B$15000,2,FALSE),0)</f>
        <v>9.1499999999999998E-2</v>
      </c>
      <c r="F264" s="14">
        <f t="shared" ca="1" si="131"/>
        <v>1.00034749</v>
      </c>
      <c r="G264" s="14">
        <f ca="1">(TRUNC(PRODUCT($F$12:$F263),16))</f>
        <v>1.0400504871977501</v>
      </c>
      <c r="H264" s="14">
        <f t="shared" ca="1" si="132"/>
        <v>1.03060609834759</v>
      </c>
      <c r="I264" s="14">
        <f t="shared" ca="1" si="133"/>
        <v>1.00916392</v>
      </c>
      <c r="J264" s="13">
        <f t="shared" si="123"/>
        <v>0.06</v>
      </c>
      <c r="K264" s="29">
        <f t="shared" si="124"/>
        <v>44501</v>
      </c>
      <c r="L264" s="2">
        <f t="shared" si="125"/>
        <v>31</v>
      </c>
      <c r="M264" s="17">
        <f t="shared" si="126"/>
        <v>31</v>
      </c>
      <c r="N264" s="12">
        <f t="shared" si="115"/>
        <v>1.0071937520000001</v>
      </c>
      <c r="O264" s="12">
        <f t="shared" ca="1" si="116"/>
        <v>1.016423595</v>
      </c>
      <c r="P264" s="17">
        <f t="shared" si="127"/>
        <v>0</v>
      </c>
      <c r="Q264" s="14">
        <f t="shared" ca="1" si="117"/>
        <v>16.423594999999999</v>
      </c>
      <c r="R264" s="20">
        <f t="shared" si="118"/>
        <v>0</v>
      </c>
      <c r="S264" s="14">
        <f t="shared" si="119"/>
        <v>0</v>
      </c>
      <c r="T264" s="4" t="str">
        <f t="shared" si="128"/>
        <v>J=</v>
      </c>
      <c r="U264" s="29">
        <f t="shared" si="129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20"/>
        <v>44547</v>
      </c>
      <c r="B265" s="125">
        <f t="shared" ca="1" si="130"/>
        <v>1017.01192</v>
      </c>
      <c r="C265" s="7">
        <f t="shared" si="121"/>
        <v>1000</v>
      </c>
      <c r="D265" s="102">
        <f t="shared" si="122"/>
        <v>44544</v>
      </c>
      <c r="E265" s="100">
        <f ca="1">IF(D265&lt;$B$1,VLOOKUP(D265,[1]DI!$A$4:$B$15000,2,FALSE),0)</f>
        <v>9.1499999999999998E-2</v>
      </c>
      <c r="F265" s="14">
        <f t="shared" ca="1" si="131"/>
        <v>1.00034749</v>
      </c>
      <c r="G265" s="14">
        <f ca="1">(TRUNC(PRODUCT($F$12:$F264),16))</f>
        <v>1.0404118943415499</v>
      </c>
      <c r="H265" s="14">
        <f t="shared" ca="1" si="132"/>
        <v>1.03060609834759</v>
      </c>
      <c r="I265" s="14">
        <f t="shared" ca="1" si="133"/>
        <v>1.00951459</v>
      </c>
      <c r="J265" s="13">
        <f t="shared" si="123"/>
        <v>0.06</v>
      </c>
      <c r="K265" s="29">
        <f t="shared" si="124"/>
        <v>44501</v>
      </c>
      <c r="L265" s="2">
        <f t="shared" si="125"/>
        <v>32</v>
      </c>
      <c r="M265" s="17">
        <f t="shared" si="126"/>
        <v>32</v>
      </c>
      <c r="N265" s="12">
        <f t="shared" si="115"/>
        <v>1.0074266679999999</v>
      </c>
      <c r="O265" s="12">
        <f t="shared" ca="1" si="116"/>
        <v>1.0170119200000001</v>
      </c>
      <c r="P265" s="17">
        <f t="shared" si="127"/>
        <v>0</v>
      </c>
      <c r="Q265" s="14">
        <f t="shared" ca="1" si="117"/>
        <v>17.01192</v>
      </c>
      <c r="R265" s="20">
        <f t="shared" si="118"/>
        <v>0</v>
      </c>
      <c r="S265" s="14">
        <f t="shared" si="119"/>
        <v>0</v>
      </c>
      <c r="T265" s="4" t="str">
        <f t="shared" si="128"/>
        <v>J=</v>
      </c>
      <c r="U265" s="29">
        <f t="shared" si="129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20"/>
        <v>44550</v>
      </c>
      <c r="B266" s="125">
        <f t="shared" ca="1" si="130"/>
        <v>1017.600593</v>
      </c>
      <c r="C266" s="7">
        <f t="shared" si="121"/>
        <v>1000</v>
      </c>
      <c r="D266" s="102">
        <f t="shared" si="122"/>
        <v>44545</v>
      </c>
      <c r="E266" s="100">
        <f ca="1">IF(D266&lt;$B$1,VLOOKUP(D266,[1]DI!$A$4:$B$15000,2,FALSE),0)</f>
        <v>9.1499999999999998E-2</v>
      </c>
      <c r="F266" s="14">
        <f t="shared" ca="1" si="131"/>
        <v>1.00034749</v>
      </c>
      <c r="G266" s="14">
        <f ca="1">(TRUNC(PRODUCT($F$12:$F265),16))</f>
        <v>1.0407734270707201</v>
      </c>
      <c r="H266" s="14">
        <f t="shared" ca="1" si="132"/>
        <v>1.03060609834759</v>
      </c>
      <c r="I266" s="14">
        <f t="shared" ca="1" si="133"/>
        <v>1.0098653900000001</v>
      </c>
      <c r="J266" s="13">
        <f t="shared" si="123"/>
        <v>0.06</v>
      </c>
      <c r="K266" s="29">
        <f t="shared" si="124"/>
        <v>44501</v>
      </c>
      <c r="L266" s="2">
        <f t="shared" si="125"/>
        <v>33</v>
      </c>
      <c r="M266" s="17">
        <f t="shared" si="126"/>
        <v>33</v>
      </c>
      <c r="N266" s="12">
        <f t="shared" si="115"/>
        <v>1.007659638</v>
      </c>
      <c r="O266" s="12">
        <f t="shared" ca="1" si="116"/>
        <v>1.0176005930000001</v>
      </c>
      <c r="P266" s="17">
        <f t="shared" si="127"/>
        <v>0</v>
      </c>
      <c r="Q266" s="14">
        <f t="shared" ca="1" si="117"/>
        <v>17.600593</v>
      </c>
      <c r="R266" s="20">
        <f t="shared" si="118"/>
        <v>0</v>
      </c>
      <c r="S266" s="14">
        <f t="shared" si="119"/>
        <v>0</v>
      </c>
      <c r="T266" s="4" t="str">
        <f t="shared" si="128"/>
        <v>J=</v>
      </c>
      <c r="U266" s="29">
        <f t="shared" si="129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20"/>
        <v>44551</v>
      </c>
      <c r="B267" s="125">
        <f t="shared" ca="1" si="130"/>
        <v>1018.189606</v>
      </c>
      <c r="C267" s="7">
        <f t="shared" si="121"/>
        <v>1000</v>
      </c>
      <c r="D267" s="102">
        <f t="shared" si="122"/>
        <v>44546</v>
      </c>
      <c r="E267" s="100">
        <f ca="1">IF(D267&lt;$B$1,VLOOKUP(D267,[1]DI!$A$4:$B$15000,2,FALSE),0)</f>
        <v>9.1499999999999998E-2</v>
      </c>
      <c r="F267" s="14">
        <f t="shared" ca="1" si="131"/>
        <v>1.00034749</v>
      </c>
      <c r="G267" s="14">
        <f ca="1">(TRUNC(PRODUCT($F$12:$F266),16))</f>
        <v>1.0411350854288901</v>
      </c>
      <c r="H267" s="14">
        <f t="shared" ca="1" si="132"/>
        <v>1.03060609834759</v>
      </c>
      <c r="I267" s="14">
        <f t="shared" ca="1" si="133"/>
        <v>1.0102163099999999</v>
      </c>
      <c r="J267" s="13">
        <f t="shared" si="123"/>
        <v>0.06</v>
      </c>
      <c r="K267" s="29">
        <f t="shared" si="124"/>
        <v>44501</v>
      </c>
      <c r="L267" s="2">
        <f t="shared" si="125"/>
        <v>34</v>
      </c>
      <c r="M267" s="17">
        <f t="shared" si="126"/>
        <v>34</v>
      </c>
      <c r="N267" s="12">
        <f t="shared" si="115"/>
        <v>1.0078926619999999</v>
      </c>
      <c r="O267" s="12">
        <f t="shared" ca="1" si="116"/>
        <v>1.018189606</v>
      </c>
      <c r="P267" s="17">
        <f t="shared" si="127"/>
        <v>0</v>
      </c>
      <c r="Q267" s="14">
        <f t="shared" ca="1" si="117"/>
        <v>18.189606000000001</v>
      </c>
      <c r="R267" s="20">
        <f t="shared" si="118"/>
        <v>0</v>
      </c>
      <c r="S267" s="14">
        <f t="shared" si="119"/>
        <v>0</v>
      </c>
      <c r="T267" s="4" t="str">
        <f t="shared" si="128"/>
        <v>J=</v>
      </c>
      <c r="U267" s="29">
        <f t="shared" si="129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20"/>
        <v>44552</v>
      </c>
      <c r="B268" s="125">
        <f t="shared" ca="1" si="130"/>
        <v>1018.778958</v>
      </c>
      <c r="C268" s="7">
        <f t="shared" si="121"/>
        <v>1000</v>
      </c>
      <c r="D268" s="102">
        <f t="shared" si="122"/>
        <v>44547</v>
      </c>
      <c r="E268" s="100">
        <f ca="1">IF(D268&lt;$B$1,VLOOKUP(D268,[1]DI!$A$4:$B$15000,2,FALSE),0)</f>
        <v>9.1499999999999998E-2</v>
      </c>
      <c r="F268" s="14">
        <f t="shared" ca="1" si="131"/>
        <v>1.00034749</v>
      </c>
      <c r="G268" s="14">
        <f ca="1">(TRUNC(PRODUCT($F$12:$F267),16))</f>
        <v>1.04149686945972</v>
      </c>
      <c r="H268" s="14">
        <f t="shared" ca="1" si="132"/>
        <v>1.03060609834759</v>
      </c>
      <c r="I268" s="14">
        <f t="shared" ca="1" si="133"/>
        <v>1.0105673500000001</v>
      </c>
      <c r="J268" s="13">
        <f t="shared" si="123"/>
        <v>0.06</v>
      </c>
      <c r="K268" s="29">
        <f t="shared" si="124"/>
        <v>44501</v>
      </c>
      <c r="L268" s="2">
        <f t="shared" si="125"/>
        <v>35</v>
      </c>
      <c r="M268" s="17">
        <f t="shared" si="126"/>
        <v>35</v>
      </c>
      <c r="N268" s="12">
        <f t="shared" ref="N268:N331" si="134">ROUND((J268+1)^(M268/252),9)</f>
        <v>1.0081257400000001</v>
      </c>
      <c r="O268" s="12">
        <f t="shared" ref="O268:O331" ca="1" si="135">ROUND(I268*N268,9)</f>
        <v>1.018778958</v>
      </c>
      <c r="P268" s="17">
        <f t="shared" si="127"/>
        <v>0</v>
      </c>
      <c r="Q268" s="14">
        <f t="shared" ref="Q268:Q331" ca="1" si="136">TRUNC(((O268-1)*C268),8)</f>
        <v>18.778957999999999</v>
      </c>
      <c r="R268" s="20">
        <f t="shared" ref="R268:R331" si="137">IF($P268&gt;0,VLOOKUP($P268,$X$12:$AD$150,7),0)</f>
        <v>0</v>
      </c>
      <c r="S268" s="14">
        <f t="shared" ref="S268:S331" si="138">IF(R268&gt;0,TRUNC(R268*C268,8),0)</f>
        <v>0</v>
      </c>
      <c r="T268" s="4" t="str">
        <f t="shared" si="128"/>
        <v>J=</v>
      </c>
      <c r="U268" s="29">
        <f t="shared" si="129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39">WORKDAY($A268,1,$X$166:$X$544)</f>
        <v>44553</v>
      </c>
      <c r="B269" s="125">
        <f t="shared" ca="1" si="130"/>
        <v>1019.36864799</v>
      </c>
      <c r="C269" s="7">
        <f t="shared" ref="C269:C332" si="140">(C268-S268)</f>
        <v>1000</v>
      </c>
      <c r="D269" s="102">
        <f t="shared" ref="D269:D332" si="141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31"/>
        <v>1.00034749</v>
      </c>
      <c r="G269" s="14">
        <f ca="1">(TRUNC(PRODUCT($F$12:$F268),16))</f>
        <v>1.0418587792068901</v>
      </c>
      <c r="H269" s="14">
        <f t="shared" ca="1" si="132"/>
        <v>1.03060609834759</v>
      </c>
      <c r="I269" s="14">
        <f t="shared" ca="1" si="133"/>
        <v>1.01091851</v>
      </c>
      <c r="J269" s="13">
        <f t="shared" ref="J269:J332" si="142">J268</f>
        <v>0.06</v>
      </c>
      <c r="K269" s="29">
        <f t="shared" ref="K269:K332" si="143">IF(P268&gt;0,VLOOKUP(P268,X$12:AH$150,2),K268)</f>
        <v>44501</v>
      </c>
      <c r="L269" s="2">
        <f t="shared" ref="L269:L332" si="144">IF(A269&gt;K269,IF(NETWORKDAYS(K269,A269,$X$160:$X$544)-1=0,1,NETWORKDAYS(K269,A269,$X$160:$X$544)-1),0)</f>
        <v>36</v>
      </c>
      <c r="M269" s="17">
        <f t="shared" ref="M269:M332" si="145">IF(AND(L269=1,L268=1),1,IF(L269&gt;0,IF(L269=L268,L269+1,L269),0))</f>
        <v>36</v>
      </c>
      <c r="N269" s="12">
        <f t="shared" si="134"/>
        <v>1.0083588720000001</v>
      </c>
      <c r="O269" s="12">
        <f t="shared" ca="1" si="135"/>
        <v>1.0193686479999999</v>
      </c>
      <c r="P269" s="17">
        <f t="shared" ref="P269:P332" si="146">IF(VLOOKUP(A269,Y$12:AF$150,8)=VLOOKUP(A268,Y$12:AF$150,8),0,VLOOKUP(A269,Y$12:AF$150,8))</f>
        <v>0</v>
      </c>
      <c r="Q269" s="14">
        <f t="shared" ca="1" si="136"/>
        <v>19.368647989999999</v>
      </c>
      <c r="R269" s="20">
        <f t="shared" si="137"/>
        <v>0</v>
      </c>
      <c r="S269" s="14">
        <f t="shared" si="138"/>
        <v>0</v>
      </c>
      <c r="T269" s="4" t="str">
        <f t="shared" ref="T269:T332" si="147">IF(P268&gt;0,VLOOKUP(P268,X$12:AH$150,10),T268)</f>
        <v>J=</v>
      </c>
      <c r="U269" s="29">
        <f t="shared" ref="U269:U332" si="148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39"/>
        <v>44554</v>
      </c>
      <c r="B270" s="125">
        <f t="shared" ref="B270:B333" ca="1" si="149">IF(D270&lt;=TODAY(),C270+Q270,IF(AND(D270&gt;TODAY(),A270&lt;=$B$1),IF(VLOOKUP(TODAY(),$A$10:$E$5000,4,FALSE)=0,"n.d",C270+Q270),"n.d"))</f>
        <v>1019.958678</v>
      </c>
      <c r="C270" s="7">
        <f t="shared" si="140"/>
        <v>1000</v>
      </c>
      <c r="D270" s="102">
        <f t="shared" si="141"/>
        <v>44551</v>
      </c>
      <c r="E270" s="100">
        <f ca="1">IF(D270&lt;$B$1,VLOOKUP(D270,[1]DI!$A$4:$B$15000,2,FALSE),0)</f>
        <v>9.1499999999999998E-2</v>
      </c>
      <c r="F270" s="14">
        <f t="shared" ref="F270:F333" ca="1" si="150">ROUND(((1+E270)^(1/252)),8)</f>
        <v>1.00034749</v>
      </c>
      <c r="G270" s="14">
        <f ca="1">(TRUNC(PRODUCT($F$12:$F269),16))</f>
        <v>1.0422208147140799</v>
      </c>
      <c r="H270" s="14">
        <f t="shared" ref="H270:H333" ca="1" si="151">IF(P269&gt;0,G269,H269)</f>
        <v>1.03060609834759</v>
      </c>
      <c r="I270" s="14">
        <f t="shared" ref="I270:I333" ca="1" si="152">ROUND(G270/H270,8)</f>
        <v>1.0112697900000001</v>
      </c>
      <c r="J270" s="13">
        <f t="shared" si="142"/>
        <v>0.06</v>
      </c>
      <c r="K270" s="29">
        <f t="shared" si="143"/>
        <v>44501</v>
      </c>
      <c r="L270" s="2">
        <f t="shared" si="144"/>
        <v>37</v>
      </c>
      <c r="M270" s="17">
        <f t="shared" si="145"/>
        <v>37</v>
      </c>
      <c r="N270" s="12">
        <f t="shared" si="134"/>
        <v>1.008592057</v>
      </c>
      <c r="O270" s="12">
        <f t="shared" ca="1" si="135"/>
        <v>1.0199586780000001</v>
      </c>
      <c r="P270" s="17">
        <f t="shared" si="146"/>
        <v>0</v>
      </c>
      <c r="Q270" s="14">
        <f t="shared" ca="1" si="136"/>
        <v>19.958677999999999</v>
      </c>
      <c r="R270" s="20">
        <f t="shared" si="137"/>
        <v>0</v>
      </c>
      <c r="S270" s="14">
        <f t="shared" si="138"/>
        <v>0</v>
      </c>
      <c r="T270" s="4" t="str">
        <f t="shared" si="147"/>
        <v>J=</v>
      </c>
      <c r="U270" s="29">
        <f t="shared" si="148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39"/>
        <v>44557</v>
      </c>
      <c r="B271" s="125">
        <f t="shared" ca="1" si="149"/>
        <v>1020.5490579999999</v>
      </c>
      <c r="C271" s="7">
        <f t="shared" si="140"/>
        <v>1000</v>
      </c>
      <c r="D271" s="102">
        <f t="shared" si="141"/>
        <v>44552</v>
      </c>
      <c r="E271" s="100">
        <f ca="1">IF(D271&lt;$B$1,VLOOKUP(D271,[1]DI!$A$4:$B$15000,2,FALSE),0)</f>
        <v>9.1499999999999998E-2</v>
      </c>
      <c r="F271" s="14">
        <f t="shared" ca="1" si="150"/>
        <v>1.00034749</v>
      </c>
      <c r="G271" s="14">
        <f ca="1">(TRUNC(PRODUCT($F$12:$F270),16))</f>
        <v>1.0425829760249801</v>
      </c>
      <c r="H271" s="14">
        <f t="shared" ca="1" si="151"/>
        <v>1.03060609834759</v>
      </c>
      <c r="I271" s="14">
        <f t="shared" ca="1" si="152"/>
        <v>1.0116212</v>
      </c>
      <c r="J271" s="13">
        <f t="shared" si="142"/>
        <v>0.06</v>
      </c>
      <c r="K271" s="29">
        <f t="shared" si="143"/>
        <v>44501</v>
      </c>
      <c r="L271" s="2">
        <f t="shared" si="144"/>
        <v>38</v>
      </c>
      <c r="M271" s="17">
        <f t="shared" si="145"/>
        <v>38</v>
      </c>
      <c r="N271" s="12">
        <f t="shared" si="134"/>
        <v>1.008825297</v>
      </c>
      <c r="O271" s="12">
        <f t="shared" ca="1" si="135"/>
        <v>1.0205490580000001</v>
      </c>
      <c r="P271" s="17">
        <f t="shared" si="146"/>
        <v>0</v>
      </c>
      <c r="Q271" s="14">
        <f t="shared" ca="1" si="136"/>
        <v>20.549057999999999</v>
      </c>
      <c r="R271" s="20">
        <f t="shared" si="137"/>
        <v>0</v>
      </c>
      <c r="S271" s="14">
        <f t="shared" si="138"/>
        <v>0</v>
      </c>
      <c r="T271" s="4" t="str">
        <f t="shared" si="147"/>
        <v>J=</v>
      </c>
      <c r="U271" s="29">
        <f t="shared" si="148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39"/>
        <v>44558</v>
      </c>
      <c r="B272" s="125">
        <f t="shared" ca="1" si="149"/>
        <v>1021.139776</v>
      </c>
      <c r="C272" s="7">
        <f t="shared" si="140"/>
        <v>1000</v>
      </c>
      <c r="D272" s="102">
        <f t="shared" si="141"/>
        <v>44553</v>
      </c>
      <c r="E272" s="100">
        <f ca="1">IF(D272&lt;$B$1,VLOOKUP(D272,[1]DI!$A$4:$B$15000,2,FALSE),0)</f>
        <v>9.1499999999999998E-2</v>
      </c>
      <c r="F272" s="14">
        <f t="shared" ca="1" si="150"/>
        <v>1.00034749</v>
      </c>
      <c r="G272" s="14">
        <f ca="1">(TRUNC(PRODUCT($F$12:$F271),16))</f>
        <v>1.04294526318332</v>
      </c>
      <c r="H272" s="14">
        <f t="shared" ca="1" si="151"/>
        <v>1.03060609834759</v>
      </c>
      <c r="I272" s="14">
        <f t="shared" ca="1" si="152"/>
        <v>1.0119727300000001</v>
      </c>
      <c r="J272" s="13">
        <f t="shared" si="142"/>
        <v>0.06</v>
      </c>
      <c r="K272" s="29">
        <f t="shared" si="143"/>
        <v>44501</v>
      </c>
      <c r="L272" s="2">
        <f t="shared" si="144"/>
        <v>39</v>
      </c>
      <c r="M272" s="17">
        <f t="shared" si="145"/>
        <v>39</v>
      </c>
      <c r="N272" s="12">
        <f t="shared" si="134"/>
        <v>1.00905859</v>
      </c>
      <c r="O272" s="12">
        <f t="shared" ca="1" si="135"/>
        <v>1.0211397760000001</v>
      </c>
      <c r="P272" s="17">
        <f t="shared" si="146"/>
        <v>0</v>
      </c>
      <c r="Q272" s="14">
        <f t="shared" ca="1" si="136"/>
        <v>21.139776000000001</v>
      </c>
      <c r="R272" s="20">
        <f t="shared" si="137"/>
        <v>0</v>
      </c>
      <c r="S272" s="14">
        <f t="shared" si="138"/>
        <v>0</v>
      </c>
      <c r="T272" s="4" t="str">
        <f t="shared" si="147"/>
        <v>J=</v>
      </c>
      <c r="U272" s="29">
        <f t="shared" si="148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39"/>
        <v>44559</v>
      </c>
      <c r="B273" s="125">
        <f t="shared" ca="1" si="149"/>
        <v>1021.730835</v>
      </c>
      <c r="C273" s="7">
        <f t="shared" si="140"/>
        <v>1000</v>
      </c>
      <c r="D273" s="102">
        <f t="shared" si="141"/>
        <v>44554</v>
      </c>
      <c r="E273" s="100">
        <f ca="1">IF(D273&lt;$B$1,VLOOKUP(D273,[1]DI!$A$4:$B$15000,2,FALSE),0)</f>
        <v>9.1499999999999998E-2</v>
      </c>
      <c r="F273" s="14">
        <f t="shared" ca="1" si="150"/>
        <v>1.00034749</v>
      </c>
      <c r="G273" s="14">
        <f ca="1">(TRUNC(PRODUCT($F$12:$F272),16))</f>
        <v>1.0433076762328299</v>
      </c>
      <c r="H273" s="14">
        <f t="shared" ca="1" si="151"/>
        <v>1.03060609834759</v>
      </c>
      <c r="I273" s="14">
        <f t="shared" ca="1" si="152"/>
        <v>1.0123243799999999</v>
      </c>
      <c r="J273" s="13">
        <f t="shared" si="142"/>
        <v>0.06</v>
      </c>
      <c r="K273" s="29">
        <f t="shared" si="143"/>
        <v>44501</v>
      </c>
      <c r="L273" s="2">
        <f t="shared" si="144"/>
        <v>40</v>
      </c>
      <c r="M273" s="17">
        <f t="shared" si="145"/>
        <v>40</v>
      </c>
      <c r="N273" s="12">
        <f t="shared" si="134"/>
        <v>1.0092919380000001</v>
      </c>
      <c r="O273" s="12">
        <f t="shared" ca="1" si="135"/>
        <v>1.0217308350000001</v>
      </c>
      <c r="P273" s="17">
        <f t="shared" si="146"/>
        <v>0</v>
      </c>
      <c r="Q273" s="14">
        <f t="shared" ca="1" si="136"/>
        <v>21.730834999999999</v>
      </c>
      <c r="R273" s="20">
        <f t="shared" si="137"/>
        <v>0</v>
      </c>
      <c r="S273" s="14">
        <f t="shared" si="138"/>
        <v>0</v>
      </c>
      <c r="T273" s="4" t="str">
        <f t="shared" si="147"/>
        <v>J=</v>
      </c>
      <c r="U273" s="29">
        <f t="shared" si="148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39"/>
        <v>44560</v>
      </c>
      <c r="B274" s="125">
        <f t="shared" ca="1" si="149"/>
        <v>1022.322234</v>
      </c>
      <c r="C274" s="7">
        <f t="shared" si="140"/>
        <v>1000</v>
      </c>
      <c r="D274" s="102">
        <f t="shared" si="141"/>
        <v>44557</v>
      </c>
      <c r="E274" s="100">
        <f ca="1">IF(D274&lt;$B$1,VLOOKUP(D274,[1]DI!$A$4:$B$15000,2,FALSE),0)</f>
        <v>9.1499999999999998E-2</v>
      </c>
      <c r="F274" s="14">
        <f t="shared" ca="1" si="150"/>
        <v>1.00034749</v>
      </c>
      <c r="G274" s="14">
        <f ca="1">(TRUNC(PRODUCT($F$12:$F273),16))</f>
        <v>1.0436702152172399</v>
      </c>
      <c r="H274" s="14">
        <f t="shared" ca="1" si="151"/>
        <v>1.03060609834759</v>
      </c>
      <c r="I274" s="14">
        <f t="shared" ca="1" si="152"/>
        <v>1.0126761500000001</v>
      </c>
      <c r="J274" s="13">
        <f t="shared" si="142"/>
        <v>0.06</v>
      </c>
      <c r="K274" s="29">
        <f t="shared" si="143"/>
        <v>44501</v>
      </c>
      <c r="L274" s="2">
        <f t="shared" si="144"/>
        <v>41</v>
      </c>
      <c r="M274" s="17">
        <f t="shared" si="145"/>
        <v>41</v>
      </c>
      <c r="N274" s="12">
        <f t="shared" si="134"/>
        <v>1.0095253390000001</v>
      </c>
      <c r="O274" s="12">
        <f t="shared" ca="1" si="135"/>
        <v>1.022322234</v>
      </c>
      <c r="P274" s="17">
        <f t="shared" si="146"/>
        <v>0</v>
      </c>
      <c r="Q274" s="14">
        <f t="shared" ca="1" si="136"/>
        <v>22.322234000000002</v>
      </c>
      <c r="R274" s="20">
        <f t="shared" si="137"/>
        <v>0</v>
      </c>
      <c r="S274" s="14">
        <f t="shared" si="138"/>
        <v>0</v>
      </c>
      <c r="T274" s="4" t="str">
        <f t="shared" si="147"/>
        <v>J=</v>
      </c>
      <c r="U274" s="29">
        <f t="shared" si="148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39"/>
        <v>44561</v>
      </c>
      <c r="B275" s="125">
        <f t="shared" ca="1" si="149"/>
        <v>1022.9139720000001</v>
      </c>
      <c r="C275" s="7">
        <f t="shared" si="140"/>
        <v>1000</v>
      </c>
      <c r="D275" s="102">
        <f t="shared" si="141"/>
        <v>44558</v>
      </c>
      <c r="E275" s="100">
        <f ca="1">IF(D275&lt;$B$1,VLOOKUP(D275,[1]DI!$A$4:$B$15000,2,FALSE),0)</f>
        <v>9.1499999999999998E-2</v>
      </c>
      <c r="F275" s="14">
        <f t="shared" ca="1" si="150"/>
        <v>1.00034749</v>
      </c>
      <c r="G275" s="14">
        <f ca="1">(TRUNC(PRODUCT($F$12:$F274),16))</f>
        <v>1.04403288018033</v>
      </c>
      <c r="H275" s="14">
        <f t="shared" ca="1" si="151"/>
        <v>1.03060609834759</v>
      </c>
      <c r="I275" s="14">
        <f t="shared" ca="1" si="152"/>
        <v>1.01302804</v>
      </c>
      <c r="J275" s="13">
        <f t="shared" si="142"/>
        <v>0.06</v>
      </c>
      <c r="K275" s="29">
        <f t="shared" si="143"/>
        <v>44501</v>
      </c>
      <c r="L275" s="2">
        <f t="shared" si="144"/>
        <v>42</v>
      </c>
      <c r="M275" s="17">
        <f t="shared" si="145"/>
        <v>42</v>
      </c>
      <c r="N275" s="12">
        <f t="shared" si="134"/>
        <v>1.0097587939999999</v>
      </c>
      <c r="O275" s="12">
        <f t="shared" ca="1" si="135"/>
        <v>1.022913972</v>
      </c>
      <c r="P275" s="17">
        <f t="shared" si="146"/>
        <v>0</v>
      </c>
      <c r="Q275" s="14">
        <f t="shared" ca="1" si="136"/>
        <v>22.913972000000001</v>
      </c>
      <c r="R275" s="20">
        <f t="shared" si="137"/>
        <v>0</v>
      </c>
      <c r="S275" s="14">
        <f t="shared" si="138"/>
        <v>0</v>
      </c>
      <c r="T275" s="4" t="str">
        <f t="shared" si="147"/>
        <v>J=</v>
      </c>
      <c r="U275" s="29">
        <f t="shared" si="148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39"/>
        <v>44564</v>
      </c>
      <c r="B276" s="125">
        <f t="shared" ca="1" si="149"/>
        <v>1023.506061</v>
      </c>
      <c r="C276" s="7">
        <f t="shared" si="140"/>
        <v>1000</v>
      </c>
      <c r="D276" s="102">
        <f t="shared" si="141"/>
        <v>44559</v>
      </c>
      <c r="E276" s="100">
        <f ca="1">IF(D276&lt;$B$1,VLOOKUP(D276,[1]DI!$A$4:$B$15000,2,FALSE),0)</f>
        <v>9.1499999999999998E-2</v>
      </c>
      <c r="F276" s="14">
        <f t="shared" ca="1" si="150"/>
        <v>1.00034749</v>
      </c>
      <c r="G276" s="14">
        <f ca="1">(TRUNC(PRODUCT($F$12:$F275),16))</f>
        <v>1.04439567116586</v>
      </c>
      <c r="H276" s="14">
        <f t="shared" ca="1" si="151"/>
        <v>1.03060609834759</v>
      </c>
      <c r="I276" s="14">
        <f t="shared" ca="1" si="152"/>
        <v>1.01338006</v>
      </c>
      <c r="J276" s="13">
        <f t="shared" si="142"/>
        <v>0.06</v>
      </c>
      <c r="K276" s="29">
        <f t="shared" si="143"/>
        <v>44501</v>
      </c>
      <c r="L276" s="2">
        <f t="shared" si="144"/>
        <v>43</v>
      </c>
      <c r="M276" s="17">
        <f t="shared" si="145"/>
        <v>43</v>
      </c>
      <c r="N276" s="12">
        <f t="shared" si="134"/>
        <v>1.009992303</v>
      </c>
      <c r="O276" s="12">
        <f t="shared" ca="1" si="135"/>
        <v>1.023506061</v>
      </c>
      <c r="P276" s="17">
        <f t="shared" si="146"/>
        <v>0</v>
      </c>
      <c r="Q276" s="14">
        <f t="shared" ca="1" si="136"/>
        <v>23.506060999999999</v>
      </c>
      <c r="R276" s="20">
        <f t="shared" si="137"/>
        <v>0</v>
      </c>
      <c r="S276" s="14">
        <f t="shared" si="138"/>
        <v>0</v>
      </c>
      <c r="T276" s="4" t="str">
        <f t="shared" si="147"/>
        <v>J=</v>
      </c>
      <c r="U276" s="29">
        <f t="shared" si="148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39"/>
        <v>44565</v>
      </c>
      <c r="B277" s="125">
        <f t="shared" ca="1" si="149"/>
        <v>1024.0984909900001</v>
      </c>
      <c r="C277" s="7">
        <f t="shared" si="140"/>
        <v>1000</v>
      </c>
      <c r="D277" s="102">
        <f t="shared" si="141"/>
        <v>44560</v>
      </c>
      <c r="E277" s="100">
        <f ca="1">IF(D277&lt;$B$1,VLOOKUP(D277,[1]DI!$A$4:$B$15000,2,FALSE),0)</f>
        <v>9.1499999999999998E-2</v>
      </c>
      <c r="F277" s="14">
        <f t="shared" ca="1" si="150"/>
        <v>1.00034749</v>
      </c>
      <c r="G277" s="14">
        <f ca="1">(TRUNC(PRODUCT($F$12:$F276),16))</f>
        <v>1.04475858821763</v>
      </c>
      <c r="H277" s="14">
        <f t="shared" ca="1" si="151"/>
        <v>1.03060609834759</v>
      </c>
      <c r="I277" s="14">
        <f t="shared" ca="1" si="152"/>
        <v>1.0137322</v>
      </c>
      <c r="J277" s="13">
        <f t="shared" si="142"/>
        <v>0.06</v>
      </c>
      <c r="K277" s="29">
        <f t="shared" si="143"/>
        <v>44501</v>
      </c>
      <c r="L277" s="2">
        <f t="shared" si="144"/>
        <v>44</v>
      </c>
      <c r="M277" s="17">
        <f t="shared" si="145"/>
        <v>44</v>
      </c>
      <c r="N277" s="12">
        <f t="shared" si="134"/>
        <v>1.0102258669999999</v>
      </c>
      <c r="O277" s="12">
        <f t="shared" ca="1" si="135"/>
        <v>1.0240984909999999</v>
      </c>
      <c r="P277" s="17">
        <f t="shared" si="146"/>
        <v>0</v>
      </c>
      <c r="Q277" s="14">
        <f t="shared" ca="1" si="136"/>
        <v>24.098490989999998</v>
      </c>
      <c r="R277" s="20">
        <f t="shared" si="137"/>
        <v>0</v>
      </c>
      <c r="S277" s="14">
        <f t="shared" si="138"/>
        <v>0</v>
      </c>
      <c r="T277" s="4" t="str">
        <f t="shared" si="147"/>
        <v>J=</v>
      </c>
      <c r="U277" s="29">
        <f t="shared" si="148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39"/>
        <v>44566</v>
      </c>
      <c r="B278" s="125">
        <f t="shared" ca="1" si="149"/>
        <v>1024.6912600000001</v>
      </c>
      <c r="C278" s="7">
        <f t="shared" si="140"/>
        <v>1000</v>
      </c>
      <c r="D278" s="102">
        <f t="shared" si="141"/>
        <v>44561</v>
      </c>
      <c r="E278" s="100">
        <f ca="1">IF(D278&lt;$B$1,VLOOKUP(D278,[1]DI!$A$4:$B$15000,2,FALSE),0)</f>
        <v>9.1499999999999998E-2</v>
      </c>
      <c r="F278" s="14">
        <f t="shared" ca="1" si="150"/>
        <v>1.00034749</v>
      </c>
      <c r="G278" s="14">
        <f ca="1">(TRUNC(PRODUCT($F$12:$F277),16))</f>
        <v>1.04512163137945</v>
      </c>
      <c r="H278" s="14">
        <f t="shared" ca="1" si="151"/>
        <v>1.03060609834759</v>
      </c>
      <c r="I278" s="14">
        <f t="shared" ca="1" si="152"/>
        <v>1.0140844600000001</v>
      </c>
      <c r="J278" s="13">
        <f t="shared" si="142"/>
        <v>0.06</v>
      </c>
      <c r="K278" s="29">
        <f t="shared" si="143"/>
        <v>44501</v>
      </c>
      <c r="L278" s="2">
        <f t="shared" si="144"/>
        <v>45</v>
      </c>
      <c r="M278" s="17">
        <f t="shared" si="145"/>
        <v>45</v>
      </c>
      <c r="N278" s="12">
        <f t="shared" si="134"/>
        <v>1.0104594840000001</v>
      </c>
      <c r="O278" s="12">
        <f t="shared" ca="1" si="135"/>
        <v>1.02469126</v>
      </c>
      <c r="P278" s="17">
        <f t="shared" si="146"/>
        <v>0</v>
      </c>
      <c r="Q278" s="14">
        <f t="shared" ca="1" si="136"/>
        <v>24.69126</v>
      </c>
      <c r="R278" s="20">
        <f t="shared" si="137"/>
        <v>0</v>
      </c>
      <c r="S278" s="14">
        <f t="shared" si="138"/>
        <v>0</v>
      </c>
      <c r="T278" s="4" t="str">
        <f t="shared" si="147"/>
        <v>J=</v>
      </c>
      <c r="U278" s="29">
        <f t="shared" si="148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39"/>
        <v>44567</v>
      </c>
      <c r="B279" s="125">
        <f t="shared" ca="1" si="149"/>
        <v>1025.2843800000001</v>
      </c>
      <c r="C279" s="7">
        <f t="shared" si="140"/>
        <v>1000</v>
      </c>
      <c r="D279" s="102">
        <f t="shared" si="141"/>
        <v>44564</v>
      </c>
      <c r="E279" s="100">
        <f ca="1">IF(D279&lt;$B$1,VLOOKUP(D279,[1]DI!$A$4:$B$15000,2,FALSE),0)</f>
        <v>9.1499999999999998E-2</v>
      </c>
      <c r="F279" s="14">
        <f t="shared" ca="1" si="150"/>
        <v>1.00034749</v>
      </c>
      <c r="G279" s="14">
        <f ca="1">(TRUNC(PRODUCT($F$12:$F278),16))</f>
        <v>1.04548480069514</v>
      </c>
      <c r="H279" s="14">
        <f t="shared" ca="1" si="151"/>
        <v>1.03060609834759</v>
      </c>
      <c r="I279" s="14">
        <f t="shared" ca="1" si="152"/>
        <v>1.0144368500000001</v>
      </c>
      <c r="J279" s="13">
        <f t="shared" si="142"/>
        <v>0.06</v>
      </c>
      <c r="K279" s="29">
        <f t="shared" si="143"/>
        <v>44501</v>
      </c>
      <c r="L279" s="2">
        <f t="shared" si="144"/>
        <v>46</v>
      </c>
      <c r="M279" s="17">
        <f t="shared" si="145"/>
        <v>46</v>
      </c>
      <c r="N279" s="12">
        <f t="shared" si="134"/>
        <v>1.010693155</v>
      </c>
      <c r="O279" s="12">
        <f t="shared" ca="1" si="135"/>
        <v>1.02528438</v>
      </c>
      <c r="P279" s="17">
        <f t="shared" si="146"/>
        <v>0</v>
      </c>
      <c r="Q279" s="14">
        <f t="shared" ca="1" si="136"/>
        <v>25.284379999999999</v>
      </c>
      <c r="R279" s="20">
        <f t="shared" si="137"/>
        <v>0</v>
      </c>
      <c r="S279" s="14">
        <f t="shared" si="138"/>
        <v>0</v>
      </c>
      <c r="T279" s="4" t="str">
        <f t="shared" si="147"/>
        <v>J=</v>
      </c>
      <c r="U279" s="29">
        <f t="shared" si="148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39"/>
        <v>44568</v>
      </c>
      <c r="B280" s="125">
        <f t="shared" ca="1" si="149"/>
        <v>1025.87783199</v>
      </c>
      <c r="C280" s="7">
        <f t="shared" si="140"/>
        <v>1000</v>
      </c>
      <c r="D280" s="102">
        <f t="shared" si="141"/>
        <v>44565</v>
      </c>
      <c r="E280" s="100">
        <f ca="1">IF(D280&lt;$B$1,VLOOKUP(D280,[1]DI!$A$4:$B$15000,2,FALSE),0)</f>
        <v>9.1499999999999998E-2</v>
      </c>
      <c r="F280" s="14">
        <f t="shared" ca="1" si="150"/>
        <v>1.00034749</v>
      </c>
      <c r="G280" s="14">
        <f ca="1">(TRUNC(PRODUCT($F$12:$F279),16))</f>
        <v>1.0458480962085399</v>
      </c>
      <c r="H280" s="14">
        <f t="shared" ca="1" si="151"/>
        <v>1.03060609834759</v>
      </c>
      <c r="I280" s="14">
        <f t="shared" ca="1" si="152"/>
        <v>1.01478935</v>
      </c>
      <c r="J280" s="13">
        <f t="shared" si="142"/>
        <v>0.06</v>
      </c>
      <c r="K280" s="29">
        <f t="shared" si="143"/>
        <v>44501</v>
      </c>
      <c r="L280" s="2">
        <f t="shared" si="144"/>
        <v>47</v>
      </c>
      <c r="M280" s="17">
        <f t="shared" si="145"/>
        <v>47</v>
      </c>
      <c r="N280" s="12">
        <f t="shared" si="134"/>
        <v>1.0109268810000001</v>
      </c>
      <c r="O280" s="12">
        <f t="shared" ca="1" si="135"/>
        <v>1.0258778319999999</v>
      </c>
      <c r="P280" s="17">
        <f t="shared" si="146"/>
        <v>0</v>
      </c>
      <c r="Q280" s="14">
        <f t="shared" ca="1" si="136"/>
        <v>25.877831990000001</v>
      </c>
      <c r="R280" s="20">
        <f t="shared" si="137"/>
        <v>0</v>
      </c>
      <c r="S280" s="14">
        <f t="shared" si="138"/>
        <v>0</v>
      </c>
      <c r="T280" s="4" t="str">
        <f t="shared" si="147"/>
        <v>J=</v>
      </c>
      <c r="U280" s="29">
        <f t="shared" si="148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39"/>
        <v>44571</v>
      </c>
      <c r="B281" s="125">
        <f t="shared" ca="1" si="149"/>
        <v>1026.471634</v>
      </c>
      <c r="C281" s="7">
        <f t="shared" si="140"/>
        <v>1000</v>
      </c>
      <c r="D281" s="102">
        <f t="shared" si="141"/>
        <v>44566</v>
      </c>
      <c r="E281" s="100">
        <f ca="1">IF(D281&lt;$B$1,VLOOKUP(D281,[1]DI!$A$4:$B$15000,2,FALSE),0)</f>
        <v>9.1499999999999998E-2</v>
      </c>
      <c r="F281" s="14">
        <f t="shared" ca="1" si="150"/>
        <v>1.00034749</v>
      </c>
      <c r="G281" s="14">
        <f ca="1">(TRUNC(PRODUCT($F$12:$F280),16))</f>
        <v>1.0462115179634901</v>
      </c>
      <c r="H281" s="14">
        <f t="shared" ca="1" si="151"/>
        <v>1.03060609834759</v>
      </c>
      <c r="I281" s="14">
        <f t="shared" ca="1" si="152"/>
        <v>1.0151419800000001</v>
      </c>
      <c r="J281" s="13">
        <f t="shared" si="142"/>
        <v>0.06</v>
      </c>
      <c r="K281" s="29">
        <f t="shared" si="143"/>
        <v>44501</v>
      </c>
      <c r="L281" s="2">
        <f t="shared" si="144"/>
        <v>48</v>
      </c>
      <c r="M281" s="17">
        <f t="shared" si="145"/>
        <v>48</v>
      </c>
      <c r="N281" s="12">
        <f t="shared" si="134"/>
        <v>1.01116066</v>
      </c>
      <c r="O281" s="12">
        <f t="shared" ca="1" si="135"/>
        <v>1.026471634</v>
      </c>
      <c r="P281" s="17">
        <f t="shared" si="146"/>
        <v>0</v>
      </c>
      <c r="Q281" s="14">
        <f t="shared" ca="1" si="136"/>
        <v>26.471634000000002</v>
      </c>
      <c r="R281" s="20">
        <f t="shared" si="137"/>
        <v>0</v>
      </c>
      <c r="S281" s="14">
        <f t="shared" si="138"/>
        <v>0</v>
      </c>
      <c r="T281" s="4" t="str">
        <f t="shared" si="147"/>
        <v>J=</v>
      </c>
      <c r="U281" s="29">
        <f t="shared" si="148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39"/>
        <v>44572</v>
      </c>
      <c r="B282" s="125">
        <f t="shared" ca="1" si="149"/>
        <v>1027.065779</v>
      </c>
      <c r="C282" s="7">
        <f t="shared" si="140"/>
        <v>1000</v>
      </c>
      <c r="D282" s="102">
        <f t="shared" si="141"/>
        <v>44567</v>
      </c>
      <c r="E282" s="100">
        <f ca="1">IF(D282&lt;$B$1,VLOOKUP(D282,[1]DI!$A$4:$B$15000,2,FALSE),0)</f>
        <v>9.1499999999999998E-2</v>
      </c>
      <c r="F282" s="14">
        <f t="shared" ca="1" si="150"/>
        <v>1.00034749</v>
      </c>
      <c r="G282" s="14">
        <f ca="1">(TRUNC(PRODUCT($F$12:$F281),16))</f>
        <v>1.04657506600386</v>
      </c>
      <c r="H282" s="14">
        <f t="shared" ca="1" si="151"/>
        <v>1.03060609834759</v>
      </c>
      <c r="I282" s="14">
        <f t="shared" ca="1" si="152"/>
        <v>1.0154947299999999</v>
      </c>
      <c r="J282" s="13">
        <f t="shared" si="142"/>
        <v>0.06</v>
      </c>
      <c r="K282" s="29">
        <f t="shared" si="143"/>
        <v>44501</v>
      </c>
      <c r="L282" s="2">
        <f t="shared" si="144"/>
        <v>49</v>
      </c>
      <c r="M282" s="17">
        <f t="shared" si="145"/>
        <v>49</v>
      </c>
      <c r="N282" s="12">
        <f t="shared" si="134"/>
        <v>1.0113944939999999</v>
      </c>
      <c r="O282" s="12">
        <f t="shared" ca="1" si="135"/>
        <v>1.027065779</v>
      </c>
      <c r="P282" s="17">
        <f t="shared" si="146"/>
        <v>0</v>
      </c>
      <c r="Q282" s="14">
        <f t="shared" ca="1" si="136"/>
        <v>27.065778999999999</v>
      </c>
      <c r="R282" s="20">
        <f t="shared" si="137"/>
        <v>0</v>
      </c>
      <c r="S282" s="14">
        <f t="shared" si="138"/>
        <v>0</v>
      </c>
      <c r="T282" s="4" t="str">
        <f t="shared" si="147"/>
        <v>J=</v>
      </c>
      <c r="U282" s="29">
        <f t="shared" si="148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39"/>
        <v>44573</v>
      </c>
      <c r="B283" s="125">
        <f t="shared" ca="1" si="149"/>
        <v>1027.660273</v>
      </c>
      <c r="C283" s="7">
        <f t="shared" si="140"/>
        <v>1000</v>
      </c>
      <c r="D283" s="102">
        <f t="shared" si="141"/>
        <v>44568</v>
      </c>
      <c r="E283" s="100">
        <f ca="1">IF(D283&lt;$B$1,VLOOKUP(D283,[1]DI!$A$4:$B$15000,2,FALSE),0)</f>
        <v>9.1499999999999998E-2</v>
      </c>
      <c r="F283" s="14">
        <f t="shared" ca="1" si="150"/>
        <v>1.00034749</v>
      </c>
      <c r="G283" s="14">
        <f ca="1">(TRUNC(PRODUCT($F$12:$F282),16))</f>
        <v>1.0469387403735499</v>
      </c>
      <c r="H283" s="14">
        <f t="shared" ca="1" si="151"/>
        <v>1.03060609834759</v>
      </c>
      <c r="I283" s="14">
        <f t="shared" ca="1" si="152"/>
        <v>1.01584761</v>
      </c>
      <c r="J283" s="13">
        <f t="shared" si="142"/>
        <v>0.06</v>
      </c>
      <c r="K283" s="29">
        <f t="shared" si="143"/>
        <v>44501</v>
      </c>
      <c r="L283" s="2">
        <f t="shared" si="144"/>
        <v>50</v>
      </c>
      <c r="M283" s="17">
        <f t="shared" si="145"/>
        <v>50</v>
      </c>
      <c r="N283" s="12">
        <f t="shared" si="134"/>
        <v>1.011628381</v>
      </c>
      <c r="O283" s="12">
        <f t="shared" ca="1" si="135"/>
        <v>1.027660273</v>
      </c>
      <c r="P283" s="17">
        <f t="shared" si="146"/>
        <v>0</v>
      </c>
      <c r="Q283" s="14">
        <f t="shared" ca="1" si="136"/>
        <v>27.660273</v>
      </c>
      <c r="R283" s="20">
        <f t="shared" si="137"/>
        <v>0</v>
      </c>
      <c r="S283" s="14">
        <f t="shared" si="138"/>
        <v>0</v>
      </c>
      <c r="T283" s="4" t="str">
        <f t="shared" si="147"/>
        <v>J=</v>
      </c>
      <c r="U283" s="29">
        <f t="shared" si="148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39"/>
        <v>44574</v>
      </c>
      <c r="B284" s="125">
        <f t="shared" ca="1" si="149"/>
        <v>1028.2551099899999</v>
      </c>
      <c r="C284" s="7">
        <f t="shared" si="140"/>
        <v>1000</v>
      </c>
      <c r="D284" s="102">
        <f t="shared" si="141"/>
        <v>44571</v>
      </c>
      <c r="E284" s="100">
        <f ca="1">IF(D284&lt;$B$1,VLOOKUP(D284,[1]DI!$A$4:$B$15000,2,FALSE),0)</f>
        <v>9.1499999999999998E-2</v>
      </c>
      <c r="F284" s="14">
        <f t="shared" ca="1" si="150"/>
        <v>1.00034749</v>
      </c>
      <c r="G284" s="14">
        <f ca="1">(TRUNC(PRODUCT($F$12:$F283),16))</f>
        <v>1.0473025411164401</v>
      </c>
      <c r="H284" s="14">
        <f t="shared" ca="1" si="151"/>
        <v>1.03060609834759</v>
      </c>
      <c r="I284" s="14">
        <f t="shared" ca="1" si="152"/>
        <v>1.0162006100000001</v>
      </c>
      <c r="J284" s="13">
        <f t="shared" si="142"/>
        <v>0.06</v>
      </c>
      <c r="K284" s="29">
        <f t="shared" si="143"/>
        <v>44501</v>
      </c>
      <c r="L284" s="2">
        <f t="shared" si="144"/>
        <v>51</v>
      </c>
      <c r="M284" s="17">
        <f t="shared" si="145"/>
        <v>51</v>
      </c>
      <c r="N284" s="12">
        <f t="shared" si="134"/>
        <v>1.0118623229999999</v>
      </c>
      <c r="O284" s="12">
        <f t="shared" ca="1" si="135"/>
        <v>1.0282551099999999</v>
      </c>
      <c r="P284" s="17">
        <f t="shared" si="146"/>
        <v>0</v>
      </c>
      <c r="Q284" s="14">
        <f t="shared" ca="1" si="136"/>
        <v>28.255109990000001</v>
      </c>
      <c r="R284" s="20">
        <f t="shared" si="137"/>
        <v>0</v>
      </c>
      <c r="S284" s="14">
        <f t="shared" si="138"/>
        <v>0</v>
      </c>
      <c r="T284" s="4" t="str">
        <f t="shared" si="147"/>
        <v>J=</v>
      </c>
      <c r="U284" s="29">
        <f t="shared" si="148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39"/>
        <v>44575</v>
      </c>
      <c r="B285" s="125">
        <f t="shared" ca="1" si="149"/>
        <v>1028.8502779999999</v>
      </c>
      <c r="C285" s="7">
        <f t="shared" si="140"/>
        <v>1000</v>
      </c>
      <c r="D285" s="102">
        <f t="shared" si="141"/>
        <v>44572</v>
      </c>
      <c r="E285" s="100">
        <f ca="1">IF(D285&lt;$B$1,VLOOKUP(D285,[1]DI!$A$4:$B$15000,2,FALSE),0)</f>
        <v>9.1499999999999998E-2</v>
      </c>
      <c r="F285" s="14">
        <f t="shared" ca="1" si="150"/>
        <v>1.00034749</v>
      </c>
      <c r="G285" s="14">
        <f ca="1">(TRUNC(PRODUCT($F$12:$F284),16))</f>
        <v>1.04766646827646</v>
      </c>
      <c r="H285" s="14">
        <f t="shared" ca="1" si="151"/>
        <v>1.03060609834759</v>
      </c>
      <c r="I285" s="14">
        <f t="shared" ca="1" si="152"/>
        <v>1.0165537200000001</v>
      </c>
      <c r="J285" s="13">
        <f t="shared" si="142"/>
        <v>0.06</v>
      </c>
      <c r="K285" s="29">
        <f t="shared" si="143"/>
        <v>44501</v>
      </c>
      <c r="L285" s="2">
        <f t="shared" si="144"/>
        <v>52</v>
      </c>
      <c r="M285" s="17">
        <f t="shared" si="145"/>
        <v>52</v>
      </c>
      <c r="N285" s="12">
        <f t="shared" si="134"/>
        <v>1.0120963190000001</v>
      </c>
      <c r="O285" s="12">
        <f t="shared" ca="1" si="135"/>
        <v>1.028850278</v>
      </c>
      <c r="P285" s="17">
        <f t="shared" si="146"/>
        <v>0</v>
      </c>
      <c r="Q285" s="14">
        <f t="shared" ca="1" si="136"/>
        <v>28.850277999999999</v>
      </c>
      <c r="R285" s="20">
        <f t="shared" si="137"/>
        <v>0</v>
      </c>
      <c r="S285" s="14">
        <f t="shared" si="138"/>
        <v>0</v>
      </c>
      <c r="T285" s="4" t="str">
        <f t="shared" si="147"/>
        <v>J=</v>
      </c>
      <c r="U285" s="29">
        <f t="shared" si="148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39"/>
        <v>44578</v>
      </c>
      <c r="B286" s="125">
        <f t="shared" ca="1" si="149"/>
        <v>1029.4458079999999</v>
      </c>
      <c r="C286" s="7">
        <f t="shared" si="140"/>
        <v>1000</v>
      </c>
      <c r="D286" s="102">
        <f t="shared" si="141"/>
        <v>44573</v>
      </c>
      <c r="E286" s="100">
        <f ca="1">IF(D286&lt;$B$1,VLOOKUP(D286,[1]DI!$A$4:$B$15000,2,FALSE),0)</f>
        <v>9.1499999999999998E-2</v>
      </c>
      <c r="F286" s="14">
        <f t="shared" ca="1" si="150"/>
        <v>1.00034749</v>
      </c>
      <c r="G286" s="14">
        <f ca="1">(TRUNC(PRODUCT($F$12:$F285),16))</f>
        <v>1.0480305218975201</v>
      </c>
      <c r="H286" s="14">
        <f t="shared" ca="1" si="151"/>
        <v>1.03060609834759</v>
      </c>
      <c r="I286" s="14">
        <f t="shared" ca="1" si="152"/>
        <v>1.01690697</v>
      </c>
      <c r="J286" s="13">
        <f t="shared" si="142"/>
        <v>0.06</v>
      </c>
      <c r="K286" s="29">
        <f t="shared" si="143"/>
        <v>44501</v>
      </c>
      <c r="L286" s="2">
        <f t="shared" si="144"/>
        <v>53</v>
      </c>
      <c r="M286" s="17">
        <f t="shared" si="145"/>
        <v>53</v>
      </c>
      <c r="N286" s="12">
        <f t="shared" si="134"/>
        <v>1.0123303690000001</v>
      </c>
      <c r="O286" s="12">
        <f t="shared" ca="1" si="135"/>
        <v>1.029445808</v>
      </c>
      <c r="P286" s="17">
        <f t="shared" si="146"/>
        <v>0</v>
      </c>
      <c r="Q286" s="14">
        <f t="shared" ca="1" si="136"/>
        <v>29.445808</v>
      </c>
      <c r="R286" s="20">
        <f t="shared" si="137"/>
        <v>0</v>
      </c>
      <c r="S286" s="14">
        <f t="shared" si="138"/>
        <v>0</v>
      </c>
      <c r="T286" s="4" t="str">
        <f t="shared" si="147"/>
        <v>J=</v>
      </c>
      <c r="U286" s="29">
        <f t="shared" si="148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39"/>
        <v>44579</v>
      </c>
      <c r="B287" s="125">
        <f t="shared" ca="1" si="149"/>
        <v>1030.0416699899999</v>
      </c>
      <c r="C287" s="7">
        <f t="shared" si="140"/>
        <v>1000</v>
      </c>
      <c r="D287" s="102">
        <f t="shared" si="141"/>
        <v>44574</v>
      </c>
      <c r="E287" s="100">
        <f ca="1">IF(D287&lt;$B$1,VLOOKUP(D287,[1]DI!$A$4:$B$15000,2,FALSE),0)</f>
        <v>9.1499999999999998E-2</v>
      </c>
      <c r="F287" s="14">
        <f t="shared" ca="1" si="150"/>
        <v>1.00034749</v>
      </c>
      <c r="G287" s="14">
        <f ca="1">(TRUNC(PRODUCT($F$12:$F286),16))</f>
        <v>1.04839470202357</v>
      </c>
      <c r="H287" s="14">
        <f t="shared" ca="1" si="151"/>
        <v>1.03060609834759</v>
      </c>
      <c r="I287" s="14">
        <f t="shared" ca="1" si="152"/>
        <v>1.01726033</v>
      </c>
      <c r="J287" s="13">
        <f t="shared" si="142"/>
        <v>0.06</v>
      </c>
      <c r="K287" s="29">
        <f t="shared" si="143"/>
        <v>44501</v>
      </c>
      <c r="L287" s="2">
        <f t="shared" si="144"/>
        <v>54</v>
      </c>
      <c r="M287" s="17">
        <f t="shared" si="145"/>
        <v>54</v>
      </c>
      <c r="N287" s="12">
        <f t="shared" si="134"/>
        <v>1.0125644730000001</v>
      </c>
      <c r="O287" s="12">
        <f t="shared" ca="1" si="135"/>
        <v>1.0300416699999999</v>
      </c>
      <c r="P287" s="17">
        <f t="shared" si="146"/>
        <v>0</v>
      </c>
      <c r="Q287" s="14">
        <f t="shared" ca="1" si="136"/>
        <v>30.041669989999999</v>
      </c>
      <c r="R287" s="20">
        <f t="shared" si="137"/>
        <v>0</v>
      </c>
      <c r="S287" s="14">
        <f t="shared" si="138"/>
        <v>0</v>
      </c>
      <c r="T287" s="4" t="str">
        <f t="shared" si="147"/>
        <v>J=</v>
      </c>
      <c r="U287" s="29">
        <f t="shared" si="148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39"/>
        <v>44580</v>
      </c>
      <c r="B288" s="125">
        <f t="shared" ca="1" si="149"/>
        <v>1030.6378839900001</v>
      </c>
      <c r="C288" s="7">
        <f t="shared" si="140"/>
        <v>1000</v>
      </c>
      <c r="D288" s="102">
        <f t="shared" si="141"/>
        <v>44575</v>
      </c>
      <c r="E288" s="100">
        <f ca="1">IF(D288&lt;$B$1,VLOOKUP(D288,[1]DI!$A$4:$B$15000,2,FALSE),0)</f>
        <v>9.1499999999999998E-2</v>
      </c>
      <c r="F288" s="14">
        <f t="shared" ca="1" si="150"/>
        <v>1.00034749</v>
      </c>
      <c r="G288" s="14">
        <f ca="1">(TRUNC(PRODUCT($F$12:$F287),16))</f>
        <v>1.0487590086985801</v>
      </c>
      <c r="H288" s="14">
        <f t="shared" ca="1" si="151"/>
        <v>1.03060609834759</v>
      </c>
      <c r="I288" s="14">
        <f t="shared" ca="1" si="152"/>
        <v>1.01761382</v>
      </c>
      <c r="J288" s="13">
        <f t="shared" si="142"/>
        <v>0.06</v>
      </c>
      <c r="K288" s="29">
        <f t="shared" si="143"/>
        <v>44501</v>
      </c>
      <c r="L288" s="2">
        <f t="shared" si="144"/>
        <v>55</v>
      </c>
      <c r="M288" s="17">
        <f t="shared" si="145"/>
        <v>55</v>
      </c>
      <c r="N288" s="12">
        <f t="shared" si="134"/>
        <v>1.0127986309999999</v>
      </c>
      <c r="O288" s="12">
        <f t="shared" ca="1" si="135"/>
        <v>1.0306378839999999</v>
      </c>
      <c r="P288" s="17">
        <f t="shared" si="146"/>
        <v>0</v>
      </c>
      <c r="Q288" s="14">
        <f t="shared" ca="1" si="136"/>
        <v>30.637883989999999</v>
      </c>
      <c r="R288" s="20">
        <f t="shared" si="137"/>
        <v>0</v>
      </c>
      <c r="S288" s="14">
        <f t="shared" si="138"/>
        <v>0</v>
      </c>
      <c r="T288" s="4" t="str">
        <f t="shared" si="147"/>
        <v>J=</v>
      </c>
      <c r="U288" s="29">
        <f t="shared" si="148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39"/>
        <v>44581</v>
      </c>
      <c r="B289" s="125">
        <f t="shared" ca="1" si="149"/>
        <v>1031.2344399999999</v>
      </c>
      <c r="C289" s="7">
        <f t="shared" si="140"/>
        <v>1000</v>
      </c>
      <c r="D289" s="102">
        <f t="shared" si="141"/>
        <v>44578</v>
      </c>
      <c r="E289" s="100">
        <f ca="1">IF(D289&lt;$B$1,VLOOKUP(D289,[1]DI!$A$4:$B$15000,2,FALSE),0)</f>
        <v>9.1499999999999998E-2</v>
      </c>
      <c r="F289" s="14">
        <f t="shared" ca="1" si="150"/>
        <v>1.00034749</v>
      </c>
      <c r="G289" s="14">
        <f ca="1">(TRUNC(PRODUCT($F$12:$F288),16))</f>
        <v>1.0491234419665101</v>
      </c>
      <c r="H289" s="14">
        <f t="shared" ca="1" si="151"/>
        <v>1.03060609834759</v>
      </c>
      <c r="I289" s="14">
        <f t="shared" ca="1" si="152"/>
        <v>1.0179674299999999</v>
      </c>
      <c r="J289" s="13">
        <f t="shared" si="142"/>
        <v>0.06</v>
      </c>
      <c r="K289" s="29">
        <f t="shared" si="143"/>
        <v>44501</v>
      </c>
      <c r="L289" s="2">
        <f t="shared" si="144"/>
        <v>56</v>
      </c>
      <c r="M289" s="17">
        <f t="shared" si="145"/>
        <v>56</v>
      </c>
      <c r="N289" s="12">
        <f t="shared" si="134"/>
        <v>1.013032843</v>
      </c>
      <c r="O289" s="12">
        <f t="shared" ca="1" si="135"/>
        <v>1.03123444</v>
      </c>
      <c r="P289" s="17">
        <f t="shared" si="146"/>
        <v>0</v>
      </c>
      <c r="Q289" s="14">
        <f t="shared" ca="1" si="136"/>
        <v>31.234439999999999</v>
      </c>
      <c r="R289" s="20">
        <f t="shared" si="137"/>
        <v>0</v>
      </c>
      <c r="S289" s="14">
        <f t="shared" si="138"/>
        <v>0</v>
      </c>
      <c r="T289" s="4" t="str">
        <f t="shared" si="147"/>
        <v>J=</v>
      </c>
      <c r="U289" s="29">
        <f t="shared" si="148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39"/>
        <v>44582</v>
      </c>
      <c r="B290" s="125">
        <f t="shared" ca="1" si="149"/>
        <v>1031.8313379900001</v>
      </c>
      <c r="C290" s="7">
        <f t="shared" si="140"/>
        <v>1000</v>
      </c>
      <c r="D290" s="102">
        <f t="shared" si="141"/>
        <v>44579</v>
      </c>
      <c r="E290" s="100">
        <f ca="1">IF(D290&lt;$B$1,VLOOKUP(D290,[1]DI!$A$4:$B$15000,2,FALSE),0)</f>
        <v>9.1499999999999998E-2</v>
      </c>
      <c r="F290" s="14">
        <f t="shared" ca="1" si="150"/>
        <v>1.00034749</v>
      </c>
      <c r="G290" s="14">
        <f ca="1">(TRUNC(PRODUCT($F$12:$F289),16))</f>
        <v>1.0494880018713599</v>
      </c>
      <c r="H290" s="14">
        <f t="shared" ca="1" si="151"/>
        <v>1.03060609834759</v>
      </c>
      <c r="I290" s="14">
        <f t="shared" ca="1" si="152"/>
        <v>1.0183211599999999</v>
      </c>
      <c r="J290" s="13">
        <f t="shared" si="142"/>
        <v>0.06</v>
      </c>
      <c r="K290" s="29">
        <f t="shared" si="143"/>
        <v>44501</v>
      </c>
      <c r="L290" s="2">
        <f t="shared" si="144"/>
        <v>57</v>
      </c>
      <c r="M290" s="17">
        <f t="shared" si="145"/>
        <v>57</v>
      </c>
      <c r="N290" s="12">
        <f t="shared" si="134"/>
        <v>1.0132671090000001</v>
      </c>
      <c r="O290" s="12">
        <f t="shared" ca="1" si="135"/>
        <v>1.0318313379999999</v>
      </c>
      <c r="P290" s="17">
        <f t="shared" si="146"/>
        <v>0</v>
      </c>
      <c r="Q290" s="14">
        <f t="shared" ca="1" si="136"/>
        <v>31.831337990000002</v>
      </c>
      <c r="R290" s="20">
        <f t="shared" si="137"/>
        <v>0</v>
      </c>
      <c r="S290" s="14">
        <f t="shared" si="138"/>
        <v>0</v>
      </c>
      <c r="T290" s="4" t="str">
        <f t="shared" si="147"/>
        <v>J=</v>
      </c>
      <c r="U290" s="29">
        <f t="shared" si="148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39"/>
        <v>44585</v>
      </c>
      <c r="B291" s="125">
        <f t="shared" ca="1" si="149"/>
        <v>1032.4285890000001</v>
      </c>
      <c r="C291" s="7">
        <f t="shared" si="140"/>
        <v>1000</v>
      </c>
      <c r="D291" s="102">
        <f t="shared" si="141"/>
        <v>44580</v>
      </c>
      <c r="E291" s="100">
        <f ca="1">IF(D291&lt;$B$1,VLOOKUP(D291,[1]DI!$A$4:$B$15000,2,FALSE),0)</f>
        <v>9.1499999999999998E-2</v>
      </c>
      <c r="F291" s="14">
        <f t="shared" ca="1" si="150"/>
        <v>1.00034749</v>
      </c>
      <c r="G291" s="14">
        <f ca="1">(TRUNC(PRODUCT($F$12:$F290),16))</f>
        <v>1.04985268845713</v>
      </c>
      <c r="H291" s="14">
        <f t="shared" ca="1" si="151"/>
        <v>1.03060609834759</v>
      </c>
      <c r="I291" s="14">
        <f t="shared" ca="1" si="152"/>
        <v>1.0186750200000001</v>
      </c>
      <c r="J291" s="13">
        <f t="shared" si="142"/>
        <v>0.06</v>
      </c>
      <c r="K291" s="29">
        <f t="shared" si="143"/>
        <v>44501</v>
      </c>
      <c r="L291" s="2">
        <f t="shared" si="144"/>
        <v>58</v>
      </c>
      <c r="M291" s="17">
        <f t="shared" si="145"/>
        <v>58</v>
      </c>
      <c r="N291" s="12">
        <f t="shared" si="134"/>
        <v>1.01350143</v>
      </c>
      <c r="O291" s="12">
        <f t="shared" ca="1" si="135"/>
        <v>1.032428589</v>
      </c>
      <c r="P291" s="17">
        <f t="shared" si="146"/>
        <v>0</v>
      </c>
      <c r="Q291" s="14">
        <f t="shared" ca="1" si="136"/>
        <v>32.428589000000002</v>
      </c>
      <c r="R291" s="20">
        <f t="shared" si="137"/>
        <v>0</v>
      </c>
      <c r="S291" s="14">
        <f t="shared" si="138"/>
        <v>0</v>
      </c>
      <c r="T291" s="4" t="str">
        <f t="shared" si="147"/>
        <v>J=</v>
      </c>
      <c r="U291" s="29">
        <f t="shared" si="148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39"/>
        <v>44586</v>
      </c>
      <c r="B292" s="125">
        <f t="shared" ca="1" si="149"/>
        <v>1033.0261839899999</v>
      </c>
      <c r="C292" s="7">
        <f t="shared" si="140"/>
        <v>1000</v>
      </c>
      <c r="D292" s="102">
        <f t="shared" si="141"/>
        <v>44581</v>
      </c>
      <c r="E292" s="100">
        <f ca="1">IF(D292&lt;$B$1,VLOOKUP(D292,[1]DI!$A$4:$B$15000,2,FALSE),0)</f>
        <v>9.1499999999999998E-2</v>
      </c>
      <c r="F292" s="14">
        <f t="shared" ca="1" si="150"/>
        <v>1.00034749</v>
      </c>
      <c r="G292" s="14">
        <f ca="1">(TRUNC(PRODUCT($F$12:$F291),16))</f>
        <v>1.0502175017678399</v>
      </c>
      <c r="H292" s="14">
        <f t="shared" ca="1" si="151"/>
        <v>1.03060609834759</v>
      </c>
      <c r="I292" s="14">
        <f t="shared" ca="1" si="152"/>
        <v>1.019029</v>
      </c>
      <c r="J292" s="13">
        <f t="shared" si="142"/>
        <v>0.06</v>
      </c>
      <c r="K292" s="29">
        <f t="shared" si="143"/>
        <v>44501</v>
      </c>
      <c r="L292" s="2">
        <f t="shared" si="144"/>
        <v>59</v>
      </c>
      <c r="M292" s="17">
        <f t="shared" si="145"/>
        <v>59</v>
      </c>
      <c r="N292" s="12">
        <f t="shared" si="134"/>
        <v>1.013735805</v>
      </c>
      <c r="O292" s="12">
        <f t="shared" ca="1" si="135"/>
        <v>1.0330261839999999</v>
      </c>
      <c r="P292" s="17">
        <f t="shared" si="146"/>
        <v>0</v>
      </c>
      <c r="Q292" s="14">
        <f t="shared" ca="1" si="136"/>
        <v>33.02618399</v>
      </c>
      <c r="R292" s="20">
        <f t="shared" si="137"/>
        <v>0</v>
      </c>
      <c r="S292" s="14">
        <f t="shared" si="138"/>
        <v>0</v>
      </c>
      <c r="T292" s="4" t="str">
        <f t="shared" si="147"/>
        <v>J=</v>
      </c>
      <c r="U292" s="29">
        <f t="shared" si="148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39"/>
        <v>44587</v>
      </c>
      <c r="B293" s="125">
        <f t="shared" ca="1" si="149"/>
        <v>1033.6241199999999</v>
      </c>
      <c r="C293" s="7">
        <f t="shared" si="140"/>
        <v>1000</v>
      </c>
      <c r="D293" s="102">
        <f t="shared" si="141"/>
        <v>44582</v>
      </c>
      <c r="E293" s="100">
        <f ca="1">IF(D293&lt;$B$1,VLOOKUP(D293,[1]DI!$A$4:$B$15000,2,FALSE),0)</f>
        <v>9.1499999999999998E-2</v>
      </c>
      <c r="F293" s="14">
        <f t="shared" ca="1" si="150"/>
        <v>1.00034749</v>
      </c>
      <c r="G293" s="14">
        <f ca="1">(TRUNC(PRODUCT($F$12:$F292),16))</f>
        <v>1.05058244184753</v>
      </c>
      <c r="H293" s="14">
        <f t="shared" ca="1" si="151"/>
        <v>1.03060609834759</v>
      </c>
      <c r="I293" s="14">
        <f t="shared" ca="1" si="152"/>
        <v>1.0193831</v>
      </c>
      <c r="J293" s="13">
        <f t="shared" si="142"/>
        <v>0.06</v>
      </c>
      <c r="K293" s="29">
        <f t="shared" si="143"/>
        <v>44501</v>
      </c>
      <c r="L293" s="2">
        <f t="shared" si="144"/>
        <v>60</v>
      </c>
      <c r="M293" s="17">
        <f t="shared" si="145"/>
        <v>60</v>
      </c>
      <c r="N293" s="12">
        <f t="shared" si="134"/>
        <v>1.0139702340000001</v>
      </c>
      <c r="O293" s="12">
        <f t="shared" ca="1" si="135"/>
        <v>1.03362412</v>
      </c>
      <c r="P293" s="17">
        <f t="shared" si="146"/>
        <v>0</v>
      </c>
      <c r="Q293" s="14">
        <f t="shared" ca="1" si="136"/>
        <v>33.624119999999998</v>
      </c>
      <c r="R293" s="20">
        <f t="shared" si="137"/>
        <v>0</v>
      </c>
      <c r="S293" s="14">
        <f t="shared" si="138"/>
        <v>0</v>
      </c>
      <c r="T293" s="4" t="str">
        <f t="shared" si="147"/>
        <v>J=</v>
      </c>
      <c r="U293" s="29">
        <f t="shared" si="148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39"/>
        <v>44588</v>
      </c>
      <c r="B294" s="125">
        <f t="shared" ca="1" si="149"/>
        <v>1034.22240999</v>
      </c>
      <c r="C294" s="7">
        <f t="shared" si="140"/>
        <v>1000</v>
      </c>
      <c r="D294" s="102">
        <f t="shared" si="141"/>
        <v>44585</v>
      </c>
      <c r="E294" s="100">
        <f ca="1">IF(D294&lt;$B$1,VLOOKUP(D294,[1]DI!$A$4:$B$15000,2,FALSE),0)</f>
        <v>9.1499999999999998E-2</v>
      </c>
      <c r="F294" s="14">
        <f t="shared" ca="1" si="150"/>
        <v>1.00034749</v>
      </c>
      <c r="G294" s="14">
        <f ca="1">(TRUNC(PRODUCT($F$12:$F293),16))</f>
        <v>1.05094750874025</v>
      </c>
      <c r="H294" s="14">
        <f t="shared" ca="1" si="151"/>
        <v>1.03060609834759</v>
      </c>
      <c r="I294" s="14">
        <f t="shared" ca="1" si="152"/>
        <v>1.0197373300000001</v>
      </c>
      <c r="J294" s="13">
        <f t="shared" si="142"/>
        <v>0.06</v>
      </c>
      <c r="K294" s="29">
        <f t="shared" si="143"/>
        <v>44501</v>
      </c>
      <c r="L294" s="2">
        <f t="shared" si="144"/>
        <v>61</v>
      </c>
      <c r="M294" s="17">
        <f t="shared" si="145"/>
        <v>61</v>
      </c>
      <c r="N294" s="12">
        <f t="shared" si="134"/>
        <v>1.0142047169999999</v>
      </c>
      <c r="O294" s="12">
        <f t="shared" ca="1" si="135"/>
        <v>1.0342224099999999</v>
      </c>
      <c r="P294" s="17">
        <f t="shared" si="146"/>
        <v>0</v>
      </c>
      <c r="Q294" s="14">
        <f t="shared" ca="1" si="136"/>
        <v>34.222409990000003</v>
      </c>
      <c r="R294" s="20">
        <f t="shared" si="137"/>
        <v>0</v>
      </c>
      <c r="S294" s="14">
        <f t="shared" si="138"/>
        <v>0</v>
      </c>
      <c r="T294" s="4" t="str">
        <f t="shared" si="147"/>
        <v>J=</v>
      </c>
      <c r="U294" s="29">
        <f t="shared" si="148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39"/>
        <v>44589</v>
      </c>
      <c r="B295" s="125">
        <f t="shared" ca="1" si="149"/>
        <v>1034.8210429999999</v>
      </c>
      <c r="C295" s="7">
        <f t="shared" si="140"/>
        <v>1000</v>
      </c>
      <c r="D295" s="102">
        <f t="shared" si="141"/>
        <v>44586</v>
      </c>
      <c r="E295" s="100">
        <f ca="1">IF(D295&lt;$B$1,VLOOKUP(D295,[1]DI!$A$4:$B$15000,2,FALSE),0)</f>
        <v>9.1499999999999998E-2</v>
      </c>
      <c r="F295" s="14">
        <f t="shared" ca="1" si="150"/>
        <v>1.00034749</v>
      </c>
      <c r="G295" s="14">
        <f ca="1">(TRUNC(PRODUCT($F$12:$F294),16))</f>
        <v>1.0513127024900599</v>
      </c>
      <c r="H295" s="14">
        <f t="shared" ca="1" si="151"/>
        <v>1.03060609834759</v>
      </c>
      <c r="I295" s="14">
        <f t="shared" ca="1" si="152"/>
        <v>1.0200916799999999</v>
      </c>
      <c r="J295" s="13">
        <f t="shared" si="142"/>
        <v>0.06</v>
      </c>
      <c r="K295" s="29">
        <f t="shared" si="143"/>
        <v>44501</v>
      </c>
      <c r="L295" s="2">
        <f t="shared" si="144"/>
        <v>62</v>
      </c>
      <c r="M295" s="17">
        <f t="shared" si="145"/>
        <v>62</v>
      </c>
      <c r="N295" s="12">
        <f t="shared" si="134"/>
        <v>1.014439254</v>
      </c>
      <c r="O295" s="12">
        <f t="shared" ca="1" si="135"/>
        <v>1.034821043</v>
      </c>
      <c r="P295" s="17">
        <f t="shared" si="146"/>
        <v>0</v>
      </c>
      <c r="Q295" s="14">
        <f t="shared" ca="1" si="136"/>
        <v>34.821043000000003</v>
      </c>
      <c r="R295" s="20">
        <f t="shared" si="137"/>
        <v>0</v>
      </c>
      <c r="S295" s="14">
        <f t="shared" si="138"/>
        <v>0</v>
      </c>
      <c r="T295" s="4" t="str">
        <f t="shared" si="147"/>
        <v>J=</v>
      </c>
      <c r="U295" s="29">
        <f t="shared" si="148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39"/>
        <v>44592</v>
      </c>
      <c r="B296" s="125">
        <f t="shared" ca="1" si="149"/>
        <v>1035.42002</v>
      </c>
      <c r="C296" s="7">
        <f t="shared" si="140"/>
        <v>1000</v>
      </c>
      <c r="D296" s="102">
        <f t="shared" si="141"/>
        <v>44587</v>
      </c>
      <c r="E296" s="100">
        <f ca="1">IF(D296&lt;$B$1,VLOOKUP(D296,[1]DI!$A$4:$B$15000,2,FALSE),0)</f>
        <v>9.1499999999999998E-2</v>
      </c>
      <c r="F296" s="14">
        <f t="shared" ca="1" si="150"/>
        <v>1.00034749</v>
      </c>
      <c r="G296" s="14">
        <f ca="1">(TRUNC(PRODUCT($F$12:$F295),16))</f>
        <v>1.0516780231410501</v>
      </c>
      <c r="H296" s="14">
        <f t="shared" ca="1" si="151"/>
        <v>1.03060609834759</v>
      </c>
      <c r="I296" s="14">
        <f t="shared" ca="1" si="152"/>
        <v>1.0204461499999999</v>
      </c>
      <c r="J296" s="13">
        <f t="shared" si="142"/>
        <v>0.06</v>
      </c>
      <c r="K296" s="29">
        <f t="shared" si="143"/>
        <v>44501</v>
      </c>
      <c r="L296" s="2">
        <f t="shared" si="144"/>
        <v>63</v>
      </c>
      <c r="M296" s="17">
        <f t="shared" si="145"/>
        <v>63</v>
      </c>
      <c r="N296" s="12">
        <f t="shared" si="134"/>
        <v>1.014673846</v>
      </c>
      <c r="O296" s="12">
        <f t="shared" ca="1" si="135"/>
        <v>1.0354200200000001</v>
      </c>
      <c r="P296" s="17">
        <f t="shared" si="146"/>
        <v>0</v>
      </c>
      <c r="Q296" s="14">
        <f t="shared" ca="1" si="136"/>
        <v>35.420020000000001</v>
      </c>
      <c r="R296" s="20">
        <f t="shared" si="137"/>
        <v>0</v>
      </c>
      <c r="S296" s="14">
        <f t="shared" si="138"/>
        <v>0</v>
      </c>
      <c r="T296" s="4" t="str">
        <f t="shared" si="147"/>
        <v>J=</v>
      </c>
      <c r="U296" s="29">
        <f t="shared" si="148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39"/>
        <v>44593</v>
      </c>
      <c r="B297" s="125">
        <f t="shared" ca="1" si="149"/>
        <v>1036.0193400000001</v>
      </c>
      <c r="C297" s="7">
        <f t="shared" si="140"/>
        <v>1000</v>
      </c>
      <c r="D297" s="102">
        <f t="shared" si="141"/>
        <v>44588</v>
      </c>
      <c r="E297" s="100">
        <f ca="1">IF(D297&lt;$B$1,VLOOKUP(D297,[1]DI!$A$4:$B$15000,2,FALSE),0)</f>
        <v>9.1499999999999998E-2</v>
      </c>
      <c r="F297" s="14">
        <f t="shared" ca="1" si="150"/>
        <v>1.00034749</v>
      </c>
      <c r="G297" s="14">
        <f ca="1">(TRUNC(PRODUCT($F$12:$F296),16))</f>
        <v>1.0520434707373101</v>
      </c>
      <c r="H297" s="14">
        <f t="shared" ca="1" si="151"/>
        <v>1.03060609834759</v>
      </c>
      <c r="I297" s="14">
        <f t="shared" ca="1" si="152"/>
        <v>1.0208007400000001</v>
      </c>
      <c r="J297" s="13">
        <f t="shared" si="142"/>
        <v>0.06</v>
      </c>
      <c r="K297" s="29">
        <f t="shared" si="143"/>
        <v>44501</v>
      </c>
      <c r="L297" s="2">
        <f t="shared" si="144"/>
        <v>64</v>
      </c>
      <c r="M297" s="17">
        <f t="shared" si="145"/>
        <v>64</v>
      </c>
      <c r="N297" s="12">
        <f t="shared" si="134"/>
        <v>1.014908492</v>
      </c>
      <c r="O297" s="12">
        <f t="shared" ca="1" si="135"/>
        <v>1.03601934</v>
      </c>
      <c r="P297" s="17">
        <f t="shared" si="146"/>
        <v>0</v>
      </c>
      <c r="Q297" s="14">
        <f t="shared" ca="1" si="136"/>
        <v>36.01934</v>
      </c>
      <c r="R297" s="20">
        <f t="shared" si="137"/>
        <v>0</v>
      </c>
      <c r="S297" s="14">
        <f t="shared" si="138"/>
        <v>0</v>
      </c>
      <c r="T297" s="4" t="str">
        <f t="shared" si="147"/>
        <v>J=</v>
      </c>
      <c r="U297" s="29">
        <f t="shared" si="148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39"/>
        <v>44594</v>
      </c>
      <c r="B298" s="125">
        <f t="shared" ca="1" si="149"/>
        <v>1036.6190129900001</v>
      </c>
      <c r="C298" s="7">
        <f t="shared" si="140"/>
        <v>1000</v>
      </c>
      <c r="D298" s="102">
        <f t="shared" si="141"/>
        <v>44589</v>
      </c>
      <c r="E298" s="100">
        <f ca="1">IF(D298&lt;$B$1,VLOOKUP(D298,[1]DI!$A$4:$B$15000,2,FALSE),0)</f>
        <v>9.1499999999999998E-2</v>
      </c>
      <c r="F298" s="14">
        <f t="shared" ca="1" si="150"/>
        <v>1.00034749</v>
      </c>
      <c r="G298" s="14">
        <f ca="1">(TRUNC(PRODUCT($F$12:$F297),16))</f>
        <v>1.05240904532296</v>
      </c>
      <c r="H298" s="14">
        <f t="shared" ca="1" si="151"/>
        <v>1.03060609834759</v>
      </c>
      <c r="I298" s="14">
        <f t="shared" ca="1" si="152"/>
        <v>1.0211554599999999</v>
      </c>
      <c r="J298" s="13">
        <f t="shared" si="142"/>
        <v>0.06</v>
      </c>
      <c r="K298" s="29">
        <f t="shared" si="143"/>
        <v>44501</v>
      </c>
      <c r="L298" s="2">
        <f t="shared" si="144"/>
        <v>65</v>
      </c>
      <c r="M298" s="17">
        <f t="shared" si="145"/>
        <v>65</v>
      </c>
      <c r="N298" s="12">
        <f t="shared" si="134"/>
        <v>1.015143192</v>
      </c>
      <c r="O298" s="12">
        <f t="shared" ca="1" si="135"/>
        <v>1.0366190129999999</v>
      </c>
      <c r="P298" s="17">
        <f t="shared" si="146"/>
        <v>0</v>
      </c>
      <c r="Q298" s="14">
        <f t="shared" ca="1" si="136"/>
        <v>36.619012990000002</v>
      </c>
      <c r="R298" s="20">
        <f t="shared" si="137"/>
        <v>0</v>
      </c>
      <c r="S298" s="14">
        <f t="shared" si="138"/>
        <v>0</v>
      </c>
      <c r="T298" s="4" t="str">
        <f t="shared" si="147"/>
        <v>J=</v>
      </c>
      <c r="U298" s="29">
        <f t="shared" si="148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39"/>
        <v>44595</v>
      </c>
      <c r="B299" s="125">
        <f t="shared" ca="1" si="149"/>
        <v>1037.2190310000001</v>
      </c>
      <c r="C299" s="7">
        <f t="shared" si="140"/>
        <v>1000</v>
      </c>
      <c r="D299" s="102">
        <f t="shared" si="141"/>
        <v>44592</v>
      </c>
      <c r="E299" s="100">
        <f ca="1">IF(D299&lt;$B$1,VLOOKUP(D299,[1]DI!$A$4:$B$15000,2,FALSE),0)</f>
        <v>9.1499999999999998E-2</v>
      </c>
      <c r="F299" s="14">
        <f t="shared" ca="1" si="150"/>
        <v>1.00034749</v>
      </c>
      <c r="G299" s="14">
        <f ca="1">(TRUNC(PRODUCT($F$12:$F298),16))</f>
        <v>1.05277474694212</v>
      </c>
      <c r="H299" s="14">
        <f t="shared" ca="1" si="151"/>
        <v>1.03060609834759</v>
      </c>
      <c r="I299" s="14">
        <f t="shared" ca="1" si="152"/>
        <v>1.0215103000000001</v>
      </c>
      <c r="J299" s="13">
        <f t="shared" si="142"/>
        <v>0.06</v>
      </c>
      <c r="K299" s="29">
        <f t="shared" si="143"/>
        <v>44501</v>
      </c>
      <c r="L299" s="2">
        <f t="shared" si="144"/>
        <v>66</v>
      </c>
      <c r="M299" s="17">
        <f t="shared" si="145"/>
        <v>66</v>
      </c>
      <c r="N299" s="12">
        <f t="shared" si="134"/>
        <v>1.0153779469999999</v>
      </c>
      <c r="O299" s="12">
        <f t="shared" ca="1" si="135"/>
        <v>1.037219031</v>
      </c>
      <c r="P299" s="17">
        <f t="shared" si="146"/>
        <v>0</v>
      </c>
      <c r="Q299" s="14">
        <f t="shared" ca="1" si="136"/>
        <v>37.219031000000001</v>
      </c>
      <c r="R299" s="20">
        <f t="shared" si="137"/>
        <v>0</v>
      </c>
      <c r="S299" s="14">
        <f t="shared" si="138"/>
        <v>0</v>
      </c>
      <c r="T299" s="4" t="str">
        <f t="shared" si="147"/>
        <v>J=</v>
      </c>
      <c r="U299" s="29">
        <f t="shared" si="148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39"/>
        <v>44596</v>
      </c>
      <c r="B300" s="125">
        <f t="shared" ca="1" si="149"/>
        <v>1037.8194020000001</v>
      </c>
      <c r="C300" s="7">
        <f t="shared" si="140"/>
        <v>1000</v>
      </c>
      <c r="D300" s="102">
        <f t="shared" si="141"/>
        <v>44593</v>
      </c>
      <c r="E300" s="100">
        <f ca="1">IF(D300&lt;$B$1,VLOOKUP(D300,[1]DI!$A$4:$B$15000,2,FALSE),0)</f>
        <v>9.1499999999999998E-2</v>
      </c>
      <c r="F300" s="14">
        <f t="shared" ca="1" si="150"/>
        <v>1.00034749</v>
      </c>
      <c r="G300" s="14">
        <f ca="1">(TRUNC(PRODUCT($F$12:$F299),16))</f>
        <v>1.05314057563893</v>
      </c>
      <c r="H300" s="14">
        <f t="shared" ca="1" si="151"/>
        <v>1.03060609834759</v>
      </c>
      <c r="I300" s="14">
        <f t="shared" ca="1" si="152"/>
        <v>1.0218652699999999</v>
      </c>
      <c r="J300" s="13">
        <f t="shared" si="142"/>
        <v>0.06</v>
      </c>
      <c r="K300" s="29">
        <f t="shared" si="143"/>
        <v>44501</v>
      </c>
      <c r="L300" s="2">
        <f t="shared" si="144"/>
        <v>67</v>
      </c>
      <c r="M300" s="17">
        <f t="shared" si="145"/>
        <v>67</v>
      </c>
      <c r="N300" s="12">
        <f t="shared" si="134"/>
        <v>1.015612755</v>
      </c>
      <c r="O300" s="12">
        <f t="shared" ca="1" si="135"/>
        <v>1.037819402</v>
      </c>
      <c r="P300" s="17">
        <f t="shared" si="146"/>
        <v>0</v>
      </c>
      <c r="Q300" s="14">
        <f t="shared" ca="1" si="136"/>
        <v>37.819401999999997</v>
      </c>
      <c r="R300" s="20">
        <f t="shared" si="137"/>
        <v>0</v>
      </c>
      <c r="S300" s="14">
        <f t="shared" si="138"/>
        <v>0</v>
      </c>
      <c r="T300" s="4" t="str">
        <f t="shared" si="147"/>
        <v>J=</v>
      </c>
      <c r="U300" s="29">
        <f t="shared" si="148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39"/>
        <v>44599</v>
      </c>
      <c r="B301" s="125">
        <f t="shared" ca="1" si="149"/>
        <v>1038.4201089999999</v>
      </c>
      <c r="C301" s="7">
        <f t="shared" si="140"/>
        <v>1000</v>
      </c>
      <c r="D301" s="102">
        <f t="shared" si="141"/>
        <v>44594</v>
      </c>
      <c r="E301" s="100">
        <f ca="1">IF(D301&lt;$B$1,VLOOKUP(D301,[1]DI!$A$4:$B$15000,2,FALSE),0)</f>
        <v>9.1499999999999998E-2</v>
      </c>
      <c r="F301" s="14">
        <f t="shared" ca="1" si="150"/>
        <v>1.00034749</v>
      </c>
      <c r="G301" s="14">
        <f ca="1">(TRUNC(PRODUCT($F$12:$F300),16))</f>
        <v>1.05350653145756</v>
      </c>
      <c r="H301" s="14">
        <f t="shared" ca="1" si="151"/>
        <v>1.03060609834759</v>
      </c>
      <c r="I301" s="14">
        <f t="shared" ca="1" si="152"/>
        <v>1.02222035</v>
      </c>
      <c r="J301" s="13">
        <f t="shared" si="142"/>
        <v>0.06</v>
      </c>
      <c r="K301" s="29">
        <f t="shared" si="143"/>
        <v>44501</v>
      </c>
      <c r="L301" s="2">
        <f t="shared" si="144"/>
        <v>68</v>
      </c>
      <c r="M301" s="17">
        <f t="shared" si="145"/>
        <v>68</v>
      </c>
      <c r="N301" s="12">
        <f t="shared" si="134"/>
        <v>1.0158476190000001</v>
      </c>
      <c r="O301" s="12">
        <f t="shared" ca="1" si="135"/>
        <v>1.038420109</v>
      </c>
      <c r="P301" s="17">
        <f t="shared" si="146"/>
        <v>0</v>
      </c>
      <c r="Q301" s="14">
        <f t="shared" ca="1" si="136"/>
        <v>38.420108999999997</v>
      </c>
      <c r="R301" s="20">
        <f t="shared" si="137"/>
        <v>0</v>
      </c>
      <c r="S301" s="14">
        <f t="shared" si="138"/>
        <v>0</v>
      </c>
      <c r="T301" s="4" t="str">
        <f t="shared" si="147"/>
        <v>J=</v>
      </c>
      <c r="U301" s="29">
        <f t="shared" si="148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39"/>
        <v>44600</v>
      </c>
      <c r="B302" s="125">
        <f t="shared" ca="1" si="149"/>
        <v>1039.021178</v>
      </c>
      <c r="C302" s="7">
        <f t="shared" si="140"/>
        <v>1000</v>
      </c>
      <c r="D302" s="102">
        <f t="shared" si="141"/>
        <v>44595</v>
      </c>
      <c r="E302" s="100">
        <f ca="1">IF(D302&lt;$B$1,VLOOKUP(D302,[1]DI!$A$4:$B$15000,2,FALSE),0)</f>
        <v>0.1065</v>
      </c>
      <c r="F302" s="14">
        <f t="shared" ca="1" si="150"/>
        <v>1.00040168</v>
      </c>
      <c r="G302" s="14">
        <f ca="1">(TRUNC(PRODUCT($F$12:$F301),16))</f>
        <v>1.0538726144421799</v>
      </c>
      <c r="H302" s="14">
        <f t="shared" ca="1" si="151"/>
        <v>1.03060609834759</v>
      </c>
      <c r="I302" s="14">
        <f t="shared" ca="1" si="152"/>
        <v>1.0225755700000001</v>
      </c>
      <c r="J302" s="13">
        <f t="shared" si="142"/>
        <v>0.06</v>
      </c>
      <c r="K302" s="29">
        <f t="shared" si="143"/>
        <v>44501</v>
      </c>
      <c r="L302" s="2">
        <f t="shared" si="144"/>
        <v>69</v>
      </c>
      <c r="M302" s="17">
        <f t="shared" si="145"/>
        <v>69</v>
      </c>
      <c r="N302" s="12">
        <f t="shared" si="134"/>
        <v>1.0160825360000001</v>
      </c>
      <c r="O302" s="12">
        <f t="shared" ca="1" si="135"/>
        <v>1.039021178</v>
      </c>
      <c r="P302" s="17">
        <f t="shared" si="146"/>
        <v>0</v>
      </c>
      <c r="Q302" s="14">
        <f t="shared" ca="1" si="136"/>
        <v>39.021177999999999</v>
      </c>
      <c r="R302" s="20">
        <f t="shared" si="137"/>
        <v>0</v>
      </c>
      <c r="S302" s="14">
        <f t="shared" si="138"/>
        <v>0</v>
      </c>
      <c r="T302" s="4" t="str">
        <f t="shared" si="147"/>
        <v>J=</v>
      </c>
      <c r="U302" s="29">
        <f t="shared" si="148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39"/>
        <v>44601</v>
      </c>
      <c r="B303" s="125">
        <f t="shared" ca="1" si="149"/>
        <v>1039.6788969899999</v>
      </c>
      <c r="C303" s="7">
        <f t="shared" si="140"/>
        <v>1000</v>
      </c>
      <c r="D303" s="102">
        <f t="shared" si="141"/>
        <v>44596</v>
      </c>
      <c r="E303" s="100">
        <f ca="1">IF(D303&lt;$B$1,VLOOKUP(D303,[1]DI!$A$4:$B$15000,2,FALSE),0)</f>
        <v>0.1065</v>
      </c>
      <c r="F303" s="14">
        <f t="shared" ca="1" si="150"/>
        <v>1.00040168</v>
      </c>
      <c r="G303" s="14">
        <f ca="1">(TRUNC(PRODUCT($F$12:$F302),16))</f>
        <v>1.0542959339939399</v>
      </c>
      <c r="H303" s="14">
        <f t="shared" ca="1" si="151"/>
        <v>1.03060609834759</v>
      </c>
      <c r="I303" s="14">
        <f t="shared" ca="1" si="152"/>
        <v>1.0229863100000001</v>
      </c>
      <c r="J303" s="13">
        <f t="shared" si="142"/>
        <v>0.06</v>
      </c>
      <c r="K303" s="29">
        <f t="shared" si="143"/>
        <v>44501</v>
      </c>
      <c r="L303" s="2">
        <f t="shared" si="144"/>
        <v>70</v>
      </c>
      <c r="M303" s="17">
        <f t="shared" si="145"/>
        <v>70</v>
      </c>
      <c r="N303" s="12">
        <f t="shared" si="134"/>
        <v>1.016317508</v>
      </c>
      <c r="O303" s="12">
        <f t="shared" ca="1" si="135"/>
        <v>1.0396788969999999</v>
      </c>
      <c r="P303" s="17">
        <f t="shared" si="146"/>
        <v>0</v>
      </c>
      <c r="Q303" s="14">
        <f t="shared" ca="1" si="136"/>
        <v>39.678896989999998</v>
      </c>
      <c r="R303" s="20">
        <f t="shared" si="137"/>
        <v>0</v>
      </c>
      <c r="S303" s="14">
        <f t="shared" si="138"/>
        <v>0</v>
      </c>
      <c r="T303" s="4" t="str">
        <f t="shared" si="147"/>
        <v>J=</v>
      </c>
      <c r="U303" s="29">
        <f t="shared" si="148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39"/>
        <v>44602</v>
      </c>
      <c r="B304" s="125">
        <f t="shared" ca="1" si="149"/>
        <v>1040.337047</v>
      </c>
      <c r="C304" s="7">
        <f t="shared" si="140"/>
        <v>1000</v>
      </c>
      <c r="D304" s="102">
        <f t="shared" si="141"/>
        <v>44599</v>
      </c>
      <c r="E304" s="100">
        <f ca="1">IF(D304&lt;$B$1,VLOOKUP(D304,[1]DI!$A$4:$B$15000,2,FALSE),0)</f>
        <v>0.1065</v>
      </c>
      <c r="F304" s="14">
        <f t="shared" ca="1" si="150"/>
        <v>1.00040168</v>
      </c>
      <c r="G304" s="14">
        <f ca="1">(TRUNC(PRODUCT($F$12:$F303),16))</f>
        <v>1.0547194235847099</v>
      </c>
      <c r="H304" s="14">
        <f t="shared" ca="1" si="151"/>
        <v>1.03060609834759</v>
      </c>
      <c r="I304" s="14">
        <f t="shared" ca="1" si="152"/>
        <v>1.02339723</v>
      </c>
      <c r="J304" s="13">
        <f t="shared" si="142"/>
        <v>0.06</v>
      </c>
      <c r="K304" s="29">
        <f t="shared" si="143"/>
        <v>44501</v>
      </c>
      <c r="L304" s="2">
        <f t="shared" si="144"/>
        <v>71</v>
      </c>
      <c r="M304" s="17">
        <f t="shared" si="145"/>
        <v>71</v>
      </c>
      <c r="N304" s="12">
        <f t="shared" si="134"/>
        <v>1.0165525339999999</v>
      </c>
      <c r="O304" s="12">
        <f t="shared" ca="1" si="135"/>
        <v>1.040337047</v>
      </c>
      <c r="P304" s="17">
        <f t="shared" si="146"/>
        <v>0</v>
      </c>
      <c r="Q304" s="14">
        <f t="shared" ca="1" si="136"/>
        <v>40.337046999999998</v>
      </c>
      <c r="R304" s="20">
        <f t="shared" si="137"/>
        <v>0</v>
      </c>
      <c r="S304" s="14">
        <f t="shared" si="138"/>
        <v>0</v>
      </c>
      <c r="T304" s="4" t="str">
        <f t="shared" si="147"/>
        <v>J=</v>
      </c>
      <c r="U304" s="29">
        <f t="shared" si="148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39"/>
        <v>44603</v>
      </c>
      <c r="B305" s="125">
        <f t="shared" ca="1" si="149"/>
        <v>1040.9956090000001</v>
      </c>
      <c r="C305" s="7">
        <f t="shared" si="140"/>
        <v>1000</v>
      </c>
      <c r="D305" s="102">
        <f t="shared" si="141"/>
        <v>44600</v>
      </c>
      <c r="E305" s="100">
        <f ca="1">IF(D305&lt;$B$1,VLOOKUP(D305,[1]DI!$A$4:$B$15000,2,FALSE),0)</f>
        <v>0.1065</v>
      </c>
      <c r="F305" s="14">
        <f t="shared" ca="1" si="150"/>
        <v>1.00040168</v>
      </c>
      <c r="G305" s="14">
        <f ca="1">(TRUNC(PRODUCT($F$12:$F304),16))</f>
        <v>1.0551430832827799</v>
      </c>
      <c r="H305" s="14">
        <f t="shared" ca="1" si="151"/>
        <v>1.03060609834759</v>
      </c>
      <c r="I305" s="14">
        <f t="shared" ca="1" si="152"/>
        <v>1.0238083099999999</v>
      </c>
      <c r="J305" s="13">
        <f t="shared" si="142"/>
        <v>0.06</v>
      </c>
      <c r="K305" s="29">
        <f t="shared" si="143"/>
        <v>44501</v>
      </c>
      <c r="L305" s="2">
        <f t="shared" si="144"/>
        <v>72</v>
      </c>
      <c r="M305" s="17">
        <f t="shared" si="145"/>
        <v>72</v>
      </c>
      <c r="N305" s="12">
        <f t="shared" si="134"/>
        <v>1.0167876140000001</v>
      </c>
      <c r="O305" s="12">
        <f t="shared" ca="1" si="135"/>
        <v>1.0409956090000001</v>
      </c>
      <c r="P305" s="17">
        <f t="shared" si="146"/>
        <v>0</v>
      </c>
      <c r="Q305" s="14">
        <f t="shared" ca="1" si="136"/>
        <v>40.995609000000002</v>
      </c>
      <c r="R305" s="20">
        <f t="shared" si="137"/>
        <v>0</v>
      </c>
      <c r="S305" s="14">
        <f t="shared" si="138"/>
        <v>0</v>
      </c>
      <c r="T305" s="4" t="str">
        <f t="shared" si="147"/>
        <v>J=</v>
      </c>
      <c r="U305" s="29">
        <f t="shared" si="148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39"/>
        <v>44606</v>
      </c>
      <c r="B306" s="125">
        <f t="shared" ca="1" si="149"/>
        <v>1041.6545819999999</v>
      </c>
      <c r="C306" s="7">
        <f t="shared" si="140"/>
        <v>1000</v>
      </c>
      <c r="D306" s="102">
        <f t="shared" si="141"/>
        <v>44601</v>
      </c>
      <c r="E306" s="100">
        <f ca="1">IF(D306&lt;$B$1,VLOOKUP(D306,[1]DI!$A$4:$B$15000,2,FALSE),0)</f>
        <v>0.1065</v>
      </c>
      <c r="F306" s="14">
        <f t="shared" ca="1" si="150"/>
        <v>1.00040168</v>
      </c>
      <c r="G306" s="14">
        <f ca="1">(TRUNC(PRODUCT($F$12:$F305),16))</f>
        <v>1.05556691315647</v>
      </c>
      <c r="H306" s="14">
        <f t="shared" ca="1" si="151"/>
        <v>1.03060609834759</v>
      </c>
      <c r="I306" s="14">
        <f t="shared" ca="1" si="152"/>
        <v>1.02421955</v>
      </c>
      <c r="J306" s="13">
        <f t="shared" si="142"/>
        <v>0.06</v>
      </c>
      <c r="K306" s="29">
        <f t="shared" si="143"/>
        <v>44501</v>
      </c>
      <c r="L306" s="2">
        <f t="shared" si="144"/>
        <v>73</v>
      </c>
      <c r="M306" s="17">
        <f t="shared" si="145"/>
        <v>73</v>
      </c>
      <c r="N306" s="12">
        <f t="shared" si="134"/>
        <v>1.0170227489999999</v>
      </c>
      <c r="O306" s="12">
        <f t="shared" ca="1" si="135"/>
        <v>1.0416545820000001</v>
      </c>
      <c r="P306" s="17">
        <f t="shared" si="146"/>
        <v>0</v>
      </c>
      <c r="Q306" s="14">
        <f t="shared" ca="1" si="136"/>
        <v>41.654581999999998</v>
      </c>
      <c r="R306" s="20">
        <f t="shared" si="137"/>
        <v>0</v>
      </c>
      <c r="S306" s="14">
        <f t="shared" si="138"/>
        <v>0</v>
      </c>
      <c r="T306" s="4" t="str">
        <f t="shared" si="147"/>
        <v>J=</v>
      </c>
      <c r="U306" s="29">
        <f t="shared" si="148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39"/>
        <v>44607</v>
      </c>
      <c r="B307" s="125">
        <f t="shared" ca="1" si="149"/>
        <v>1042.31397799</v>
      </c>
      <c r="C307" s="7">
        <f t="shared" si="140"/>
        <v>1000</v>
      </c>
      <c r="D307" s="102">
        <f t="shared" si="141"/>
        <v>44602</v>
      </c>
      <c r="E307" s="100">
        <f ca="1">IF(D307&lt;$B$1,VLOOKUP(D307,[1]DI!$A$4:$B$15000,2,FALSE),0)</f>
        <v>0.1065</v>
      </c>
      <c r="F307" s="14">
        <f t="shared" ca="1" si="150"/>
        <v>1.00040168</v>
      </c>
      <c r="G307" s="14">
        <f ca="1">(TRUNC(PRODUCT($F$12:$F306),16))</f>
        <v>1.0559909132741501</v>
      </c>
      <c r="H307" s="14">
        <f t="shared" ca="1" si="151"/>
        <v>1.03060609834759</v>
      </c>
      <c r="I307" s="14">
        <f t="shared" ca="1" si="152"/>
        <v>1.0246309600000001</v>
      </c>
      <c r="J307" s="13">
        <f t="shared" si="142"/>
        <v>0.06</v>
      </c>
      <c r="K307" s="29">
        <f t="shared" si="143"/>
        <v>44501</v>
      </c>
      <c r="L307" s="2">
        <f t="shared" si="144"/>
        <v>74</v>
      </c>
      <c r="M307" s="17">
        <f t="shared" si="145"/>
        <v>74</v>
      </c>
      <c r="N307" s="12">
        <f t="shared" si="134"/>
        <v>1.017257938</v>
      </c>
      <c r="O307" s="12">
        <f t="shared" ca="1" si="135"/>
        <v>1.0423139779999999</v>
      </c>
      <c r="P307" s="17">
        <f t="shared" si="146"/>
        <v>0</v>
      </c>
      <c r="Q307" s="14">
        <f t="shared" ca="1" si="136"/>
        <v>42.313977989999998</v>
      </c>
      <c r="R307" s="20">
        <f t="shared" si="137"/>
        <v>0</v>
      </c>
      <c r="S307" s="14">
        <f t="shared" si="138"/>
        <v>0</v>
      </c>
      <c r="T307" s="4" t="str">
        <f t="shared" si="147"/>
        <v>J=</v>
      </c>
      <c r="U307" s="29">
        <f t="shared" si="148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39"/>
        <v>44608</v>
      </c>
      <c r="B308" s="125">
        <f t="shared" ca="1" si="149"/>
        <v>1042.9737849999999</v>
      </c>
      <c r="C308" s="7">
        <f t="shared" si="140"/>
        <v>1000</v>
      </c>
      <c r="D308" s="102">
        <f t="shared" si="141"/>
        <v>44603</v>
      </c>
      <c r="E308" s="100">
        <f ca="1">IF(D308&lt;$B$1,VLOOKUP(D308,[1]DI!$A$4:$B$15000,2,FALSE),0)</f>
        <v>0.1065</v>
      </c>
      <c r="F308" s="14">
        <f t="shared" ca="1" si="150"/>
        <v>1.00040168</v>
      </c>
      <c r="G308" s="14">
        <f ca="1">(TRUNC(PRODUCT($F$12:$F307),16))</f>
        <v>1.0564150837041899</v>
      </c>
      <c r="H308" s="14">
        <f t="shared" ca="1" si="151"/>
        <v>1.03060609834759</v>
      </c>
      <c r="I308" s="14">
        <f t="shared" ca="1" si="152"/>
        <v>1.0250425299999999</v>
      </c>
      <c r="J308" s="13">
        <f t="shared" si="142"/>
        <v>0.06</v>
      </c>
      <c r="K308" s="29">
        <f t="shared" si="143"/>
        <v>44501</v>
      </c>
      <c r="L308" s="2">
        <f t="shared" si="144"/>
        <v>75</v>
      </c>
      <c r="M308" s="17">
        <f t="shared" si="145"/>
        <v>75</v>
      </c>
      <c r="N308" s="12">
        <f t="shared" si="134"/>
        <v>1.0174931810000001</v>
      </c>
      <c r="O308" s="12">
        <f t="shared" ca="1" si="135"/>
        <v>1.042973785</v>
      </c>
      <c r="P308" s="17">
        <f t="shared" si="146"/>
        <v>0</v>
      </c>
      <c r="Q308" s="14">
        <f t="shared" ca="1" si="136"/>
        <v>42.973784999999999</v>
      </c>
      <c r="R308" s="20">
        <f t="shared" si="137"/>
        <v>0</v>
      </c>
      <c r="S308" s="14">
        <f t="shared" si="138"/>
        <v>0</v>
      </c>
      <c r="T308" s="4" t="str">
        <f t="shared" si="147"/>
        <v>J=</v>
      </c>
      <c r="U308" s="29">
        <f t="shared" si="148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39"/>
        <v>44609</v>
      </c>
      <c r="B309" s="125">
        <f t="shared" ca="1" si="149"/>
        <v>1043.634014</v>
      </c>
      <c r="C309" s="7">
        <f t="shared" si="140"/>
        <v>1000</v>
      </c>
      <c r="D309" s="102">
        <f t="shared" si="141"/>
        <v>44606</v>
      </c>
      <c r="E309" s="100">
        <f ca="1">IF(D309&lt;$B$1,VLOOKUP(D309,[1]DI!$A$4:$B$15000,2,FALSE),0)</f>
        <v>0.1065</v>
      </c>
      <c r="F309" s="14">
        <f t="shared" ca="1" si="150"/>
        <v>1.00040168</v>
      </c>
      <c r="G309" s="14">
        <f ca="1">(TRUNC(PRODUCT($F$12:$F308),16))</f>
        <v>1.0568394245150099</v>
      </c>
      <c r="H309" s="14">
        <f t="shared" ca="1" si="151"/>
        <v>1.03060609834759</v>
      </c>
      <c r="I309" s="14">
        <f t="shared" ca="1" si="152"/>
        <v>1.02545427</v>
      </c>
      <c r="J309" s="13">
        <f t="shared" si="142"/>
        <v>0.06</v>
      </c>
      <c r="K309" s="29">
        <f t="shared" si="143"/>
        <v>44501</v>
      </c>
      <c r="L309" s="2">
        <f t="shared" si="144"/>
        <v>76</v>
      </c>
      <c r="M309" s="17">
        <f t="shared" si="145"/>
        <v>76</v>
      </c>
      <c r="N309" s="12">
        <f t="shared" si="134"/>
        <v>1.0177284790000001</v>
      </c>
      <c r="O309" s="12">
        <f t="shared" ca="1" si="135"/>
        <v>1.043634014</v>
      </c>
      <c r="P309" s="17">
        <f t="shared" si="146"/>
        <v>0</v>
      </c>
      <c r="Q309" s="14">
        <f t="shared" ca="1" si="136"/>
        <v>43.634014000000001</v>
      </c>
      <c r="R309" s="20">
        <f t="shared" si="137"/>
        <v>0</v>
      </c>
      <c r="S309" s="14">
        <f t="shared" si="138"/>
        <v>0</v>
      </c>
      <c r="T309" s="4" t="str">
        <f t="shared" si="147"/>
        <v>J=</v>
      </c>
      <c r="U309" s="29">
        <f t="shared" si="148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39"/>
        <v>44610</v>
      </c>
      <c r="B310" s="125">
        <f t="shared" ca="1" si="149"/>
        <v>1044.294658</v>
      </c>
      <c r="C310" s="7">
        <f t="shared" si="140"/>
        <v>1000</v>
      </c>
      <c r="D310" s="102">
        <f t="shared" si="141"/>
        <v>44607</v>
      </c>
      <c r="E310" s="100">
        <f ca="1">IF(D310&lt;$B$1,VLOOKUP(D310,[1]DI!$A$4:$B$15000,2,FALSE),0)</f>
        <v>0.1065</v>
      </c>
      <c r="F310" s="14">
        <f t="shared" ca="1" si="150"/>
        <v>1.00040168</v>
      </c>
      <c r="G310" s="14">
        <f ca="1">(TRUNC(PRODUCT($F$12:$F309),16))</f>
        <v>1.05726393577505</v>
      </c>
      <c r="H310" s="14">
        <f t="shared" ca="1" si="151"/>
        <v>1.03060609834759</v>
      </c>
      <c r="I310" s="14">
        <f t="shared" ca="1" si="152"/>
        <v>1.02586617</v>
      </c>
      <c r="J310" s="13">
        <f t="shared" si="142"/>
        <v>0.06</v>
      </c>
      <c r="K310" s="29">
        <f t="shared" si="143"/>
        <v>44501</v>
      </c>
      <c r="L310" s="2">
        <f t="shared" si="144"/>
        <v>77</v>
      </c>
      <c r="M310" s="17">
        <f t="shared" si="145"/>
        <v>77</v>
      </c>
      <c r="N310" s="12">
        <f t="shared" si="134"/>
        <v>1.017963832</v>
      </c>
      <c r="O310" s="12">
        <f t="shared" ca="1" si="135"/>
        <v>1.0442946580000001</v>
      </c>
      <c r="P310" s="17">
        <f t="shared" si="146"/>
        <v>0</v>
      </c>
      <c r="Q310" s="14">
        <f t="shared" ca="1" si="136"/>
        <v>44.294657999999998</v>
      </c>
      <c r="R310" s="20">
        <f t="shared" si="137"/>
        <v>0</v>
      </c>
      <c r="S310" s="14">
        <f t="shared" si="138"/>
        <v>0</v>
      </c>
      <c r="T310" s="4" t="str">
        <f t="shared" si="147"/>
        <v>J=</v>
      </c>
      <c r="U310" s="29">
        <f t="shared" si="148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39"/>
        <v>44613</v>
      </c>
      <c r="B311" s="125">
        <f t="shared" ca="1" si="149"/>
        <v>1044.9557219999999</v>
      </c>
      <c r="C311" s="7">
        <f t="shared" si="140"/>
        <v>1000</v>
      </c>
      <c r="D311" s="102">
        <f t="shared" si="141"/>
        <v>44608</v>
      </c>
      <c r="E311" s="100">
        <f ca="1">IF(D311&lt;$B$1,VLOOKUP(D311,[1]DI!$A$4:$B$15000,2,FALSE),0)</f>
        <v>0.1065</v>
      </c>
      <c r="F311" s="14">
        <f t="shared" ca="1" si="150"/>
        <v>1.00040168</v>
      </c>
      <c r="G311" s="14">
        <f ca="1">(TRUNC(PRODUCT($F$12:$F310),16))</f>
        <v>1.05768861755277</v>
      </c>
      <c r="H311" s="14">
        <f t="shared" ca="1" si="151"/>
        <v>1.03060609834759</v>
      </c>
      <c r="I311" s="14">
        <f t="shared" ca="1" si="152"/>
        <v>1.0262782399999999</v>
      </c>
      <c r="J311" s="13">
        <f t="shared" si="142"/>
        <v>0.06</v>
      </c>
      <c r="K311" s="29">
        <f t="shared" si="143"/>
        <v>44501</v>
      </c>
      <c r="L311" s="2">
        <f t="shared" si="144"/>
        <v>78</v>
      </c>
      <c r="M311" s="17">
        <f t="shared" si="145"/>
        <v>78</v>
      </c>
      <c r="N311" s="12">
        <f t="shared" si="134"/>
        <v>1.018199238</v>
      </c>
      <c r="O311" s="12">
        <f t="shared" ca="1" si="135"/>
        <v>1.0449557220000001</v>
      </c>
      <c r="P311" s="17">
        <f t="shared" si="146"/>
        <v>0</v>
      </c>
      <c r="Q311" s="14">
        <f t="shared" ca="1" si="136"/>
        <v>44.955722000000002</v>
      </c>
      <c r="R311" s="20">
        <f t="shared" si="137"/>
        <v>0</v>
      </c>
      <c r="S311" s="14">
        <f t="shared" si="138"/>
        <v>0</v>
      </c>
      <c r="T311" s="4" t="str">
        <f t="shared" si="147"/>
        <v>J=</v>
      </c>
      <c r="U311" s="29">
        <f t="shared" si="148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39"/>
        <v>44614</v>
      </c>
      <c r="B312" s="125">
        <f t="shared" ca="1" si="149"/>
        <v>1045.6172099999999</v>
      </c>
      <c r="C312" s="7">
        <f t="shared" si="140"/>
        <v>1000</v>
      </c>
      <c r="D312" s="102">
        <f t="shared" si="141"/>
        <v>44609</v>
      </c>
      <c r="E312" s="100">
        <f ca="1">IF(D312&lt;$B$1,VLOOKUP(D312,[1]DI!$A$4:$B$15000,2,FALSE),0)</f>
        <v>0.1065</v>
      </c>
      <c r="F312" s="14">
        <f t="shared" ca="1" si="150"/>
        <v>1.00040168</v>
      </c>
      <c r="G312" s="14">
        <f ca="1">(TRUNC(PRODUCT($F$12:$F311),16))</f>
        <v>1.0581134699166701</v>
      </c>
      <c r="H312" s="14">
        <f t="shared" ca="1" si="151"/>
        <v>1.03060609834759</v>
      </c>
      <c r="I312" s="14">
        <f t="shared" ca="1" si="152"/>
        <v>1.0266904800000001</v>
      </c>
      <c r="J312" s="13">
        <f t="shared" si="142"/>
        <v>0.06</v>
      </c>
      <c r="K312" s="29">
        <f t="shared" si="143"/>
        <v>44501</v>
      </c>
      <c r="L312" s="2">
        <f t="shared" si="144"/>
        <v>79</v>
      </c>
      <c r="M312" s="17">
        <f t="shared" si="145"/>
        <v>79</v>
      </c>
      <c r="N312" s="12">
        <f t="shared" si="134"/>
        <v>1.0184346989999999</v>
      </c>
      <c r="O312" s="12">
        <f t="shared" ca="1" si="135"/>
        <v>1.0456172100000001</v>
      </c>
      <c r="P312" s="17">
        <f t="shared" si="146"/>
        <v>0</v>
      </c>
      <c r="Q312" s="14">
        <f t="shared" ca="1" si="136"/>
        <v>45.61721</v>
      </c>
      <c r="R312" s="20">
        <f t="shared" si="137"/>
        <v>0</v>
      </c>
      <c r="S312" s="14">
        <f t="shared" si="138"/>
        <v>0</v>
      </c>
      <c r="T312" s="4" t="str">
        <f t="shared" si="147"/>
        <v>J=</v>
      </c>
      <c r="U312" s="29">
        <f t="shared" si="148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39"/>
        <v>44615</v>
      </c>
      <c r="B313" s="125">
        <f t="shared" ca="1" si="149"/>
        <v>1046.27911199</v>
      </c>
      <c r="C313" s="7">
        <f t="shared" si="140"/>
        <v>1000</v>
      </c>
      <c r="D313" s="102">
        <f t="shared" si="141"/>
        <v>44610</v>
      </c>
      <c r="E313" s="100">
        <f ca="1">IF(D313&lt;$B$1,VLOOKUP(D313,[1]DI!$A$4:$B$15000,2,FALSE),0)</f>
        <v>0.1065</v>
      </c>
      <c r="F313" s="14">
        <f t="shared" ca="1" si="150"/>
        <v>1.00040168</v>
      </c>
      <c r="G313" s="14">
        <f ca="1">(TRUNC(PRODUCT($F$12:$F312),16))</f>
        <v>1.0585384929352699</v>
      </c>
      <c r="H313" s="14">
        <f t="shared" ca="1" si="151"/>
        <v>1.03060609834759</v>
      </c>
      <c r="I313" s="14">
        <f t="shared" ca="1" si="152"/>
        <v>1.0271028799999999</v>
      </c>
      <c r="J313" s="13">
        <f t="shared" si="142"/>
        <v>0.06</v>
      </c>
      <c r="K313" s="29">
        <f t="shared" si="143"/>
        <v>44501</v>
      </c>
      <c r="L313" s="2">
        <f t="shared" si="144"/>
        <v>80</v>
      </c>
      <c r="M313" s="17">
        <f t="shared" si="145"/>
        <v>80</v>
      </c>
      <c r="N313" s="12">
        <f t="shared" si="134"/>
        <v>1.018670215</v>
      </c>
      <c r="O313" s="12">
        <f t="shared" ca="1" si="135"/>
        <v>1.0462791119999999</v>
      </c>
      <c r="P313" s="17">
        <f t="shared" si="146"/>
        <v>0</v>
      </c>
      <c r="Q313" s="14">
        <f t="shared" ca="1" si="136"/>
        <v>46.279111989999997</v>
      </c>
      <c r="R313" s="20">
        <f t="shared" si="137"/>
        <v>0</v>
      </c>
      <c r="S313" s="14">
        <f t="shared" si="138"/>
        <v>0</v>
      </c>
      <c r="T313" s="4" t="str">
        <f t="shared" si="147"/>
        <v>J=</v>
      </c>
      <c r="U313" s="29">
        <f t="shared" si="148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39"/>
        <v>44616</v>
      </c>
      <c r="B314" s="125">
        <f t="shared" ca="1" si="149"/>
        <v>1046.9414360000001</v>
      </c>
      <c r="C314" s="7">
        <f t="shared" si="140"/>
        <v>1000</v>
      </c>
      <c r="D314" s="102">
        <f t="shared" si="141"/>
        <v>44613</v>
      </c>
      <c r="E314" s="100">
        <f ca="1">IF(D314&lt;$B$1,VLOOKUP(D314,[1]DI!$A$4:$B$15000,2,FALSE),0)</f>
        <v>0.1065</v>
      </c>
      <c r="F314" s="14">
        <f t="shared" ca="1" si="150"/>
        <v>1.00040168</v>
      </c>
      <c r="G314" s="14">
        <f ca="1">(TRUNC(PRODUCT($F$12:$F313),16))</f>
        <v>1.0589636866771099</v>
      </c>
      <c r="H314" s="14">
        <f t="shared" ca="1" si="151"/>
        <v>1.03060609834759</v>
      </c>
      <c r="I314" s="14">
        <f t="shared" ca="1" si="152"/>
        <v>1.0275154500000001</v>
      </c>
      <c r="J314" s="13">
        <f t="shared" si="142"/>
        <v>0.06</v>
      </c>
      <c r="K314" s="29">
        <f t="shared" si="143"/>
        <v>44501</v>
      </c>
      <c r="L314" s="2">
        <f t="shared" si="144"/>
        <v>81</v>
      </c>
      <c r="M314" s="17">
        <f t="shared" si="145"/>
        <v>81</v>
      </c>
      <c r="N314" s="12">
        <f t="shared" si="134"/>
        <v>1.0189057850000001</v>
      </c>
      <c r="O314" s="12">
        <f t="shared" ca="1" si="135"/>
        <v>1.046941436</v>
      </c>
      <c r="P314" s="17">
        <f t="shared" si="146"/>
        <v>0</v>
      </c>
      <c r="Q314" s="14">
        <f t="shared" ca="1" si="136"/>
        <v>46.941436000000003</v>
      </c>
      <c r="R314" s="20">
        <f t="shared" si="137"/>
        <v>0</v>
      </c>
      <c r="S314" s="14">
        <f t="shared" si="138"/>
        <v>0</v>
      </c>
      <c r="T314" s="4" t="str">
        <f t="shared" si="147"/>
        <v>J=</v>
      </c>
      <c r="U314" s="29">
        <f t="shared" si="148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39"/>
        <v>44617</v>
      </c>
      <c r="B315" s="125">
        <f t="shared" ca="1" si="149"/>
        <v>1047.6041749999999</v>
      </c>
      <c r="C315" s="7">
        <f t="shared" si="140"/>
        <v>1000</v>
      </c>
      <c r="D315" s="102">
        <f t="shared" si="141"/>
        <v>44614</v>
      </c>
      <c r="E315" s="100">
        <f ca="1">IF(D315&lt;$B$1,VLOOKUP(D315,[1]DI!$A$4:$B$15000,2,FALSE),0)</f>
        <v>0.1065</v>
      </c>
      <c r="F315" s="14">
        <f t="shared" ca="1" si="150"/>
        <v>1.00040168</v>
      </c>
      <c r="G315" s="14">
        <f ca="1">(TRUNC(PRODUCT($F$12:$F314),16))</f>
        <v>1.05938905121077</v>
      </c>
      <c r="H315" s="14">
        <f t="shared" ca="1" si="151"/>
        <v>1.03060609834759</v>
      </c>
      <c r="I315" s="14">
        <f t="shared" ca="1" si="152"/>
        <v>1.02792818</v>
      </c>
      <c r="J315" s="13">
        <f t="shared" si="142"/>
        <v>0.06</v>
      </c>
      <c r="K315" s="29">
        <f t="shared" si="143"/>
        <v>44501</v>
      </c>
      <c r="L315" s="2">
        <f t="shared" si="144"/>
        <v>82</v>
      </c>
      <c r="M315" s="17">
        <f t="shared" si="145"/>
        <v>82</v>
      </c>
      <c r="N315" s="12">
        <f t="shared" si="134"/>
        <v>1.01914141</v>
      </c>
      <c r="O315" s="12">
        <f t="shared" ca="1" si="135"/>
        <v>1.047604175</v>
      </c>
      <c r="P315" s="17">
        <f t="shared" si="146"/>
        <v>0</v>
      </c>
      <c r="Q315" s="14">
        <f t="shared" ca="1" si="136"/>
        <v>47.604174999999998</v>
      </c>
      <c r="R315" s="20">
        <f t="shared" si="137"/>
        <v>0</v>
      </c>
      <c r="S315" s="14">
        <f t="shared" si="138"/>
        <v>0</v>
      </c>
      <c r="T315" s="4" t="str">
        <f t="shared" si="147"/>
        <v>J=</v>
      </c>
      <c r="U315" s="29">
        <f t="shared" si="148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39"/>
        <v>44622</v>
      </c>
      <c r="B316" s="125">
        <f t="shared" ca="1" si="149"/>
        <v>1048.267337</v>
      </c>
      <c r="C316" s="7">
        <f t="shared" si="140"/>
        <v>1000</v>
      </c>
      <c r="D316" s="102">
        <f t="shared" si="141"/>
        <v>44615</v>
      </c>
      <c r="E316" s="100">
        <f ca="1">IF(D316&lt;$B$1,VLOOKUP(D316,[1]DI!$A$4:$B$15000,2,FALSE),0)</f>
        <v>0.1065</v>
      </c>
      <c r="F316" s="14">
        <f t="shared" ca="1" si="150"/>
        <v>1.00040168</v>
      </c>
      <c r="G316" s="14">
        <f ca="1">(TRUNC(PRODUCT($F$12:$F315),16))</f>
        <v>1.0598145866048601</v>
      </c>
      <c r="H316" s="14">
        <f t="shared" ca="1" si="151"/>
        <v>1.03060609834759</v>
      </c>
      <c r="I316" s="14">
        <f t="shared" ca="1" si="152"/>
        <v>1.0283410799999999</v>
      </c>
      <c r="J316" s="13">
        <f t="shared" si="142"/>
        <v>0.06</v>
      </c>
      <c r="K316" s="29">
        <f t="shared" si="143"/>
        <v>44501</v>
      </c>
      <c r="L316" s="2">
        <f t="shared" si="144"/>
        <v>83</v>
      </c>
      <c r="M316" s="17">
        <f t="shared" si="145"/>
        <v>83</v>
      </c>
      <c r="N316" s="12">
        <f t="shared" si="134"/>
        <v>1.019377089</v>
      </c>
      <c r="O316" s="12">
        <f t="shared" ca="1" si="135"/>
        <v>1.048267337</v>
      </c>
      <c r="P316" s="17">
        <f t="shared" si="146"/>
        <v>0</v>
      </c>
      <c r="Q316" s="14">
        <f t="shared" ca="1" si="136"/>
        <v>48.267336999999998</v>
      </c>
      <c r="R316" s="20">
        <f t="shared" si="137"/>
        <v>0</v>
      </c>
      <c r="S316" s="14">
        <f t="shared" si="138"/>
        <v>0</v>
      </c>
      <c r="T316" s="4" t="str">
        <f t="shared" si="147"/>
        <v>J=</v>
      </c>
      <c r="U316" s="29">
        <f t="shared" si="148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39"/>
        <v>44623</v>
      </c>
      <c r="B317" s="125">
        <f t="shared" ca="1" si="149"/>
        <v>1048.930912</v>
      </c>
      <c r="C317" s="7">
        <f t="shared" si="140"/>
        <v>1000</v>
      </c>
      <c r="D317" s="102">
        <f t="shared" si="141"/>
        <v>44616</v>
      </c>
      <c r="E317" s="100">
        <f ca="1">IF(D317&lt;$B$1,VLOOKUP(D317,[1]DI!$A$4:$B$15000,2,FALSE),0)</f>
        <v>0.1065</v>
      </c>
      <c r="F317" s="14">
        <f t="shared" ca="1" si="150"/>
        <v>1.00040168</v>
      </c>
      <c r="G317" s="14">
        <f ca="1">(TRUNC(PRODUCT($F$12:$F316),16))</f>
        <v>1.0602402929280099</v>
      </c>
      <c r="H317" s="14">
        <f t="shared" ca="1" si="151"/>
        <v>1.03060609834759</v>
      </c>
      <c r="I317" s="14">
        <f t="shared" ca="1" si="152"/>
        <v>1.02875414</v>
      </c>
      <c r="J317" s="13">
        <f t="shared" si="142"/>
        <v>0.06</v>
      </c>
      <c r="K317" s="29">
        <f t="shared" si="143"/>
        <v>44501</v>
      </c>
      <c r="L317" s="2">
        <f t="shared" si="144"/>
        <v>84</v>
      </c>
      <c r="M317" s="17">
        <f t="shared" si="145"/>
        <v>84</v>
      </c>
      <c r="N317" s="12">
        <f t="shared" si="134"/>
        <v>1.019612822</v>
      </c>
      <c r="O317" s="12">
        <f t="shared" ca="1" si="135"/>
        <v>1.0489309120000001</v>
      </c>
      <c r="P317" s="17">
        <f t="shared" si="146"/>
        <v>0</v>
      </c>
      <c r="Q317" s="14">
        <f t="shared" ca="1" si="136"/>
        <v>48.930911999999999</v>
      </c>
      <c r="R317" s="20">
        <f t="shared" si="137"/>
        <v>0</v>
      </c>
      <c r="S317" s="14">
        <f t="shared" si="138"/>
        <v>0</v>
      </c>
      <c r="T317" s="4" t="str">
        <f t="shared" si="147"/>
        <v>J=</v>
      </c>
      <c r="U317" s="29">
        <f t="shared" si="148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39"/>
        <v>44624</v>
      </c>
      <c r="B318" s="125">
        <f t="shared" ca="1" si="149"/>
        <v>1049.594912</v>
      </c>
      <c r="C318" s="7">
        <f t="shared" si="140"/>
        <v>1000</v>
      </c>
      <c r="D318" s="102">
        <f t="shared" si="141"/>
        <v>44617</v>
      </c>
      <c r="E318" s="100">
        <f ca="1">IF(D318&lt;$B$1,VLOOKUP(D318,[1]DI!$A$4:$B$15000,2,FALSE),0)</f>
        <v>0.1065</v>
      </c>
      <c r="F318" s="14">
        <f t="shared" ca="1" si="150"/>
        <v>1.00040168</v>
      </c>
      <c r="G318" s="14">
        <f ca="1">(TRUNC(PRODUCT($F$12:$F317),16))</f>
        <v>1.06066617024888</v>
      </c>
      <c r="H318" s="14">
        <f t="shared" ca="1" si="151"/>
        <v>1.03060609834759</v>
      </c>
      <c r="I318" s="14">
        <f t="shared" ca="1" si="152"/>
        <v>1.0291673699999999</v>
      </c>
      <c r="J318" s="13">
        <f t="shared" si="142"/>
        <v>0.06</v>
      </c>
      <c r="K318" s="29">
        <f t="shared" si="143"/>
        <v>44501</v>
      </c>
      <c r="L318" s="2">
        <f t="shared" si="144"/>
        <v>85</v>
      </c>
      <c r="M318" s="17">
        <f t="shared" si="145"/>
        <v>85</v>
      </c>
      <c r="N318" s="12">
        <f t="shared" si="134"/>
        <v>1.0198486099999999</v>
      </c>
      <c r="O318" s="12">
        <f t="shared" ca="1" si="135"/>
        <v>1.0495949120000001</v>
      </c>
      <c r="P318" s="17">
        <f t="shared" si="146"/>
        <v>0</v>
      </c>
      <c r="Q318" s="14">
        <f t="shared" ca="1" si="136"/>
        <v>49.594912000000001</v>
      </c>
      <c r="R318" s="20">
        <f t="shared" si="137"/>
        <v>0</v>
      </c>
      <c r="S318" s="14">
        <f t="shared" si="138"/>
        <v>0</v>
      </c>
      <c r="T318" s="4" t="str">
        <f t="shared" si="147"/>
        <v>J=</v>
      </c>
      <c r="U318" s="29">
        <f t="shared" si="148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39"/>
        <v>44627</v>
      </c>
      <c r="B319" s="125">
        <f t="shared" ca="1" si="149"/>
        <v>1050.259337</v>
      </c>
      <c r="C319" s="7">
        <f t="shared" si="140"/>
        <v>1000</v>
      </c>
      <c r="D319" s="102">
        <f t="shared" si="141"/>
        <v>44622</v>
      </c>
      <c r="E319" s="100">
        <f ca="1">IF(D319&lt;$B$1,VLOOKUP(D319,[1]DI!$A$4:$B$15000,2,FALSE),0)</f>
        <v>0.1065</v>
      </c>
      <c r="F319" s="14">
        <f t="shared" ca="1" si="150"/>
        <v>1.00040168</v>
      </c>
      <c r="G319" s="14">
        <f ca="1">(TRUNC(PRODUCT($F$12:$F318),16))</f>
        <v>1.06109221863614</v>
      </c>
      <c r="H319" s="14">
        <f t="shared" ca="1" si="151"/>
        <v>1.03060609834759</v>
      </c>
      <c r="I319" s="14">
        <f t="shared" ca="1" si="152"/>
        <v>1.0295807699999999</v>
      </c>
      <c r="J319" s="13">
        <f t="shared" si="142"/>
        <v>0.06</v>
      </c>
      <c r="K319" s="29">
        <f t="shared" si="143"/>
        <v>44501</v>
      </c>
      <c r="L319" s="2">
        <f t="shared" si="144"/>
        <v>86</v>
      </c>
      <c r="M319" s="17">
        <f t="shared" si="145"/>
        <v>86</v>
      </c>
      <c r="N319" s="12">
        <f t="shared" si="134"/>
        <v>1.0200844529999999</v>
      </c>
      <c r="O319" s="12">
        <f t="shared" ca="1" si="135"/>
        <v>1.050259337</v>
      </c>
      <c r="P319" s="17">
        <f t="shared" si="146"/>
        <v>0</v>
      </c>
      <c r="Q319" s="14">
        <f t="shared" ca="1" si="136"/>
        <v>50.259337000000002</v>
      </c>
      <c r="R319" s="20">
        <f t="shared" si="137"/>
        <v>0</v>
      </c>
      <c r="S319" s="14">
        <f t="shared" si="138"/>
        <v>0</v>
      </c>
      <c r="T319" s="4" t="str">
        <f t="shared" si="147"/>
        <v>J=</v>
      </c>
      <c r="U319" s="29">
        <f t="shared" si="148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39"/>
        <v>44628</v>
      </c>
      <c r="B320" s="125">
        <f t="shared" ca="1" si="149"/>
        <v>1050.9241750000001</v>
      </c>
      <c r="C320" s="7">
        <f t="shared" si="140"/>
        <v>1000</v>
      </c>
      <c r="D320" s="102">
        <f t="shared" si="141"/>
        <v>44623</v>
      </c>
      <c r="E320" s="100">
        <f ca="1">IF(D320&lt;$B$1,VLOOKUP(D320,[1]DI!$A$4:$B$15000,2,FALSE),0)</f>
        <v>0.1065</v>
      </c>
      <c r="F320" s="14">
        <f t="shared" ca="1" si="150"/>
        <v>1.00040168</v>
      </c>
      <c r="G320" s="14">
        <f ca="1">(TRUNC(PRODUCT($F$12:$F319),16))</f>
        <v>1.0615184381585201</v>
      </c>
      <c r="H320" s="14">
        <f t="shared" ca="1" si="151"/>
        <v>1.03060609834759</v>
      </c>
      <c r="I320" s="14">
        <f t="shared" ca="1" si="152"/>
        <v>1.0299943300000001</v>
      </c>
      <c r="J320" s="13">
        <f t="shared" si="142"/>
        <v>0.06</v>
      </c>
      <c r="K320" s="29">
        <f t="shared" si="143"/>
        <v>44501</v>
      </c>
      <c r="L320" s="2">
        <f t="shared" si="144"/>
        <v>87</v>
      </c>
      <c r="M320" s="17">
        <f t="shared" si="145"/>
        <v>87</v>
      </c>
      <c r="N320" s="12">
        <f t="shared" si="134"/>
        <v>1.02032035</v>
      </c>
      <c r="O320" s="12">
        <f t="shared" ca="1" si="135"/>
        <v>1.050924175</v>
      </c>
      <c r="P320" s="17">
        <f t="shared" si="146"/>
        <v>0</v>
      </c>
      <c r="Q320" s="14">
        <f t="shared" ca="1" si="136"/>
        <v>50.924174999999998</v>
      </c>
      <c r="R320" s="20">
        <f t="shared" si="137"/>
        <v>0</v>
      </c>
      <c r="S320" s="14">
        <f t="shared" si="138"/>
        <v>0</v>
      </c>
      <c r="T320" s="4" t="str">
        <f t="shared" si="147"/>
        <v>J=</v>
      </c>
      <c r="U320" s="29">
        <f t="shared" si="148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39"/>
        <v>44629</v>
      </c>
      <c r="B321" s="125">
        <f t="shared" ca="1" si="149"/>
        <v>1051.5894390000001</v>
      </c>
      <c r="C321" s="7">
        <f t="shared" si="140"/>
        <v>1000</v>
      </c>
      <c r="D321" s="102">
        <f t="shared" si="141"/>
        <v>44624</v>
      </c>
      <c r="E321" s="100">
        <f ca="1">IF(D321&lt;$B$1,VLOOKUP(D321,[1]DI!$A$4:$B$15000,2,FALSE),0)</f>
        <v>0.1065</v>
      </c>
      <c r="F321" s="14">
        <f t="shared" ca="1" si="150"/>
        <v>1.00040168</v>
      </c>
      <c r="G321" s="14">
        <f ca="1">(TRUNC(PRODUCT($F$12:$F320),16))</f>
        <v>1.0619448288847599</v>
      </c>
      <c r="H321" s="14">
        <f t="shared" ca="1" si="151"/>
        <v>1.03060609834759</v>
      </c>
      <c r="I321" s="14">
        <f t="shared" ca="1" si="152"/>
        <v>1.0304080600000001</v>
      </c>
      <c r="J321" s="13">
        <f t="shared" si="142"/>
        <v>0.06</v>
      </c>
      <c r="K321" s="29">
        <f t="shared" si="143"/>
        <v>44501</v>
      </c>
      <c r="L321" s="2">
        <f t="shared" si="144"/>
        <v>88</v>
      </c>
      <c r="M321" s="17">
        <f t="shared" si="145"/>
        <v>88</v>
      </c>
      <c r="N321" s="12">
        <f t="shared" si="134"/>
        <v>1.0205563019999999</v>
      </c>
      <c r="O321" s="12">
        <f t="shared" ca="1" si="135"/>
        <v>1.051589439</v>
      </c>
      <c r="P321" s="17">
        <f t="shared" si="146"/>
        <v>0</v>
      </c>
      <c r="Q321" s="14">
        <f t="shared" ca="1" si="136"/>
        <v>51.589438999999999</v>
      </c>
      <c r="R321" s="20">
        <f t="shared" si="137"/>
        <v>0</v>
      </c>
      <c r="S321" s="14">
        <f t="shared" si="138"/>
        <v>0</v>
      </c>
      <c r="T321" s="4" t="str">
        <f t="shared" si="147"/>
        <v>J=</v>
      </c>
      <c r="U321" s="29">
        <f t="shared" si="148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39"/>
        <v>44630</v>
      </c>
      <c r="B322" s="125">
        <f t="shared" ca="1" si="149"/>
        <v>1052.2551169999999</v>
      </c>
      <c r="C322" s="7">
        <f t="shared" si="140"/>
        <v>1000</v>
      </c>
      <c r="D322" s="102">
        <f t="shared" si="141"/>
        <v>44627</v>
      </c>
      <c r="E322" s="100">
        <f ca="1">IF(D322&lt;$B$1,VLOOKUP(D322,[1]DI!$A$4:$B$15000,2,FALSE),0)</f>
        <v>0.1065</v>
      </c>
      <c r="F322" s="14">
        <f t="shared" ca="1" si="150"/>
        <v>1.00040168</v>
      </c>
      <c r="G322" s="14">
        <f ca="1">(TRUNC(PRODUCT($F$12:$F321),16))</f>
        <v>1.0623713908836301</v>
      </c>
      <c r="H322" s="14">
        <f t="shared" ca="1" si="151"/>
        <v>1.03060609834759</v>
      </c>
      <c r="I322" s="14">
        <f t="shared" ca="1" si="152"/>
        <v>1.03082195</v>
      </c>
      <c r="J322" s="13">
        <f t="shared" si="142"/>
        <v>0.06</v>
      </c>
      <c r="K322" s="29">
        <f t="shared" si="143"/>
        <v>44501</v>
      </c>
      <c r="L322" s="2">
        <f t="shared" si="144"/>
        <v>89</v>
      </c>
      <c r="M322" s="17">
        <f t="shared" si="145"/>
        <v>89</v>
      </c>
      <c r="N322" s="12">
        <f t="shared" si="134"/>
        <v>1.0207923080000001</v>
      </c>
      <c r="O322" s="12">
        <f t="shared" ca="1" si="135"/>
        <v>1.0522551170000001</v>
      </c>
      <c r="P322" s="17">
        <f t="shared" si="146"/>
        <v>0</v>
      </c>
      <c r="Q322" s="14">
        <f t="shared" ca="1" si="136"/>
        <v>52.255116999999998</v>
      </c>
      <c r="R322" s="20">
        <f t="shared" si="137"/>
        <v>0</v>
      </c>
      <c r="S322" s="14">
        <f t="shared" si="138"/>
        <v>0</v>
      </c>
      <c r="T322" s="4" t="str">
        <f t="shared" si="147"/>
        <v>J=</v>
      </c>
      <c r="U322" s="29">
        <f t="shared" si="148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39"/>
        <v>44631</v>
      </c>
      <c r="B323" s="125">
        <f t="shared" ca="1" si="149"/>
        <v>1052.9212210000001</v>
      </c>
      <c r="C323" s="7">
        <f t="shared" si="140"/>
        <v>1000</v>
      </c>
      <c r="D323" s="102">
        <f t="shared" si="141"/>
        <v>44628</v>
      </c>
      <c r="E323" s="100">
        <f ca="1">IF(D323&lt;$B$1,VLOOKUP(D323,[1]DI!$A$4:$B$15000,2,FALSE),0)</f>
        <v>0.1065</v>
      </c>
      <c r="F323" s="14">
        <f t="shared" ca="1" si="150"/>
        <v>1.00040168</v>
      </c>
      <c r="G323" s="14">
        <f ca="1">(TRUNC(PRODUCT($F$12:$F322),16))</f>
        <v>1.0627981242239199</v>
      </c>
      <c r="H323" s="14">
        <f t="shared" ca="1" si="151"/>
        <v>1.03060609834759</v>
      </c>
      <c r="I323" s="14">
        <f t="shared" ca="1" si="152"/>
        <v>1.03123601</v>
      </c>
      <c r="J323" s="13">
        <f t="shared" si="142"/>
        <v>0.06</v>
      </c>
      <c r="K323" s="29">
        <f t="shared" si="143"/>
        <v>44501</v>
      </c>
      <c r="L323" s="2">
        <f t="shared" si="144"/>
        <v>90</v>
      </c>
      <c r="M323" s="17">
        <f t="shared" si="145"/>
        <v>90</v>
      </c>
      <c r="N323" s="12">
        <f t="shared" si="134"/>
        <v>1.0210283689999999</v>
      </c>
      <c r="O323" s="12">
        <f t="shared" ca="1" si="135"/>
        <v>1.0529212210000001</v>
      </c>
      <c r="P323" s="17">
        <f t="shared" si="146"/>
        <v>0</v>
      </c>
      <c r="Q323" s="14">
        <f t="shared" ca="1" si="136"/>
        <v>52.921221000000003</v>
      </c>
      <c r="R323" s="20">
        <f t="shared" si="137"/>
        <v>0</v>
      </c>
      <c r="S323" s="14">
        <f t="shared" si="138"/>
        <v>0</v>
      </c>
      <c r="T323" s="4" t="str">
        <f t="shared" si="147"/>
        <v>J=</v>
      </c>
      <c r="U323" s="29">
        <f t="shared" si="148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39"/>
        <v>44634</v>
      </c>
      <c r="B324" s="125">
        <f t="shared" ca="1" si="149"/>
        <v>1053.58774999</v>
      </c>
      <c r="C324" s="7">
        <f t="shared" si="140"/>
        <v>1000</v>
      </c>
      <c r="D324" s="102">
        <f t="shared" si="141"/>
        <v>44629</v>
      </c>
      <c r="E324" s="100">
        <f ca="1">IF(D324&lt;$B$1,VLOOKUP(D324,[1]DI!$A$4:$B$15000,2,FALSE),0)</f>
        <v>0.1065</v>
      </c>
      <c r="F324" s="14">
        <f t="shared" ca="1" si="150"/>
        <v>1.00040168</v>
      </c>
      <c r="G324" s="14">
        <f ca="1">(TRUNC(PRODUCT($F$12:$F323),16))</f>
        <v>1.06322502897446</v>
      </c>
      <c r="H324" s="14">
        <f t="shared" ca="1" si="151"/>
        <v>1.03060609834759</v>
      </c>
      <c r="I324" s="14">
        <f t="shared" ca="1" si="152"/>
        <v>1.0316502400000001</v>
      </c>
      <c r="J324" s="13">
        <f t="shared" si="142"/>
        <v>0.06</v>
      </c>
      <c r="K324" s="29">
        <f t="shared" si="143"/>
        <v>44501</v>
      </c>
      <c r="L324" s="2">
        <f t="shared" si="144"/>
        <v>91</v>
      </c>
      <c r="M324" s="17">
        <f t="shared" si="145"/>
        <v>91</v>
      </c>
      <c r="N324" s="12">
        <f t="shared" si="134"/>
        <v>1.021264484</v>
      </c>
      <c r="O324" s="12">
        <f t="shared" ca="1" si="135"/>
        <v>1.0535877499999999</v>
      </c>
      <c r="P324" s="17">
        <f t="shared" si="146"/>
        <v>0</v>
      </c>
      <c r="Q324" s="14">
        <f t="shared" ca="1" si="136"/>
        <v>53.587749989999999</v>
      </c>
      <c r="R324" s="20">
        <f t="shared" si="137"/>
        <v>0</v>
      </c>
      <c r="S324" s="14">
        <f t="shared" si="138"/>
        <v>0</v>
      </c>
      <c r="T324" s="4" t="str">
        <f t="shared" si="147"/>
        <v>J=</v>
      </c>
      <c r="U324" s="29">
        <f t="shared" si="148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39"/>
        <v>44635</v>
      </c>
      <c r="B325" s="125">
        <f t="shared" ca="1" si="149"/>
        <v>1054.2546950000001</v>
      </c>
      <c r="C325" s="7">
        <f t="shared" si="140"/>
        <v>1000</v>
      </c>
      <c r="D325" s="102">
        <f t="shared" si="141"/>
        <v>44630</v>
      </c>
      <c r="E325" s="100">
        <f ca="1">IF(D325&lt;$B$1,VLOOKUP(D325,[1]DI!$A$4:$B$15000,2,FALSE),0)</f>
        <v>0.1065</v>
      </c>
      <c r="F325" s="14">
        <f t="shared" ca="1" si="150"/>
        <v>1.00040168</v>
      </c>
      <c r="G325" s="14">
        <f ca="1">(TRUNC(PRODUCT($F$12:$F324),16))</f>
        <v>1.0636521052040999</v>
      </c>
      <c r="H325" s="14">
        <f t="shared" ca="1" si="151"/>
        <v>1.03060609834759</v>
      </c>
      <c r="I325" s="14">
        <f t="shared" ca="1" si="152"/>
        <v>1.03206463</v>
      </c>
      <c r="J325" s="13">
        <f t="shared" si="142"/>
        <v>0.06</v>
      </c>
      <c r="K325" s="29">
        <f t="shared" si="143"/>
        <v>44501</v>
      </c>
      <c r="L325" s="2">
        <f t="shared" si="144"/>
        <v>92</v>
      </c>
      <c r="M325" s="17">
        <f t="shared" si="145"/>
        <v>92</v>
      </c>
      <c r="N325" s="12">
        <f t="shared" si="134"/>
        <v>1.021500654</v>
      </c>
      <c r="O325" s="12">
        <f t="shared" ca="1" si="135"/>
        <v>1.054254695</v>
      </c>
      <c r="P325" s="17">
        <f t="shared" si="146"/>
        <v>0</v>
      </c>
      <c r="Q325" s="14">
        <f t="shared" ca="1" si="136"/>
        <v>54.254694999999998</v>
      </c>
      <c r="R325" s="20">
        <f t="shared" si="137"/>
        <v>0</v>
      </c>
      <c r="S325" s="14">
        <f t="shared" si="138"/>
        <v>0</v>
      </c>
      <c r="T325" s="4" t="str">
        <f t="shared" si="147"/>
        <v>J=</v>
      </c>
      <c r="U325" s="29">
        <f t="shared" si="148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39"/>
        <v>44636</v>
      </c>
      <c r="B326" s="125">
        <f t="shared" ca="1" si="149"/>
        <v>1054.922065</v>
      </c>
      <c r="C326" s="7">
        <f t="shared" si="140"/>
        <v>1000</v>
      </c>
      <c r="D326" s="102">
        <f t="shared" si="141"/>
        <v>44631</v>
      </c>
      <c r="E326" s="100">
        <f ca="1">IF(D326&lt;$B$1,VLOOKUP(D326,[1]DI!$A$4:$B$15000,2,FALSE),0)</f>
        <v>0.1065</v>
      </c>
      <c r="F326" s="14">
        <f t="shared" ca="1" si="150"/>
        <v>1.00040168</v>
      </c>
      <c r="G326" s="14">
        <f ca="1">(TRUNC(PRODUCT($F$12:$F325),16))</f>
        <v>1.0640793529817101</v>
      </c>
      <c r="H326" s="14">
        <f t="shared" ca="1" si="151"/>
        <v>1.03060609834759</v>
      </c>
      <c r="I326" s="14">
        <f t="shared" ca="1" si="152"/>
        <v>1.0324791900000001</v>
      </c>
      <c r="J326" s="13">
        <f t="shared" si="142"/>
        <v>0.06</v>
      </c>
      <c r="K326" s="29">
        <f t="shared" si="143"/>
        <v>44501</v>
      </c>
      <c r="L326" s="2">
        <f t="shared" si="144"/>
        <v>93</v>
      </c>
      <c r="M326" s="17">
        <f t="shared" si="145"/>
        <v>93</v>
      </c>
      <c r="N326" s="12">
        <f t="shared" si="134"/>
        <v>1.0217368790000001</v>
      </c>
      <c r="O326" s="12">
        <f t="shared" ca="1" si="135"/>
        <v>1.054922065</v>
      </c>
      <c r="P326" s="17">
        <f t="shared" si="146"/>
        <v>0</v>
      </c>
      <c r="Q326" s="14">
        <f t="shared" ca="1" si="136"/>
        <v>54.922065000000003</v>
      </c>
      <c r="R326" s="20">
        <f t="shared" si="137"/>
        <v>0</v>
      </c>
      <c r="S326" s="14">
        <f t="shared" si="138"/>
        <v>0</v>
      </c>
      <c r="T326" s="4" t="str">
        <f t="shared" si="147"/>
        <v>J=</v>
      </c>
      <c r="U326" s="29">
        <f t="shared" si="148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39"/>
        <v>44637</v>
      </c>
      <c r="B327" s="125">
        <f t="shared" ca="1" si="149"/>
        <v>1055.5898609999999</v>
      </c>
      <c r="C327" s="7">
        <f t="shared" si="140"/>
        <v>1000</v>
      </c>
      <c r="D327" s="102">
        <f t="shared" si="141"/>
        <v>44634</v>
      </c>
      <c r="E327" s="100">
        <f ca="1">IF(D327&lt;$B$1,VLOOKUP(D327,[1]DI!$A$4:$B$15000,2,FALSE),0)</f>
        <v>0.1065</v>
      </c>
      <c r="F327" s="14">
        <f t="shared" ca="1" si="150"/>
        <v>1.00040168</v>
      </c>
      <c r="G327" s="14">
        <f ca="1">(TRUNC(PRODUCT($F$12:$F326),16))</f>
        <v>1.06450677237622</v>
      </c>
      <c r="H327" s="14">
        <f t="shared" ca="1" si="151"/>
        <v>1.03060609834759</v>
      </c>
      <c r="I327" s="14">
        <f t="shared" ca="1" si="152"/>
        <v>1.03289392</v>
      </c>
      <c r="J327" s="13">
        <f t="shared" si="142"/>
        <v>0.06</v>
      </c>
      <c r="K327" s="29">
        <f t="shared" si="143"/>
        <v>44501</v>
      </c>
      <c r="L327" s="2">
        <f t="shared" si="144"/>
        <v>94</v>
      </c>
      <c r="M327" s="17">
        <f t="shared" si="145"/>
        <v>94</v>
      </c>
      <c r="N327" s="12">
        <f t="shared" si="134"/>
        <v>1.021973158</v>
      </c>
      <c r="O327" s="12">
        <f t="shared" ca="1" si="135"/>
        <v>1.0555898610000001</v>
      </c>
      <c r="P327" s="17">
        <f t="shared" si="146"/>
        <v>0</v>
      </c>
      <c r="Q327" s="14">
        <f t="shared" ca="1" si="136"/>
        <v>55.589860999999999</v>
      </c>
      <c r="R327" s="20">
        <f t="shared" si="137"/>
        <v>0</v>
      </c>
      <c r="S327" s="14">
        <f t="shared" si="138"/>
        <v>0</v>
      </c>
      <c r="T327" s="4" t="str">
        <f t="shared" si="147"/>
        <v>J=</v>
      </c>
      <c r="U327" s="29">
        <f t="shared" si="148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39"/>
        <v>44638</v>
      </c>
      <c r="B328" s="125">
        <f t="shared" ca="1" si="149"/>
        <v>1056.2580740000001</v>
      </c>
      <c r="C328" s="7">
        <f t="shared" si="140"/>
        <v>1000</v>
      </c>
      <c r="D328" s="102">
        <f t="shared" si="141"/>
        <v>44635</v>
      </c>
      <c r="E328" s="100">
        <f ca="1">IF(D328&lt;$B$1,VLOOKUP(D328,[1]DI!$A$4:$B$15000,2,FALSE),0)</f>
        <v>0.1065</v>
      </c>
      <c r="F328" s="14">
        <f t="shared" ca="1" si="150"/>
        <v>1.00040168</v>
      </c>
      <c r="G328" s="14">
        <f ca="1">(TRUNC(PRODUCT($F$12:$F327),16))</f>
        <v>1.06493436345655</v>
      </c>
      <c r="H328" s="14">
        <f t="shared" ca="1" si="151"/>
        <v>1.03060609834759</v>
      </c>
      <c r="I328" s="14">
        <f t="shared" ca="1" si="152"/>
        <v>1.0333088100000001</v>
      </c>
      <c r="J328" s="13">
        <f t="shared" si="142"/>
        <v>0.06</v>
      </c>
      <c r="K328" s="29">
        <f t="shared" si="143"/>
        <v>44501</v>
      </c>
      <c r="L328" s="2">
        <f t="shared" si="144"/>
        <v>95</v>
      </c>
      <c r="M328" s="17">
        <f t="shared" si="145"/>
        <v>95</v>
      </c>
      <c r="N328" s="12">
        <f t="shared" si="134"/>
        <v>1.022209492</v>
      </c>
      <c r="O328" s="12">
        <f t="shared" ca="1" si="135"/>
        <v>1.056258074</v>
      </c>
      <c r="P328" s="17">
        <f t="shared" si="146"/>
        <v>0</v>
      </c>
      <c r="Q328" s="14">
        <f t="shared" ca="1" si="136"/>
        <v>56.258074000000001</v>
      </c>
      <c r="R328" s="20">
        <f t="shared" si="137"/>
        <v>0</v>
      </c>
      <c r="S328" s="14">
        <f t="shared" si="138"/>
        <v>0</v>
      </c>
      <c r="T328" s="4" t="str">
        <f t="shared" si="147"/>
        <v>J=</v>
      </c>
      <c r="U328" s="29">
        <f t="shared" si="148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39"/>
        <v>44641</v>
      </c>
      <c r="B329" s="125">
        <f t="shared" ca="1" si="149"/>
        <v>1056.9267130000001</v>
      </c>
      <c r="C329" s="7">
        <f t="shared" si="140"/>
        <v>1000</v>
      </c>
      <c r="D329" s="102">
        <f t="shared" si="141"/>
        <v>44636</v>
      </c>
      <c r="E329" s="100">
        <f ca="1">IF(D329&lt;$B$1,VLOOKUP(D329,[1]DI!$A$4:$B$15000,2,FALSE),0)</f>
        <v>0.1065</v>
      </c>
      <c r="F329" s="14">
        <f t="shared" ca="1" si="150"/>
        <v>1.00040168</v>
      </c>
      <c r="G329" s="14">
        <f ca="1">(TRUNC(PRODUCT($F$12:$F328),16))</f>
        <v>1.0653621262916599</v>
      </c>
      <c r="H329" s="14">
        <f t="shared" ca="1" si="151"/>
        <v>1.03060609834759</v>
      </c>
      <c r="I329" s="14">
        <f t="shared" ca="1" si="152"/>
        <v>1.03372387</v>
      </c>
      <c r="J329" s="13">
        <f t="shared" si="142"/>
        <v>0.06</v>
      </c>
      <c r="K329" s="29">
        <f t="shared" si="143"/>
        <v>44501</v>
      </c>
      <c r="L329" s="2">
        <f t="shared" si="144"/>
        <v>96</v>
      </c>
      <c r="M329" s="17">
        <f t="shared" si="145"/>
        <v>96</v>
      </c>
      <c r="N329" s="12">
        <f t="shared" si="134"/>
        <v>1.0224458809999999</v>
      </c>
      <c r="O329" s="12">
        <f t="shared" ca="1" si="135"/>
        <v>1.056926713</v>
      </c>
      <c r="P329" s="17">
        <f t="shared" si="146"/>
        <v>0</v>
      </c>
      <c r="Q329" s="14">
        <f t="shared" ca="1" si="136"/>
        <v>56.926712999999999</v>
      </c>
      <c r="R329" s="20">
        <f t="shared" si="137"/>
        <v>0</v>
      </c>
      <c r="S329" s="14">
        <f t="shared" si="138"/>
        <v>0</v>
      </c>
      <c r="T329" s="4" t="str">
        <f t="shared" si="147"/>
        <v>J=</v>
      </c>
      <c r="U329" s="29">
        <f t="shared" si="148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39"/>
        <v>44642</v>
      </c>
      <c r="B330" s="125">
        <f t="shared" ca="1" si="149"/>
        <v>1057.5957780000001</v>
      </c>
      <c r="C330" s="7">
        <f t="shared" si="140"/>
        <v>1000</v>
      </c>
      <c r="D330" s="102">
        <f t="shared" si="141"/>
        <v>44637</v>
      </c>
      <c r="E330" s="100">
        <f ca="1">IF(D330&lt;$B$1,VLOOKUP(D330,[1]DI!$A$4:$B$15000,2,FALSE),0)</f>
        <v>0.11649999999999999</v>
      </c>
      <c r="F330" s="14">
        <f t="shared" ca="1" si="150"/>
        <v>1.0004373900000001</v>
      </c>
      <c r="G330" s="14">
        <f ca="1">(TRUNC(PRODUCT($F$12:$F329),16))</f>
        <v>1.06579006095055</v>
      </c>
      <c r="H330" s="14">
        <f t="shared" ca="1" si="151"/>
        <v>1.03060609834759</v>
      </c>
      <c r="I330" s="14">
        <f t="shared" ca="1" si="152"/>
        <v>1.0341391</v>
      </c>
      <c r="J330" s="13">
        <f t="shared" si="142"/>
        <v>0.06</v>
      </c>
      <c r="K330" s="29">
        <f t="shared" si="143"/>
        <v>44501</v>
      </c>
      <c r="L330" s="2">
        <f t="shared" si="144"/>
        <v>97</v>
      </c>
      <c r="M330" s="17">
        <f t="shared" si="145"/>
        <v>97</v>
      </c>
      <c r="N330" s="12">
        <f t="shared" si="134"/>
        <v>1.022682324</v>
      </c>
      <c r="O330" s="12">
        <f t="shared" ca="1" si="135"/>
        <v>1.057595778</v>
      </c>
      <c r="P330" s="17">
        <f t="shared" si="146"/>
        <v>0</v>
      </c>
      <c r="Q330" s="14">
        <f t="shared" ca="1" si="136"/>
        <v>57.595778000000003</v>
      </c>
      <c r="R330" s="20">
        <f t="shared" si="137"/>
        <v>0</v>
      </c>
      <c r="S330" s="14">
        <f t="shared" si="138"/>
        <v>0</v>
      </c>
      <c r="T330" s="4" t="str">
        <f t="shared" si="147"/>
        <v>J=</v>
      </c>
      <c r="U330" s="29">
        <f t="shared" si="148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39"/>
        <v>44643</v>
      </c>
      <c r="B331" s="125">
        <f t="shared" ca="1" si="149"/>
        <v>1058.30303699</v>
      </c>
      <c r="C331" s="7">
        <f t="shared" si="140"/>
        <v>1000</v>
      </c>
      <c r="D331" s="102">
        <f t="shared" si="141"/>
        <v>44638</v>
      </c>
      <c r="E331" s="100">
        <f ca="1">IF(D331&lt;$B$1,VLOOKUP(D331,[1]DI!$A$4:$B$15000,2,FALSE),0)</f>
        <v>0.11649999999999999</v>
      </c>
      <c r="F331" s="14">
        <f t="shared" ca="1" si="150"/>
        <v>1.0004373900000001</v>
      </c>
      <c r="G331" s="14">
        <f ca="1">(TRUNC(PRODUCT($F$12:$F330),16))</f>
        <v>1.06625622686531</v>
      </c>
      <c r="H331" s="14">
        <f t="shared" ca="1" si="151"/>
        <v>1.03060609834759</v>
      </c>
      <c r="I331" s="14">
        <f t="shared" ca="1" si="152"/>
        <v>1.0345914199999999</v>
      </c>
      <c r="J331" s="13">
        <f t="shared" si="142"/>
        <v>0.06</v>
      </c>
      <c r="K331" s="29">
        <f t="shared" si="143"/>
        <v>44501</v>
      </c>
      <c r="L331" s="2">
        <f t="shared" si="144"/>
        <v>98</v>
      </c>
      <c r="M331" s="17">
        <f t="shared" si="145"/>
        <v>98</v>
      </c>
      <c r="N331" s="12">
        <f t="shared" si="134"/>
        <v>1.0229188220000001</v>
      </c>
      <c r="O331" s="12">
        <f t="shared" ca="1" si="135"/>
        <v>1.0583030369999999</v>
      </c>
      <c r="P331" s="17">
        <f t="shared" si="146"/>
        <v>0</v>
      </c>
      <c r="Q331" s="14">
        <f t="shared" ca="1" si="136"/>
        <v>58.303036990000003</v>
      </c>
      <c r="R331" s="20">
        <f t="shared" si="137"/>
        <v>0</v>
      </c>
      <c r="S331" s="14">
        <f t="shared" si="138"/>
        <v>0</v>
      </c>
      <c r="T331" s="4" t="str">
        <f t="shared" si="147"/>
        <v>J=</v>
      </c>
      <c r="U331" s="29">
        <f t="shared" si="148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39"/>
        <v>44644</v>
      </c>
      <c r="B332" s="125">
        <f t="shared" ca="1" si="149"/>
        <v>1059.010771</v>
      </c>
      <c r="C332" s="7">
        <f t="shared" si="140"/>
        <v>1000</v>
      </c>
      <c r="D332" s="102">
        <f t="shared" si="141"/>
        <v>44641</v>
      </c>
      <c r="E332" s="100">
        <f ca="1">IF(D332&lt;$B$1,VLOOKUP(D332,[1]DI!$A$4:$B$15000,2,FALSE),0)</f>
        <v>0.11649999999999999</v>
      </c>
      <c r="F332" s="14">
        <f t="shared" ca="1" si="150"/>
        <v>1.0004373900000001</v>
      </c>
      <c r="G332" s="14">
        <f ca="1">(TRUNC(PRODUCT($F$12:$F331),16))</f>
        <v>1.06672259667638</v>
      </c>
      <c r="H332" s="14">
        <f t="shared" ca="1" si="151"/>
        <v>1.03060609834759</v>
      </c>
      <c r="I332" s="14">
        <f t="shared" ca="1" si="152"/>
        <v>1.03504394</v>
      </c>
      <c r="J332" s="13">
        <f t="shared" si="142"/>
        <v>0.06</v>
      </c>
      <c r="K332" s="29">
        <f t="shared" si="143"/>
        <v>44501</v>
      </c>
      <c r="L332" s="2">
        <f t="shared" si="144"/>
        <v>99</v>
      </c>
      <c r="M332" s="17">
        <f t="shared" si="145"/>
        <v>99</v>
      </c>
      <c r="N332" s="12">
        <f t="shared" ref="N332:N395" si="153">ROUND((J332+1)^(M332/252),9)</f>
        <v>1.023155375</v>
      </c>
      <c r="O332" s="12">
        <f t="shared" ref="O332:O395" ca="1" si="154">ROUND(I332*N332,9)</f>
        <v>1.0590107710000001</v>
      </c>
      <c r="P332" s="17">
        <f t="shared" si="146"/>
        <v>0</v>
      </c>
      <c r="Q332" s="14">
        <f t="shared" ref="Q332:Q395" ca="1" si="155">TRUNC(((O332-1)*C332),8)</f>
        <v>59.010770999999998</v>
      </c>
      <c r="R332" s="20">
        <f t="shared" ref="R332:R395" si="156">IF($P332&gt;0,VLOOKUP($P332,$X$12:$AD$150,7),0)</f>
        <v>0</v>
      </c>
      <c r="S332" s="14">
        <f t="shared" ref="S332:S395" si="157">IF(R332&gt;0,TRUNC(R332*C332,8),0)</f>
        <v>0</v>
      </c>
      <c r="T332" s="4" t="str">
        <f t="shared" si="147"/>
        <v>J=</v>
      </c>
      <c r="U332" s="29">
        <f t="shared" si="148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58">WORKDAY($A332,1,$X$166:$X$544)</f>
        <v>44645</v>
      </c>
      <c r="B333" s="125">
        <f t="shared" ca="1" si="149"/>
        <v>1059.7189789900001</v>
      </c>
      <c r="C333" s="7">
        <f t="shared" ref="C333:C396" si="159">(C332-S332)</f>
        <v>1000</v>
      </c>
      <c r="D333" s="102">
        <f t="shared" ref="D333:D396" si="160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50"/>
        <v>1.0004373900000001</v>
      </c>
      <c r="G333" s="14">
        <f ca="1">(TRUNC(PRODUCT($F$12:$F332),16))</f>
        <v>1.0671891704729399</v>
      </c>
      <c r="H333" s="14">
        <f t="shared" ca="1" si="151"/>
        <v>1.03060609834759</v>
      </c>
      <c r="I333" s="14">
        <f t="shared" ca="1" si="152"/>
        <v>1.03549666</v>
      </c>
      <c r="J333" s="13">
        <f t="shared" ref="J333:J396" si="161">J332</f>
        <v>0.06</v>
      </c>
      <c r="K333" s="29">
        <f t="shared" ref="K333:K396" si="162">IF(P332&gt;0,VLOOKUP(P332,X$12:AH$150,2),K332)</f>
        <v>44501</v>
      </c>
      <c r="L333" s="2">
        <f t="shared" ref="L333:L396" si="163">IF(A333&gt;K333,IF(NETWORKDAYS(K333,A333,$X$160:$X$544)-1=0,1,NETWORKDAYS(K333,A333,$X$160:$X$544)-1),0)</f>
        <v>100</v>
      </c>
      <c r="M333" s="17">
        <f t="shared" ref="M333:M396" si="164">IF(AND(L333=1,L332=1),1,IF(L333&gt;0,IF(L333=L332,L333+1,L333),0))</f>
        <v>100</v>
      </c>
      <c r="N333" s="12">
        <f t="shared" si="153"/>
        <v>1.0233919819999999</v>
      </c>
      <c r="O333" s="12">
        <f t="shared" ca="1" si="154"/>
        <v>1.0597189789999999</v>
      </c>
      <c r="P333" s="17">
        <f t="shared" ref="P333:P396" si="165">IF(VLOOKUP(A333,Y$12:AF$150,8)=VLOOKUP(A332,Y$12:AF$150,8),0,VLOOKUP(A333,Y$12:AF$150,8))</f>
        <v>0</v>
      </c>
      <c r="Q333" s="14">
        <f t="shared" ca="1" si="155"/>
        <v>59.718978989999997</v>
      </c>
      <c r="R333" s="20">
        <f t="shared" si="156"/>
        <v>0</v>
      </c>
      <c r="S333" s="14">
        <f t="shared" si="157"/>
        <v>0</v>
      </c>
      <c r="T333" s="4" t="str">
        <f t="shared" ref="T333:T396" si="166">IF(P332&gt;0,VLOOKUP(P332,X$12:AH$150,10),T332)</f>
        <v>J=</v>
      </c>
      <c r="U333" s="29">
        <f t="shared" ref="U333:U396" si="167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58"/>
        <v>44648</v>
      </c>
      <c r="B334" s="125">
        <f t="shared" ref="B334:B397" ca="1" si="168">IF(D334&lt;=TODAY(),C334+Q334,IF(AND(D334&gt;TODAY(),A334&lt;=$B$1),IF(VLOOKUP(TODAY(),$A$10:$E$5000,4,FALSE)=0,"n.d",C334+Q334),"n.d"))</f>
        <v>1060.42765399</v>
      </c>
      <c r="C334" s="7">
        <f t="shared" si="159"/>
        <v>1000</v>
      </c>
      <c r="D334" s="102">
        <f t="shared" si="160"/>
        <v>44643</v>
      </c>
      <c r="E334" s="100">
        <f ca="1">IF(D334&lt;$B$1,VLOOKUP(D334,[1]DI!$A$4:$B$15000,2,FALSE),0)</f>
        <v>0.11649999999999999</v>
      </c>
      <c r="F334" s="14">
        <f t="shared" ref="F334:F397" ca="1" si="169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70">IF(P333&gt;0,G333,H333)</f>
        <v>1.03060609834759</v>
      </c>
      <c r="I334" s="14">
        <f t="shared" ref="I334:I397" ca="1" si="171">ROUND(G334/H334,8)</f>
        <v>1.0359495700000001</v>
      </c>
      <c r="J334" s="13">
        <f t="shared" si="161"/>
        <v>0.06</v>
      </c>
      <c r="K334" s="29">
        <f t="shared" si="162"/>
        <v>44501</v>
      </c>
      <c r="L334" s="2">
        <f t="shared" si="163"/>
        <v>101</v>
      </c>
      <c r="M334" s="17">
        <f t="shared" si="164"/>
        <v>101</v>
      </c>
      <c r="N334" s="12">
        <f t="shared" si="153"/>
        <v>1.023628644</v>
      </c>
      <c r="O334" s="12">
        <f t="shared" ca="1" si="154"/>
        <v>1.0604276539999999</v>
      </c>
      <c r="P334" s="17">
        <f t="shared" si="165"/>
        <v>0</v>
      </c>
      <c r="Q334" s="14">
        <f t="shared" ca="1" si="155"/>
        <v>60.427653990000003</v>
      </c>
      <c r="R334" s="20">
        <f t="shared" si="156"/>
        <v>0</v>
      </c>
      <c r="S334" s="14">
        <f t="shared" si="157"/>
        <v>0</v>
      </c>
      <c r="T334" s="4" t="str">
        <f t="shared" si="166"/>
        <v>J=</v>
      </c>
      <c r="U334" s="29">
        <f t="shared" si="167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58"/>
        <v>44649</v>
      </c>
      <c r="B335" s="125">
        <f t="shared" ca="1" si="168"/>
        <v>1061.1368139900001</v>
      </c>
      <c r="C335" s="7">
        <f t="shared" si="159"/>
        <v>1000</v>
      </c>
      <c r="D335" s="102">
        <f t="shared" si="160"/>
        <v>44644</v>
      </c>
      <c r="E335" s="100">
        <f ca="1">IF(D335&lt;$B$1,VLOOKUP(D335,[1]DI!$A$4:$B$15000,2,FALSE),0)</f>
        <v>0.11649999999999999</v>
      </c>
      <c r="F335" s="14">
        <f t="shared" ca="1" si="169"/>
        <v>1.0004373900000001</v>
      </c>
      <c r="G335" s="14">
        <f ca="1">(TRUNC(PRODUCT($F$12:$F334),16))</f>
        <v>1.0681229303794599</v>
      </c>
      <c r="H335" s="14">
        <f t="shared" ca="1" si="170"/>
        <v>1.03060609834759</v>
      </c>
      <c r="I335" s="14">
        <f t="shared" ca="1" si="171"/>
        <v>1.0364026900000001</v>
      </c>
      <c r="J335" s="13">
        <f t="shared" si="161"/>
        <v>0.06</v>
      </c>
      <c r="K335" s="29">
        <f t="shared" si="162"/>
        <v>44501</v>
      </c>
      <c r="L335" s="2">
        <f t="shared" si="163"/>
        <v>102</v>
      </c>
      <c r="M335" s="17">
        <f t="shared" si="164"/>
        <v>102</v>
      </c>
      <c r="N335" s="12">
        <f t="shared" si="153"/>
        <v>1.0238653609999999</v>
      </c>
      <c r="O335" s="12">
        <f t="shared" ca="1" si="154"/>
        <v>1.0611368139999999</v>
      </c>
      <c r="P335" s="17">
        <f t="shared" si="165"/>
        <v>0</v>
      </c>
      <c r="Q335" s="14">
        <f t="shared" ca="1" si="155"/>
        <v>61.13681399</v>
      </c>
      <c r="R335" s="20">
        <f t="shared" si="156"/>
        <v>0</v>
      </c>
      <c r="S335" s="14">
        <f t="shared" si="157"/>
        <v>0</v>
      </c>
      <c r="T335" s="4" t="str">
        <f t="shared" si="166"/>
        <v>J=</v>
      </c>
      <c r="U335" s="29">
        <f t="shared" si="167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58"/>
        <v>44650</v>
      </c>
      <c r="B336" s="125">
        <f t="shared" ca="1" si="168"/>
        <v>1061.84644</v>
      </c>
      <c r="C336" s="7">
        <f t="shared" si="159"/>
        <v>1000</v>
      </c>
      <c r="D336" s="102">
        <f t="shared" si="160"/>
        <v>44645</v>
      </c>
      <c r="E336" s="100">
        <f ca="1">IF(D336&lt;$B$1,VLOOKUP(D336,[1]DI!$A$4:$B$15000,2,FALSE),0)</f>
        <v>0.11649999999999999</v>
      </c>
      <c r="F336" s="14">
        <f t="shared" ca="1" si="169"/>
        <v>1.0004373900000001</v>
      </c>
      <c r="G336" s="14">
        <f ca="1">(TRUNC(PRODUCT($F$12:$F335),16))</f>
        <v>1.0685901166679801</v>
      </c>
      <c r="H336" s="14">
        <f t="shared" ca="1" si="170"/>
        <v>1.03060609834759</v>
      </c>
      <c r="I336" s="14">
        <f t="shared" ca="1" si="171"/>
        <v>1.036856</v>
      </c>
      <c r="J336" s="13">
        <f t="shared" si="161"/>
        <v>0.06</v>
      </c>
      <c r="K336" s="29">
        <f t="shared" si="162"/>
        <v>44501</v>
      </c>
      <c r="L336" s="2">
        <f t="shared" si="163"/>
        <v>103</v>
      </c>
      <c r="M336" s="17">
        <f t="shared" si="164"/>
        <v>103</v>
      </c>
      <c r="N336" s="12">
        <f t="shared" si="153"/>
        <v>1.0241021320000001</v>
      </c>
      <c r="O336" s="12">
        <f t="shared" ca="1" si="154"/>
        <v>1.0618464400000001</v>
      </c>
      <c r="P336" s="17">
        <f t="shared" si="165"/>
        <v>0</v>
      </c>
      <c r="Q336" s="14">
        <f t="shared" ca="1" si="155"/>
        <v>61.846440000000001</v>
      </c>
      <c r="R336" s="20">
        <f t="shared" si="156"/>
        <v>0</v>
      </c>
      <c r="S336" s="14">
        <f t="shared" si="157"/>
        <v>0</v>
      </c>
      <c r="T336" s="4" t="str">
        <f t="shared" si="166"/>
        <v>J=</v>
      </c>
      <c r="U336" s="29">
        <f t="shared" si="167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58"/>
        <v>44651</v>
      </c>
      <c r="B337" s="125">
        <f t="shared" ca="1" si="168"/>
        <v>1062.55654299</v>
      </c>
      <c r="C337" s="7">
        <f t="shared" si="159"/>
        <v>1000</v>
      </c>
      <c r="D337" s="102">
        <f t="shared" si="160"/>
        <v>44648</v>
      </c>
      <c r="E337" s="100">
        <f ca="1">IF(D337&lt;$B$1,VLOOKUP(D337,[1]DI!$A$4:$B$15000,2,FALSE),0)</f>
        <v>0.11649999999999999</v>
      </c>
      <c r="F337" s="14">
        <f t="shared" ca="1" si="169"/>
        <v>1.0004373900000001</v>
      </c>
      <c r="G337" s="14">
        <f ca="1">(TRUNC(PRODUCT($F$12:$F336),16))</f>
        <v>1.06905750729911</v>
      </c>
      <c r="H337" s="14">
        <f t="shared" ca="1" si="170"/>
        <v>1.03060609834759</v>
      </c>
      <c r="I337" s="14">
        <f t="shared" ca="1" si="171"/>
        <v>1.03730951</v>
      </c>
      <c r="J337" s="13">
        <f t="shared" si="161"/>
        <v>0.06</v>
      </c>
      <c r="K337" s="29">
        <f t="shared" si="162"/>
        <v>44501</v>
      </c>
      <c r="L337" s="2">
        <f t="shared" si="163"/>
        <v>104</v>
      </c>
      <c r="M337" s="17">
        <f t="shared" si="164"/>
        <v>104</v>
      </c>
      <c r="N337" s="12">
        <f t="shared" si="153"/>
        <v>1.024338958</v>
      </c>
      <c r="O337" s="12">
        <f t="shared" ca="1" si="154"/>
        <v>1.0625565429999999</v>
      </c>
      <c r="P337" s="17">
        <f t="shared" si="165"/>
        <v>0</v>
      </c>
      <c r="Q337" s="14">
        <f t="shared" ca="1" si="155"/>
        <v>62.556542989999997</v>
      </c>
      <c r="R337" s="20">
        <f t="shared" si="156"/>
        <v>0</v>
      </c>
      <c r="S337" s="14">
        <f t="shared" si="157"/>
        <v>0</v>
      </c>
      <c r="T337" s="4" t="str">
        <f t="shared" si="166"/>
        <v>J=</v>
      </c>
      <c r="U337" s="29">
        <f t="shared" si="167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58"/>
        <v>44652</v>
      </c>
      <c r="B338" s="125">
        <f t="shared" ca="1" si="168"/>
        <v>1063.267122</v>
      </c>
      <c r="C338" s="7">
        <f t="shared" si="159"/>
        <v>1000</v>
      </c>
      <c r="D338" s="102">
        <f t="shared" si="160"/>
        <v>44649</v>
      </c>
      <c r="E338" s="100">
        <f ca="1">IF(D338&lt;$B$1,VLOOKUP(D338,[1]DI!$A$4:$B$15000,2,FALSE),0)</f>
        <v>0.11649999999999999</v>
      </c>
      <c r="F338" s="14">
        <f t="shared" ca="1" si="169"/>
        <v>1.0004373900000001</v>
      </c>
      <c r="G338" s="14">
        <f ca="1">(TRUNC(PRODUCT($F$12:$F337),16))</f>
        <v>1.0695251023622201</v>
      </c>
      <c r="H338" s="14">
        <f t="shared" ca="1" si="170"/>
        <v>1.03060609834759</v>
      </c>
      <c r="I338" s="14">
        <f t="shared" ca="1" si="171"/>
        <v>1.03776322</v>
      </c>
      <c r="J338" s="13">
        <f t="shared" si="161"/>
        <v>0.06</v>
      </c>
      <c r="K338" s="29">
        <f t="shared" si="162"/>
        <v>44501</v>
      </c>
      <c r="L338" s="2">
        <f t="shared" si="163"/>
        <v>105</v>
      </c>
      <c r="M338" s="17">
        <f t="shared" si="164"/>
        <v>105</v>
      </c>
      <c r="N338" s="12">
        <f t="shared" si="153"/>
        <v>1.0245758389999999</v>
      </c>
      <c r="O338" s="12">
        <f t="shared" ca="1" si="154"/>
        <v>1.0632671220000001</v>
      </c>
      <c r="P338" s="17">
        <f t="shared" si="165"/>
        <v>0</v>
      </c>
      <c r="Q338" s="14">
        <f t="shared" ca="1" si="155"/>
        <v>63.267122000000001</v>
      </c>
      <c r="R338" s="20">
        <f t="shared" si="156"/>
        <v>0</v>
      </c>
      <c r="S338" s="14">
        <f t="shared" si="157"/>
        <v>0</v>
      </c>
      <c r="T338" s="4" t="str">
        <f t="shared" si="166"/>
        <v>J=</v>
      </c>
      <c r="U338" s="29">
        <f t="shared" si="167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58"/>
        <v>44655</v>
      </c>
      <c r="B339" s="125">
        <f t="shared" ca="1" si="168"/>
        <v>1063.9781779899999</v>
      </c>
      <c r="C339" s="7">
        <f t="shared" si="159"/>
        <v>1000</v>
      </c>
      <c r="D339" s="102">
        <f t="shared" si="160"/>
        <v>44650</v>
      </c>
      <c r="E339" s="100">
        <f ca="1">IF(D339&lt;$B$1,VLOOKUP(D339,[1]DI!$A$4:$B$15000,2,FALSE),0)</f>
        <v>0.11649999999999999</v>
      </c>
      <c r="F339" s="14">
        <f t="shared" ca="1" si="169"/>
        <v>1.0004373900000001</v>
      </c>
      <c r="G339" s="14">
        <f ca="1">(TRUNC(PRODUCT($F$12:$F338),16))</f>
        <v>1.06999290194675</v>
      </c>
      <c r="H339" s="14">
        <f t="shared" ca="1" si="170"/>
        <v>1.03060609834759</v>
      </c>
      <c r="I339" s="14">
        <f t="shared" ca="1" si="171"/>
        <v>1.03821713</v>
      </c>
      <c r="J339" s="13">
        <f t="shared" si="161"/>
        <v>0.06</v>
      </c>
      <c r="K339" s="29">
        <f t="shared" si="162"/>
        <v>44501</v>
      </c>
      <c r="L339" s="2">
        <f t="shared" si="163"/>
        <v>106</v>
      </c>
      <c r="M339" s="17">
        <f t="shared" si="164"/>
        <v>106</v>
      </c>
      <c r="N339" s="12">
        <f t="shared" si="153"/>
        <v>1.024812775</v>
      </c>
      <c r="O339" s="12">
        <f t="shared" ca="1" si="154"/>
        <v>1.0639781779999999</v>
      </c>
      <c r="P339" s="17">
        <f t="shared" si="165"/>
        <v>0</v>
      </c>
      <c r="Q339" s="14">
        <f t="shared" ca="1" si="155"/>
        <v>63.978177989999999</v>
      </c>
      <c r="R339" s="20">
        <f t="shared" si="156"/>
        <v>0</v>
      </c>
      <c r="S339" s="14">
        <f t="shared" si="157"/>
        <v>0</v>
      </c>
      <c r="T339" s="4" t="str">
        <f t="shared" si="166"/>
        <v>J=</v>
      </c>
      <c r="U339" s="29">
        <f t="shared" si="167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58"/>
        <v>44656</v>
      </c>
      <c r="B340" s="125">
        <f t="shared" ca="1" si="168"/>
        <v>1064.689701</v>
      </c>
      <c r="C340" s="7">
        <f t="shared" si="159"/>
        <v>1000</v>
      </c>
      <c r="D340" s="102">
        <f t="shared" si="160"/>
        <v>44651</v>
      </c>
      <c r="E340" s="100">
        <f ca="1">IF(D340&lt;$B$1,VLOOKUP(D340,[1]DI!$A$4:$B$15000,2,FALSE),0)</f>
        <v>0.11649999999999999</v>
      </c>
      <c r="F340" s="14">
        <f t="shared" ca="1" si="169"/>
        <v>1.0004373900000001</v>
      </c>
      <c r="G340" s="14">
        <f ca="1">(TRUNC(PRODUCT($F$12:$F339),16))</f>
        <v>1.07046090614213</v>
      </c>
      <c r="H340" s="14">
        <f t="shared" ca="1" si="170"/>
        <v>1.03060609834759</v>
      </c>
      <c r="I340" s="14">
        <f t="shared" ca="1" si="171"/>
        <v>1.0386712300000001</v>
      </c>
      <c r="J340" s="13">
        <f t="shared" si="161"/>
        <v>0.06</v>
      </c>
      <c r="K340" s="29">
        <f t="shared" si="162"/>
        <v>44501</v>
      </c>
      <c r="L340" s="2">
        <f t="shared" si="163"/>
        <v>107</v>
      </c>
      <c r="M340" s="17">
        <f t="shared" si="164"/>
        <v>107</v>
      </c>
      <c r="N340" s="12">
        <f t="shared" si="153"/>
        <v>1.025049766</v>
      </c>
      <c r="O340" s="12">
        <f t="shared" ca="1" si="154"/>
        <v>1.064689701</v>
      </c>
      <c r="P340" s="17">
        <f t="shared" si="165"/>
        <v>0</v>
      </c>
      <c r="Q340" s="14">
        <f t="shared" ca="1" si="155"/>
        <v>64.689700999999999</v>
      </c>
      <c r="R340" s="20">
        <f t="shared" si="156"/>
        <v>0</v>
      </c>
      <c r="S340" s="14">
        <f t="shared" si="157"/>
        <v>0</v>
      </c>
      <c r="T340" s="4" t="str">
        <f t="shared" si="166"/>
        <v>J=</v>
      </c>
      <c r="U340" s="29">
        <f t="shared" si="167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58"/>
        <v>44657</v>
      </c>
      <c r="B341" s="125">
        <f t="shared" ca="1" si="168"/>
        <v>1065.401711</v>
      </c>
      <c r="C341" s="7">
        <f t="shared" si="159"/>
        <v>1000</v>
      </c>
      <c r="D341" s="102">
        <f t="shared" si="160"/>
        <v>44652</v>
      </c>
      <c r="E341" s="100">
        <f ca="1">IF(D341&lt;$B$1,VLOOKUP(D341,[1]DI!$A$4:$B$15000,2,FALSE),0)</f>
        <v>0.11649999999999999</v>
      </c>
      <c r="F341" s="14">
        <f t="shared" ca="1" si="169"/>
        <v>1.0004373900000001</v>
      </c>
      <c r="G341" s="14">
        <f ca="1">(TRUNC(PRODUCT($F$12:$F340),16))</f>
        <v>1.0709291150378699</v>
      </c>
      <c r="H341" s="14">
        <f t="shared" ca="1" si="170"/>
        <v>1.03060609834759</v>
      </c>
      <c r="I341" s="14">
        <f t="shared" ca="1" si="171"/>
        <v>1.0391255399999999</v>
      </c>
      <c r="J341" s="13">
        <f t="shared" si="161"/>
        <v>0.06</v>
      </c>
      <c r="K341" s="29">
        <f t="shared" si="162"/>
        <v>44501</v>
      </c>
      <c r="L341" s="2">
        <f t="shared" si="163"/>
        <v>108</v>
      </c>
      <c r="M341" s="17">
        <f t="shared" si="164"/>
        <v>108</v>
      </c>
      <c r="N341" s="12">
        <f t="shared" si="153"/>
        <v>1.025286811</v>
      </c>
      <c r="O341" s="12">
        <f t="shared" ca="1" si="154"/>
        <v>1.065401711</v>
      </c>
      <c r="P341" s="17">
        <f t="shared" si="165"/>
        <v>0</v>
      </c>
      <c r="Q341" s="14">
        <f t="shared" ca="1" si="155"/>
        <v>65.401711000000006</v>
      </c>
      <c r="R341" s="20">
        <f t="shared" si="156"/>
        <v>0</v>
      </c>
      <c r="S341" s="14">
        <f t="shared" si="157"/>
        <v>0</v>
      </c>
      <c r="T341" s="4" t="str">
        <f t="shared" si="166"/>
        <v>J=</v>
      </c>
      <c r="U341" s="29">
        <f t="shared" si="167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58"/>
        <v>44658</v>
      </c>
      <c r="B342" s="125">
        <f t="shared" ca="1" si="168"/>
        <v>1066.114188</v>
      </c>
      <c r="C342" s="7">
        <f t="shared" si="159"/>
        <v>1000</v>
      </c>
      <c r="D342" s="102">
        <f t="shared" si="160"/>
        <v>44655</v>
      </c>
      <c r="E342" s="100">
        <f ca="1">IF(D342&lt;$B$1,VLOOKUP(D342,[1]DI!$A$4:$B$15000,2,FALSE),0)</f>
        <v>0.11649999999999999</v>
      </c>
      <c r="F342" s="14">
        <f t="shared" ca="1" si="169"/>
        <v>1.0004373900000001</v>
      </c>
      <c r="G342" s="14">
        <f ca="1">(TRUNC(PRODUCT($F$12:$F341),16))</f>
        <v>1.07139752872349</v>
      </c>
      <c r="H342" s="14">
        <f t="shared" ca="1" si="170"/>
        <v>1.03060609834759</v>
      </c>
      <c r="I342" s="14">
        <f t="shared" ca="1" si="171"/>
        <v>1.0395800399999999</v>
      </c>
      <c r="J342" s="13">
        <f t="shared" si="161"/>
        <v>0.06</v>
      </c>
      <c r="K342" s="29">
        <f t="shared" si="162"/>
        <v>44501</v>
      </c>
      <c r="L342" s="2">
        <f t="shared" si="163"/>
        <v>109</v>
      </c>
      <c r="M342" s="17">
        <f t="shared" si="164"/>
        <v>109</v>
      </c>
      <c r="N342" s="12">
        <f t="shared" si="153"/>
        <v>1.0255239110000001</v>
      </c>
      <c r="O342" s="12">
        <f t="shared" ca="1" si="154"/>
        <v>1.066114188</v>
      </c>
      <c r="P342" s="17">
        <f t="shared" si="165"/>
        <v>0</v>
      </c>
      <c r="Q342" s="14">
        <f t="shared" ca="1" si="155"/>
        <v>66.114187999999999</v>
      </c>
      <c r="R342" s="20">
        <f t="shared" si="156"/>
        <v>0</v>
      </c>
      <c r="S342" s="14">
        <f t="shared" si="157"/>
        <v>0</v>
      </c>
      <c r="T342" s="4" t="str">
        <f t="shared" si="166"/>
        <v>J=</v>
      </c>
      <c r="U342" s="29">
        <f t="shared" si="167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58"/>
        <v>44659</v>
      </c>
      <c r="B343" s="125">
        <f t="shared" ca="1" si="168"/>
        <v>1066.82714399</v>
      </c>
      <c r="C343" s="7">
        <f t="shared" si="159"/>
        <v>1000</v>
      </c>
      <c r="D343" s="102">
        <f t="shared" si="160"/>
        <v>44656</v>
      </c>
      <c r="E343" s="100">
        <f ca="1">IF(D343&lt;$B$1,VLOOKUP(D343,[1]DI!$A$4:$B$15000,2,FALSE),0)</f>
        <v>0.11649999999999999</v>
      </c>
      <c r="F343" s="14">
        <f t="shared" ca="1" si="169"/>
        <v>1.0004373900000001</v>
      </c>
      <c r="G343" s="14">
        <f ca="1">(TRUNC(PRODUCT($F$12:$F342),16))</f>
        <v>1.07186614728858</v>
      </c>
      <c r="H343" s="14">
        <f t="shared" ca="1" si="170"/>
        <v>1.03060609834759</v>
      </c>
      <c r="I343" s="14">
        <f t="shared" ca="1" si="171"/>
        <v>1.0400347400000001</v>
      </c>
      <c r="J343" s="13">
        <f t="shared" si="161"/>
        <v>0.06</v>
      </c>
      <c r="K343" s="29">
        <f t="shared" si="162"/>
        <v>44501</v>
      </c>
      <c r="L343" s="2">
        <f t="shared" si="163"/>
        <v>110</v>
      </c>
      <c r="M343" s="17">
        <f t="shared" si="164"/>
        <v>110</v>
      </c>
      <c r="N343" s="12">
        <f t="shared" si="153"/>
        <v>1.0257610660000001</v>
      </c>
      <c r="O343" s="12">
        <f t="shared" ca="1" si="154"/>
        <v>1.0668271439999999</v>
      </c>
      <c r="P343" s="17">
        <f t="shared" si="165"/>
        <v>0</v>
      </c>
      <c r="Q343" s="14">
        <f t="shared" ca="1" si="155"/>
        <v>66.827143989999996</v>
      </c>
      <c r="R343" s="20">
        <f t="shared" si="156"/>
        <v>0</v>
      </c>
      <c r="S343" s="14">
        <f t="shared" si="157"/>
        <v>0</v>
      </c>
      <c r="T343" s="4" t="str">
        <f t="shared" si="166"/>
        <v>J=</v>
      </c>
      <c r="U343" s="29">
        <f t="shared" si="167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58"/>
        <v>44662</v>
      </c>
      <c r="B344" s="125">
        <f t="shared" ca="1" si="168"/>
        <v>1067.5405769900001</v>
      </c>
      <c r="C344" s="7">
        <f t="shared" si="159"/>
        <v>1000</v>
      </c>
      <c r="D344" s="102">
        <f t="shared" si="160"/>
        <v>44657</v>
      </c>
      <c r="E344" s="100">
        <f ca="1">IF(D344&lt;$B$1,VLOOKUP(D344,[1]DI!$A$4:$B$15000,2,FALSE),0)</f>
        <v>0.11649999999999999</v>
      </c>
      <c r="F344" s="14">
        <f t="shared" ca="1" si="169"/>
        <v>1.0004373900000001</v>
      </c>
      <c r="G344" s="14">
        <f ca="1">(TRUNC(PRODUCT($F$12:$F343),16))</f>
        <v>1.0723349708227401</v>
      </c>
      <c r="H344" s="14">
        <f t="shared" ca="1" si="170"/>
        <v>1.03060609834759</v>
      </c>
      <c r="I344" s="14">
        <f t="shared" ca="1" si="171"/>
        <v>1.0404896400000001</v>
      </c>
      <c r="J344" s="13">
        <f t="shared" si="161"/>
        <v>0.06</v>
      </c>
      <c r="K344" s="29">
        <f t="shared" si="162"/>
        <v>44501</v>
      </c>
      <c r="L344" s="2">
        <f t="shared" si="163"/>
        <v>111</v>
      </c>
      <c r="M344" s="17">
        <f t="shared" si="164"/>
        <v>111</v>
      </c>
      <c r="N344" s="12">
        <f t="shared" si="153"/>
        <v>1.0259982759999999</v>
      </c>
      <c r="O344" s="12">
        <f t="shared" ca="1" si="154"/>
        <v>1.0675405769999999</v>
      </c>
      <c r="P344" s="17">
        <f t="shared" si="165"/>
        <v>0</v>
      </c>
      <c r="Q344" s="14">
        <f t="shared" ca="1" si="155"/>
        <v>67.540576990000005</v>
      </c>
      <c r="R344" s="20">
        <f t="shared" si="156"/>
        <v>0</v>
      </c>
      <c r="S344" s="14">
        <f t="shared" si="157"/>
        <v>0</v>
      </c>
      <c r="T344" s="4" t="str">
        <f t="shared" si="166"/>
        <v>J=</v>
      </c>
      <c r="U344" s="29">
        <f t="shared" si="167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58"/>
        <v>44663</v>
      </c>
      <c r="B345" s="125">
        <f t="shared" ca="1" si="168"/>
        <v>1068.254488</v>
      </c>
      <c r="C345" s="7">
        <f t="shared" si="159"/>
        <v>1000</v>
      </c>
      <c r="D345" s="102">
        <f t="shared" si="160"/>
        <v>44658</v>
      </c>
      <c r="E345" s="100">
        <f ca="1">IF(D345&lt;$B$1,VLOOKUP(D345,[1]DI!$A$4:$B$15000,2,FALSE),0)</f>
        <v>0.11649999999999999</v>
      </c>
      <c r="F345" s="14">
        <f t="shared" ca="1" si="169"/>
        <v>1.0004373900000001</v>
      </c>
      <c r="G345" s="14">
        <f ca="1">(TRUNC(PRODUCT($F$12:$F344),16))</f>
        <v>1.07280399941563</v>
      </c>
      <c r="H345" s="14">
        <f t="shared" ca="1" si="170"/>
        <v>1.03060609834759</v>
      </c>
      <c r="I345" s="14">
        <f t="shared" ca="1" si="171"/>
        <v>1.04094474</v>
      </c>
      <c r="J345" s="13">
        <f t="shared" si="161"/>
        <v>0.06</v>
      </c>
      <c r="K345" s="29">
        <f t="shared" si="162"/>
        <v>44501</v>
      </c>
      <c r="L345" s="2">
        <f t="shared" si="163"/>
        <v>112</v>
      </c>
      <c r="M345" s="17">
        <f t="shared" si="164"/>
        <v>112</v>
      </c>
      <c r="N345" s="12">
        <f t="shared" si="153"/>
        <v>1.0262355409999999</v>
      </c>
      <c r="O345" s="12">
        <f t="shared" ca="1" si="154"/>
        <v>1.068254488</v>
      </c>
      <c r="P345" s="17">
        <f t="shared" si="165"/>
        <v>0</v>
      </c>
      <c r="Q345" s="14">
        <f t="shared" ca="1" si="155"/>
        <v>68.254487999999995</v>
      </c>
      <c r="R345" s="20">
        <f t="shared" si="156"/>
        <v>0</v>
      </c>
      <c r="S345" s="14">
        <f t="shared" si="157"/>
        <v>0</v>
      </c>
      <c r="T345" s="4" t="str">
        <f t="shared" si="166"/>
        <v>J=</v>
      </c>
      <c r="U345" s="29">
        <f t="shared" si="167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58"/>
        <v>44664</v>
      </c>
      <c r="B346" s="125">
        <f t="shared" ca="1" si="168"/>
        <v>1068.968879</v>
      </c>
      <c r="C346" s="7">
        <f t="shared" si="159"/>
        <v>1000</v>
      </c>
      <c r="D346" s="102">
        <f t="shared" si="160"/>
        <v>44659</v>
      </c>
      <c r="E346" s="100">
        <f ca="1">IF(D346&lt;$B$1,VLOOKUP(D346,[1]DI!$A$4:$B$15000,2,FALSE),0)</f>
        <v>0.11649999999999999</v>
      </c>
      <c r="F346" s="14">
        <f t="shared" ca="1" si="169"/>
        <v>1.0004373900000001</v>
      </c>
      <c r="G346" s="14">
        <f ca="1">(TRUNC(PRODUCT($F$12:$F345),16))</f>
        <v>1.0732732331569399</v>
      </c>
      <c r="H346" s="14">
        <f t="shared" ca="1" si="170"/>
        <v>1.03060609834759</v>
      </c>
      <c r="I346" s="14">
        <f t="shared" ca="1" si="171"/>
        <v>1.0414000400000001</v>
      </c>
      <c r="J346" s="13">
        <f t="shared" si="161"/>
        <v>0.06</v>
      </c>
      <c r="K346" s="29">
        <f t="shared" si="162"/>
        <v>44501</v>
      </c>
      <c r="L346" s="2">
        <f t="shared" si="163"/>
        <v>113</v>
      </c>
      <c r="M346" s="17">
        <f t="shared" si="164"/>
        <v>113</v>
      </c>
      <c r="N346" s="12">
        <f t="shared" si="153"/>
        <v>1.026472861</v>
      </c>
      <c r="O346" s="12">
        <f t="shared" ca="1" si="154"/>
        <v>1.068968879</v>
      </c>
      <c r="P346" s="17">
        <f t="shared" si="165"/>
        <v>0</v>
      </c>
      <c r="Q346" s="14">
        <f t="shared" ca="1" si="155"/>
        <v>68.968879000000001</v>
      </c>
      <c r="R346" s="20">
        <f t="shared" si="156"/>
        <v>0</v>
      </c>
      <c r="S346" s="14">
        <f t="shared" si="157"/>
        <v>0</v>
      </c>
      <c r="T346" s="4" t="str">
        <f t="shared" si="166"/>
        <v>J=</v>
      </c>
      <c r="U346" s="29">
        <f t="shared" si="167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58"/>
        <v>44665</v>
      </c>
      <c r="B347" s="125">
        <f t="shared" ca="1" si="168"/>
        <v>1069.68374599</v>
      </c>
      <c r="C347" s="7">
        <f t="shared" si="159"/>
        <v>1000</v>
      </c>
      <c r="D347" s="102">
        <f t="shared" si="160"/>
        <v>44662</v>
      </c>
      <c r="E347" s="100">
        <f ca="1">IF(D347&lt;$B$1,VLOOKUP(D347,[1]DI!$A$4:$B$15000,2,FALSE),0)</f>
        <v>0.11649999999999999</v>
      </c>
      <c r="F347" s="14">
        <f t="shared" ca="1" si="169"/>
        <v>1.0004373900000001</v>
      </c>
      <c r="G347" s="14">
        <f ca="1">(TRUNC(PRODUCT($F$12:$F346),16))</f>
        <v>1.0737426721363901</v>
      </c>
      <c r="H347" s="14">
        <f t="shared" ca="1" si="170"/>
        <v>1.03060609834759</v>
      </c>
      <c r="I347" s="14">
        <f t="shared" ca="1" si="171"/>
        <v>1.04185554</v>
      </c>
      <c r="J347" s="13">
        <f t="shared" si="161"/>
        <v>0.06</v>
      </c>
      <c r="K347" s="29">
        <f t="shared" si="162"/>
        <v>44501</v>
      </c>
      <c r="L347" s="2">
        <f t="shared" si="163"/>
        <v>114</v>
      </c>
      <c r="M347" s="17">
        <f t="shared" si="164"/>
        <v>114</v>
      </c>
      <c r="N347" s="12">
        <f t="shared" si="153"/>
        <v>1.0267102349999999</v>
      </c>
      <c r="O347" s="12">
        <f t="shared" ca="1" si="154"/>
        <v>1.0696837459999999</v>
      </c>
      <c r="P347" s="17">
        <f t="shared" si="165"/>
        <v>0</v>
      </c>
      <c r="Q347" s="14">
        <f t="shared" ca="1" si="155"/>
        <v>69.683745990000006</v>
      </c>
      <c r="R347" s="20">
        <f t="shared" si="156"/>
        <v>0</v>
      </c>
      <c r="S347" s="14">
        <f t="shared" si="157"/>
        <v>0</v>
      </c>
      <c r="T347" s="4" t="str">
        <f t="shared" si="166"/>
        <v>J=</v>
      </c>
      <c r="U347" s="29">
        <f t="shared" si="167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58"/>
        <v>44669</v>
      </c>
      <c r="B348" s="125">
        <f t="shared" ca="1" si="168"/>
        <v>1070.399093</v>
      </c>
      <c r="C348" s="7">
        <f t="shared" si="159"/>
        <v>1000</v>
      </c>
      <c r="D348" s="102">
        <f t="shared" si="160"/>
        <v>44663</v>
      </c>
      <c r="E348" s="100">
        <f ca="1">IF(D348&lt;$B$1,VLOOKUP(D348,[1]DI!$A$4:$B$15000,2,FALSE),0)</f>
        <v>0.11649999999999999</v>
      </c>
      <c r="F348" s="14">
        <f t="shared" ca="1" si="169"/>
        <v>1.0004373900000001</v>
      </c>
      <c r="G348" s="14">
        <f ca="1">(TRUNC(PRODUCT($F$12:$F347),16))</f>
        <v>1.07421231644375</v>
      </c>
      <c r="H348" s="14">
        <f t="shared" ca="1" si="170"/>
        <v>1.03060609834759</v>
      </c>
      <c r="I348" s="14">
        <f t="shared" ca="1" si="171"/>
        <v>1.0423112400000001</v>
      </c>
      <c r="J348" s="13">
        <f t="shared" si="161"/>
        <v>0.06</v>
      </c>
      <c r="K348" s="29">
        <f t="shared" si="162"/>
        <v>44501</v>
      </c>
      <c r="L348" s="2">
        <f t="shared" si="163"/>
        <v>115</v>
      </c>
      <c r="M348" s="17">
        <f t="shared" si="164"/>
        <v>115</v>
      </c>
      <c r="N348" s="12">
        <f t="shared" si="153"/>
        <v>1.0269476639999999</v>
      </c>
      <c r="O348" s="12">
        <f t="shared" ca="1" si="154"/>
        <v>1.070399093</v>
      </c>
      <c r="P348" s="17">
        <f t="shared" si="165"/>
        <v>0</v>
      </c>
      <c r="Q348" s="14">
        <f t="shared" ca="1" si="155"/>
        <v>70.399092999999993</v>
      </c>
      <c r="R348" s="20">
        <f t="shared" si="156"/>
        <v>0</v>
      </c>
      <c r="S348" s="14">
        <f t="shared" si="157"/>
        <v>0</v>
      </c>
      <c r="T348" s="4" t="str">
        <f t="shared" si="166"/>
        <v>J=</v>
      </c>
      <c r="U348" s="29">
        <f t="shared" si="167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58"/>
        <v>44670</v>
      </c>
      <c r="B349" s="125">
        <f t="shared" ca="1" si="168"/>
        <v>1071.1149099899999</v>
      </c>
      <c r="C349" s="7">
        <f t="shared" si="159"/>
        <v>1000</v>
      </c>
      <c r="D349" s="102">
        <f t="shared" si="160"/>
        <v>44664</v>
      </c>
      <c r="E349" s="100">
        <f ca="1">IF(D349&lt;$B$1,VLOOKUP(D349,[1]DI!$A$4:$B$15000,2,FALSE),0)</f>
        <v>0.11649999999999999</v>
      </c>
      <c r="F349" s="14">
        <f t="shared" ca="1" si="169"/>
        <v>1.0004373900000001</v>
      </c>
      <c r="G349" s="14">
        <f ca="1">(TRUNC(PRODUCT($F$12:$F348),16))</f>
        <v>1.0746821661688399</v>
      </c>
      <c r="H349" s="14">
        <f t="shared" ca="1" si="170"/>
        <v>1.03060609834759</v>
      </c>
      <c r="I349" s="14">
        <f t="shared" ca="1" si="171"/>
        <v>1.0427671300000001</v>
      </c>
      <c r="J349" s="13">
        <f t="shared" si="161"/>
        <v>0.06</v>
      </c>
      <c r="K349" s="29">
        <f t="shared" si="162"/>
        <v>44501</v>
      </c>
      <c r="L349" s="2">
        <f t="shared" si="163"/>
        <v>116</v>
      </c>
      <c r="M349" s="17">
        <f t="shared" si="164"/>
        <v>116</v>
      </c>
      <c r="N349" s="12">
        <f t="shared" si="153"/>
        <v>1.0271851489999999</v>
      </c>
      <c r="O349" s="12">
        <f t="shared" ca="1" si="154"/>
        <v>1.0711149099999999</v>
      </c>
      <c r="P349" s="17">
        <f t="shared" si="165"/>
        <v>0</v>
      </c>
      <c r="Q349" s="14">
        <f t="shared" ca="1" si="155"/>
        <v>71.114909990000001</v>
      </c>
      <c r="R349" s="20">
        <f t="shared" si="156"/>
        <v>0</v>
      </c>
      <c r="S349" s="14">
        <f t="shared" si="157"/>
        <v>0</v>
      </c>
      <c r="T349" s="4" t="str">
        <f t="shared" si="166"/>
        <v>J=</v>
      </c>
      <c r="U349" s="29">
        <f t="shared" si="167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58"/>
        <v>44671</v>
      </c>
      <c r="B350" s="125">
        <f t="shared" ca="1" si="168"/>
        <v>1071.8312149999999</v>
      </c>
      <c r="C350" s="7">
        <f t="shared" si="159"/>
        <v>1000</v>
      </c>
      <c r="D350" s="102">
        <f t="shared" si="160"/>
        <v>44665</v>
      </c>
      <c r="E350" s="100">
        <f ca="1">IF(D350&lt;$B$1,VLOOKUP(D350,[1]DI!$A$4:$B$15000,2,FALSE),0)</f>
        <v>0.11649999999999999</v>
      </c>
      <c r="F350" s="14">
        <f t="shared" ca="1" si="169"/>
        <v>1.0004373900000001</v>
      </c>
      <c r="G350" s="14">
        <f ca="1">(TRUNC(PRODUCT($F$12:$F349),16))</f>
        <v>1.0751522214014999</v>
      </c>
      <c r="H350" s="14">
        <f t="shared" ca="1" si="170"/>
        <v>1.03060609834759</v>
      </c>
      <c r="I350" s="14">
        <f t="shared" ca="1" si="171"/>
        <v>1.0432232299999999</v>
      </c>
      <c r="J350" s="13">
        <f t="shared" si="161"/>
        <v>0.06</v>
      </c>
      <c r="K350" s="29">
        <f t="shared" si="162"/>
        <v>44501</v>
      </c>
      <c r="L350" s="2">
        <f t="shared" si="163"/>
        <v>117</v>
      </c>
      <c r="M350" s="17">
        <f t="shared" si="164"/>
        <v>117</v>
      </c>
      <c r="N350" s="12">
        <f t="shared" si="153"/>
        <v>1.0274226879999999</v>
      </c>
      <c r="O350" s="12">
        <f t="shared" ca="1" si="154"/>
        <v>1.071831215</v>
      </c>
      <c r="P350" s="17">
        <f t="shared" si="165"/>
        <v>0</v>
      </c>
      <c r="Q350" s="14">
        <f t="shared" ca="1" si="155"/>
        <v>71.831215</v>
      </c>
      <c r="R350" s="20">
        <f t="shared" si="156"/>
        <v>0</v>
      </c>
      <c r="S350" s="14">
        <f t="shared" si="157"/>
        <v>0</v>
      </c>
      <c r="T350" s="4" t="str">
        <f t="shared" si="166"/>
        <v>J=</v>
      </c>
      <c r="U350" s="29">
        <f t="shared" si="167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58"/>
        <v>44673</v>
      </c>
      <c r="B351" s="125">
        <f t="shared" ca="1" si="168"/>
        <v>1072.5479899899999</v>
      </c>
      <c r="C351" s="7">
        <f t="shared" si="159"/>
        <v>1000</v>
      </c>
      <c r="D351" s="102">
        <f t="shared" si="160"/>
        <v>44669</v>
      </c>
      <c r="E351" s="100">
        <f ca="1">IF(D351&lt;$B$1,VLOOKUP(D351,[1]DI!$A$4:$B$15000,2,FALSE),0)</f>
        <v>0.11649999999999999</v>
      </c>
      <c r="F351" s="14">
        <f t="shared" ca="1" si="169"/>
        <v>1.0004373900000001</v>
      </c>
      <c r="G351" s="14">
        <f ca="1">(TRUNC(PRODUCT($F$12:$F350),16))</f>
        <v>1.07562248223162</v>
      </c>
      <c r="H351" s="14">
        <f t="shared" ca="1" si="170"/>
        <v>1.03060609834759</v>
      </c>
      <c r="I351" s="14">
        <f t="shared" ca="1" si="171"/>
        <v>1.04367952</v>
      </c>
      <c r="J351" s="13">
        <f t="shared" si="161"/>
        <v>0.06</v>
      </c>
      <c r="K351" s="29">
        <f t="shared" si="162"/>
        <v>44501</v>
      </c>
      <c r="L351" s="2">
        <f t="shared" si="163"/>
        <v>118</v>
      </c>
      <c r="M351" s="17">
        <f t="shared" si="164"/>
        <v>118</v>
      </c>
      <c r="N351" s="12">
        <f t="shared" si="153"/>
        <v>1.027660282</v>
      </c>
      <c r="O351" s="12">
        <f t="shared" ca="1" si="154"/>
        <v>1.0725479899999999</v>
      </c>
      <c r="P351" s="17">
        <f t="shared" si="165"/>
        <v>0</v>
      </c>
      <c r="Q351" s="14">
        <f t="shared" ca="1" si="155"/>
        <v>72.547989990000005</v>
      </c>
      <c r="R351" s="20">
        <f t="shared" si="156"/>
        <v>0</v>
      </c>
      <c r="S351" s="14">
        <f t="shared" si="157"/>
        <v>0</v>
      </c>
      <c r="T351" s="4" t="str">
        <f t="shared" si="166"/>
        <v>J=</v>
      </c>
      <c r="U351" s="29">
        <f t="shared" si="167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58"/>
        <v>44676</v>
      </c>
      <c r="B352" s="125">
        <f t="shared" ca="1" si="168"/>
        <v>1073.2652549899999</v>
      </c>
      <c r="C352" s="7">
        <f t="shared" si="159"/>
        <v>1000</v>
      </c>
      <c r="D352" s="102">
        <f t="shared" si="160"/>
        <v>44670</v>
      </c>
      <c r="E352" s="100">
        <f ca="1">IF(D352&lt;$B$1,VLOOKUP(D352,[1]DI!$A$4:$B$15000,2,FALSE),0)</f>
        <v>0.11649999999999999</v>
      </c>
      <c r="F352" s="14">
        <f t="shared" ca="1" si="169"/>
        <v>1.0004373900000001</v>
      </c>
      <c r="G352" s="14">
        <f ca="1">(TRUNC(PRODUCT($F$12:$F351),16))</f>
        <v>1.07609294874912</v>
      </c>
      <c r="H352" s="14">
        <f t="shared" ca="1" si="170"/>
        <v>1.03060609834759</v>
      </c>
      <c r="I352" s="14">
        <f t="shared" ca="1" si="171"/>
        <v>1.0441360200000001</v>
      </c>
      <c r="J352" s="13">
        <f t="shared" si="161"/>
        <v>0.06</v>
      </c>
      <c r="K352" s="29">
        <f t="shared" si="162"/>
        <v>44501</v>
      </c>
      <c r="L352" s="2">
        <f t="shared" si="163"/>
        <v>119</v>
      </c>
      <c r="M352" s="17">
        <f t="shared" si="164"/>
        <v>119</v>
      </c>
      <c r="N352" s="12">
        <f t="shared" si="153"/>
        <v>1.027897931</v>
      </c>
      <c r="O352" s="12">
        <f t="shared" ca="1" si="154"/>
        <v>1.0732652549999999</v>
      </c>
      <c r="P352" s="17">
        <f t="shared" si="165"/>
        <v>0</v>
      </c>
      <c r="Q352" s="14">
        <f t="shared" ca="1" si="155"/>
        <v>73.265254990000003</v>
      </c>
      <c r="R352" s="20">
        <f t="shared" si="156"/>
        <v>0</v>
      </c>
      <c r="S352" s="14">
        <f t="shared" si="157"/>
        <v>0</v>
      </c>
      <c r="T352" s="4" t="str">
        <f t="shared" si="166"/>
        <v>J=</v>
      </c>
      <c r="U352" s="29">
        <f t="shared" si="167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58"/>
        <v>44677</v>
      </c>
      <c r="B353" s="125">
        <f t="shared" ca="1" si="168"/>
        <v>1073.9829890000001</v>
      </c>
      <c r="C353" s="7">
        <f t="shared" si="159"/>
        <v>1000</v>
      </c>
      <c r="D353" s="102">
        <f t="shared" si="160"/>
        <v>44671</v>
      </c>
      <c r="E353" s="100">
        <f ca="1">IF(D353&lt;$B$1,VLOOKUP(D353,[1]DI!$A$4:$B$15000,2,FALSE),0)</f>
        <v>0.11649999999999999</v>
      </c>
      <c r="F353" s="14">
        <f t="shared" ca="1" si="169"/>
        <v>1.0004373900000001</v>
      </c>
      <c r="G353" s="14">
        <f ca="1">(TRUNC(PRODUCT($F$12:$F352),16))</f>
        <v>1.07656362104398</v>
      </c>
      <c r="H353" s="14">
        <f t="shared" ca="1" si="170"/>
        <v>1.03060609834759</v>
      </c>
      <c r="I353" s="14">
        <f t="shared" ca="1" si="171"/>
        <v>1.0445927100000001</v>
      </c>
      <c r="J353" s="13">
        <f t="shared" si="161"/>
        <v>0.06</v>
      </c>
      <c r="K353" s="29">
        <f t="shared" si="162"/>
        <v>44501</v>
      </c>
      <c r="L353" s="2">
        <f t="shared" si="163"/>
        <v>120</v>
      </c>
      <c r="M353" s="17">
        <f t="shared" si="164"/>
        <v>120</v>
      </c>
      <c r="N353" s="12">
        <f t="shared" si="153"/>
        <v>1.0281356349999999</v>
      </c>
      <c r="O353" s="12">
        <f t="shared" ca="1" si="154"/>
        <v>1.0739829890000001</v>
      </c>
      <c r="P353" s="17">
        <f t="shared" si="165"/>
        <v>0</v>
      </c>
      <c r="Q353" s="14">
        <f t="shared" ca="1" si="155"/>
        <v>73.982989000000003</v>
      </c>
      <c r="R353" s="20">
        <f t="shared" si="156"/>
        <v>0</v>
      </c>
      <c r="S353" s="14">
        <f t="shared" si="157"/>
        <v>0</v>
      </c>
      <c r="T353" s="4" t="str">
        <f t="shared" si="166"/>
        <v>J=</v>
      </c>
      <c r="U353" s="29">
        <f t="shared" si="167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58"/>
        <v>44678</v>
      </c>
      <c r="B354" s="125">
        <f t="shared" ca="1" si="168"/>
        <v>1074.7012139999999</v>
      </c>
      <c r="C354" s="7">
        <f t="shared" si="159"/>
        <v>1000</v>
      </c>
      <c r="D354" s="102">
        <f t="shared" si="160"/>
        <v>44673</v>
      </c>
      <c r="E354" s="100">
        <f ca="1">IF(D354&lt;$B$1,VLOOKUP(D354,[1]DI!$A$4:$B$15000,2,FALSE),0)</f>
        <v>0.11649999999999999</v>
      </c>
      <c r="F354" s="14">
        <f t="shared" ca="1" si="169"/>
        <v>1.0004373900000001</v>
      </c>
      <c r="G354" s="14">
        <f ca="1">(TRUNC(PRODUCT($F$12:$F353),16))</f>
        <v>1.07703449920619</v>
      </c>
      <c r="H354" s="14">
        <f t="shared" ca="1" si="170"/>
        <v>1.03060609834759</v>
      </c>
      <c r="I354" s="14">
        <f t="shared" ca="1" si="171"/>
        <v>1.04504961</v>
      </c>
      <c r="J354" s="13">
        <f t="shared" si="161"/>
        <v>0.06</v>
      </c>
      <c r="K354" s="29">
        <f t="shared" si="162"/>
        <v>44501</v>
      </c>
      <c r="L354" s="2">
        <f t="shared" si="163"/>
        <v>121</v>
      </c>
      <c r="M354" s="17">
        <f t="shared" si="164"/>
        <v>121</v>
      </c>
      <c r="N354" s="12">
        <f t="shared" si="153"/>
        <v>1.0283733939999999</v>
      </c>
      <c r="O354" s="12">
        <f t="shared" ca="1" si="154"/>
        <v>1.0747012140000001</v>
      </c>
      <c r="P354" s="17">
        <f t="shared" si="165"/>
        <v>0</v>
      </c>
      <c r="Q354" s="14">
        <f t="shared" ca="1" si="155"/>
        <v>74.701213999999993</v>
      </c>
      <c r="R354" s="20">
        <f t="shared" si="156"/>
        <v>0</v>
      </c>
      <c r="S354" s="14">
        <f t="shared" si="157"/>
        <v>0</v>
      </c>
      <c r="T354" s="4" t="str">
        <f t="shared" si="166"/>
        <v>J=</v>
      </c>
      <c r="U354" s="29">
        <f t="shared" si="167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58"/>
        <v>44679</v>
      </c>
      <c r="B355" s="125">
        <f t="shared" ca="1" si="168"/>
        <v>1075.41990999</v>
      </c>
      <c r="C355" s="7">
        <f t="shared" si="159"/>
        <v>1000</v>
      </c>
      <c r="D355" s="102">
        <f t="shared" si="160"/>
        <v>44676</v>
      </c>
      <c r="E355" s="100">
        <f ca="1">IF(D355&lt;$B$1,VLOOKUP(D355,[1]DI!$A$4:$B$15000,2,FALSE),0)</f>
        <v>0.11649999999999999</v>
      </c>
      <c r="F355" s="14">
        <f t="shared" ca="1" si="169"/>
        <v>1.0004373900000001</v>
      </c>
      <c r="G355" s="14">
        <f ca="1">(TRUNC(PRODUCT($F$12:$F354),16))</f>
        <v>1.0775055833257901</v>
      </c>
      <c r="H355" s="14">
        <f t="shared" ca="1" si="170"/>
        <v>1.03060609834759</v>
      </c>
      <c r="I355" s="14">
        <f t="shared" ca="1" si="171"/>
        <v>1.0455067</v>
      </c>
      <c r="J355" s="13">
        <f t="shared" si="161"/>
        <v>0.06</v>
      </c>
      <c r="K355" s="29">
        <f t="shared" si="162"/>
        <v>44501</v>
      </c>
      <c r="L355" s="2">
        <f t="shared" si="163"/>
        <v>122</v>
      </c>
      <c r="M355" s="17">
        <f t="shared" si="164"/>
        <v>122</v>
      </c>
      <c r="N355" s="12">
        <f t="shared" si="153"/>
        <v>1.0286112080000001</v>
      </c>
      <c r="O355" s="12">
        <f t="shared" ca="1" si="154"/>
        <v>1.0754199099999999</v>
      </c>
      <c r="P355" s="17">
        <f t="shared" si="165"/>
        <v>0</v>
      </c>
      <c r="Q355" s="14">
        <f t="shared" ca="1" si="155"/>
        <v>75.419909989999994</v>
      </c>
      <c r="R355" s="20">
        <f t="shared" si="156"/>
        <v>0</v>
      </c>
      <c r="S355" s="14">
        <f t="shared" si="157"/>
        <v>0</v>
      </c>
      <c r="T355" s="4" t="str">
        <f t="shared" si="166"/>
        <v>J=</v>
      </c>
      <c r="U355" s="29">
        <f t="shared" si="167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58"/>
        <v>44680</v>
      </c>
      <c r="B356" s="125">
        <f t="shared" ca="1" si="168"/>
        <v>1076.13909599</v>
      </c>
      <c r="C356" s="7">
        <f t="shared" si="159"/>
        <v>1000</v>
      </c>
      <c r="D356" s="102">
        <f t="shared" si="160"/>
        <v>44677</v>
      </c>
      <c r="E356" s="100">
        <f ca="1">IF(D356&lt;$B$1,VLOOKUP(D356,[1]DI!$A$4:$B$15000,2,FALSE),0)</f>
        <v>0.11649999999999999</v>
      </c>
      <c r="F356" s="14">
        <f t="shared" ca="1" si="169"/>
        <v>1.0004373900000001</v>
      </c>
      <c r="G356" s="14">
        <f ca="1">(TRUNC(PRODUCT($F$12:$F355),16))</f>
        <v>1.0779768734928901</v>
      </c>
      <c r="H356" s="14">
        <f t="shared" ca="1" si="170"/>
        <v>1.03060609834759</v>
      </c>
      <c r="I356" s="14">
        <f t="shared" ca="1" si="171"/>
        <v>1.0459639999999999</v>
      </c>
      <c r="J356" s="13">
        <f t="shared" si="161"/>
        <v>0.06</v>
      </c>
      <c r="K356" s="29">
        <f t="shared" si="162"/>
        <v>44501</v>
      </c>
      <c r="L356" s="2">
        <f t="shared" si="163"/>
        <v>123</v>
      </c>
      <c r="M356" s="17">
        <f t="shared" si="164"/>
        <v>123</v>
      </c>
      <c r="N356" s="12">
        <f t="shared" si="153"/>
        <v>1.0288490770000001</v>
      </c>
      <c r="O356" s="12">
        <f t="shared" ca="1" si="154"/>
        <v>1.0761390959999999</v>
      </c>
      <c r="P356" s="17">
        <f t="shared" si="165"/>
        <v>0</v>
      </c>
      <c r="Q356" s="14">
        <f t="shared" ca="1" si="155"/>
        <v>76.139095990000001</v>
      </c>
      <c r="R356" s="20">
        <f t="shared" si="156"/>
        <v>0</v>
      </c>
      <c r="S356" s="14">
        <f t="shared" si="157"/>
        <v>0</v>
      </c>
      <c r="T356" s="4" t="str">
        <f t="shared" si="166"/>
        <v>J=</v>
      </c>
      <c r="U356" s="29">
        <f t="shared" si="167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58"/>
        <v>44683</v>
      </c>
      <c r="B357" s="125">
        <f t="shared" ca="1" si="168"/>
        <v>1076.858753</v>
      </c>
      <c r="C357" s="7">
        <f t="shared" si="159"/>
        <v>1000</v>
      </c>
      <c r="D357" s="102">
        <f t="shared" si="160"/>
        <v>44678</v>
      </c>
      <c r="E357" s="100">
        <f ca="1">IF(D357&lt;$B$1,VLOOKUP(D357,[1]DI!$A$4:$B$15000,2,FALSE),0)</f>
        <v>0.11649999999999999</v>
      </c>
      <c r="F357" s="14">
        <f t="shared" ca="1" si="169"/>
        <v>1.0004373900000001</v>
      </c>
      <c r="G357" s="14">
        <f ca="1">(TRUNC(PRODUCT($F$12:$F356),16))</f>
        <v>1.07844836979758</v>
      </c>
      <c r="H357" s="14">
        <f t="shared" ca="1" si="170"/>
        <v>1.03060609834759</v>
      </c>
      <c r="I357" s="14">
        <f t="shared" ca="1" si="171"/>
        <v>1.04642149</v>
      </c>
      <c r="J357" s="13">
        <f t="shared" si="161"/>
        <v>0.06</v>
      </c>
      <c r="K357" s="29">
        <f t="shared" si="162"/>
        <v>44501</v>
      </c>
      <c r="L357" s="2">
        <f t="shared" si="163"/>
        <v>124</v>
      </c>
      <c r="M357" s="17">
        <f t="shared" si="164"/>
        <v>124</v>
      </c>
      <c r="N357" s="12">
        <f t="shared" si="153"/>
        <v>1.0290870009999999</v>
      </c>
      <c r="O357" s="12">
        <f t="shared" ca="1" si="154"/>
        <v>1.076858753</v>
      </c>
      <c r="P357" s="17">
        <f t="shared" si="165"/>
        <v>0</v>
      </c>
      <c r="Q357" s="14">
        <f t="shared" ca="1" si="155"/>
        <v>76.858752999999993</v>
      </c>
      <c r="R357" s="20">
        <f t="shared" si="156"/>
        <v>0</v>
      </c>
      <c r="S357" s="14">
        <f t="shared" si="157"/>
        <v>0</v>
      </c>
      <c r="T357" s="4" t="str">
        <f t="shared" si="166"/>
        <v>J=</v>
      </c>
      <c r="U357" s="29">
        <f t="shared" si="167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58"/>
        <v>44684</v>
      </c>
      <c r="B358" s="125">
        <f t="shared" ca="1" si="168"/>
        <v>1077.5789010000001</v>
      </c>
      <c r="C358" s="7">
        <f t="shared" si="159"/>
        <v>1000</v>
      </c>
      <c r="D358" s="102">
        <f t="shared" si="160"/>
        <v>44679</v>
      </c>
      <c r="E358" s="100">
        <f ca="1">IF(D358&lt;$B$1,VLOOKUP(D358,[1]DI!$A$4:$B$15000,2,FALSE),0)</f>
        <v>0.11649999999999999</v>
      </c>
      <c r="F358" s="14">
        <f t="shared" ca="1" si="169"/>
        <v>1.0004373900000001</v>
      </c>
      <c r="G358" s="14">
        <f ca="1">(TRUNC(PRODUCT($F$12:$F357),16))</f>
        <v>1.0789200723300501</v>
      </c>
      <c r="H358" s="14">
        <f t="shared" ca="1" si="170"/>
        <v>1.03060609834759</v>
      </c>
      <c r="I358" s="14">
        <f t="shared" ca="1" si="171"/>
        <v>1.0468791900000001</v>
      </c>
      <c r="J358" s="13">
        <f t="shared" si="161"/>
        <v>0.06</v>
      </c>
      <c r="K358" s="29">
        <f t="shared" si="162"/>
        <v>44501</v>
      </c>
      <c r="L358" s="2">
        <f t="shared" si="163"/>
        <v>125</v>
      </c>
      <c r="M358" s="17">
        <f t="shared" si="164"/>
        <v>125</v>
      </c>
      <c r="N358" s="12">
        <f t="shared" si="153"/>
        <v>1.0293249799999999</v>
      </c>
      <c r="O358" s="12">
        <f t="shared" ca="1" si="154"/>
        <v>1.0775789010000001</v>
      </c>
      <c r="P358" s="17">
        <f t="shared" si="165"/>
        <v>0</v>
      </c>
      <c r="Q358" s="14">
        <f t="shared" ca="1" si="155"/>
        <v>77.578901000000002</v>
      </c>
      <c r="R358" s="20">
        <f t="shared" si="156"/>
        <v>0</v>
      </c>
      <c r="S358" s="14">
        <f t="shared" si="157"/>
        <v>0</v>
      </c>
      <c r="T358" s="4" t="str">
        <f t="shared" si="166"/>
        <v>J=</v>
      </c>
      <c r="U358" s="29">
        <f t="shared" si="167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58"/>
        <v>44685</v>
      </c>
      <c r="B359" s="125">
        <f t="shared" ca="1" si="168"/>
        <v>1078.29952099</v>
      </c>
      <c r="C359" s="7">
        <f t="shared" si="159"/>
        <v>1000</v>
      </c>
      <c r="D359" s="102">
        <f t="shared" si="160"/>
        <v>44680</v>
      </c>
      <c r="E359" s="100">
        <f ca="1">IF(D359&lt;$B$1,VLOOKUP(D359,[1]DI!$A$4:$B$15000,2,FALSE),0)</f>
        <v>0.11649999999999999</v>
      </c>
      <c r="F359" s="14">
        <f t="shared" ca="1" si="169"/>
        <v>1.0004373900000001</v>
      </c>
      <c r="G359" s="14">
        <f ca="1">(TRUNC(PRODUCT($F$12:$F358),16))</f>
        <v>1.07939198118049</v>
      </c>
      <c r="H359" s="14">
        <f t="shared" ca="1" si="170"/>
        <v>1.03060609834759</v>
      </c>
      <c r="I359" s="14">
        <f t="shared" ca="1" si="171"/>
        <v>1.0473370799999999</v>
      </c>
      <c r="J359" s="13">
        <f t="shared" si="161"/>
        <v>0.06</v>
      </c>
      <c r="K359" s="29">
        <f t="shared" si="162"/>
        <v>44501</v>
      </c>
      <c r="L359" s="2">
        <f t="shared" si="163"/>
        <v>126</v>
      </c>
      <c r="M359" s="17">
        <f t="shared" si="164"/>
        <v>126</v>
      </c>
      <c r="N359" s="12">
        <f t="shared" si="153"/>
        <v>1.0295630140000001</v>
      </c>
      <c r="O359" s="12">
        <f t="shared" ca="1" si="154"/>
        <v>1.0782995209999999</v>
      </c>
      <c r="P359" s="17">
        <f t="shared" si="165"/>
        <v>0</v>
      </c>
      <c r="Q359" s="14">
        <f t="shared" ca="1" si="155"/>
        <v>78.299520990000005</v>
      </c>
      <c r="R359" s="20">
        <f t="shared" si="156"/>
        <v>0</v>
      </c>
      <c r="S359" s="14">
        <f t="shared" si="157"/>
        <v>0</v>
      </c>
      <c r="T359" s="4" t="str">
        <f t="shared" si="166"/>
        <v>J=</v>
      </c>
      <c r="U359" s="29">
        <f t="shared" si="167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58"/>
        <v>44686</v>
      </c>
      <c r="B360" s="125">
        <f t="shared" ca="1" si="168"/>
        <v>1079.020622</v>
      </c>
      <c r="C360" s="7">
        <f t="shared" si="159"/>
        <v>1000</v>
      </c>
      <c r="D360" s="102">
        <f t="shared" si="160"/>
        <v>44683</v>
      </c>
      <c r="E360" s="100">
        <f ca="1">IF(D360&lt;$B$1,VLOOKUP(D360,[1]DI!$A$4:$B$15000,2,FALSE),0)</f>
        <v>0.11649999999999999</v>
      </c>
      <c r="F360" s="14">
        <f t="shared" ca="1" si="169"/>
        <v>1.0004373900000001</v>
      </c>
      <c r="G360" s="14">
        <f ca="1">(TRUNC(PRODUCT($F$12:$F359),16))</f>
        <v>1.07986409643913</v>
      </c>
      <c r="H360" s="14">
        <f t="shared" ca="1" si="170"/>
        <v>1.03060609834759</v>
      </c>
      <c r="I360" s="14">
        <f t="shared" ca="1" si="171"/>
        <v>1.0477951700000001</v>
      </c>
      <c r="J360" s="13">
        <f t="shared" si="161"/>
        <v>0.06</v>
      </c>
      <c r="K360" s="29">
        <f t="shared" si="162"/>
        <v>44501</v>
      </c>
      <c r="L360" s="2">
        <f t="shared" si="163"/>
        <v>127</v>
      </c>
      <c r="M360" s="17">
        <f t="shared" si="164"/>
        <v>127</v>
      </c>
      <c r="N360" s="12">
        <f t="shared" si="153"/>
        <v>1.0298011030000001</v>
      </c>
      <c r="O360" s="12">
        <f t="shared" ca="1" si="154"/>
        <v>1.079020622</v>
      </c>
      <c r="P360" s="17">
        <f t="shared" si="165"/>
        <v>0</v>
      </c>
      <c r="Q360" s="14">
        <f t="shared" ca="1" si="155"/>
        <v>79.020622000000003</v>
      </c>
      <c r="R360" s="20">
        <f t="shared" si="156"/>
        <v>0</v>
      </c>
      <c r="S360" s="14">
        <f t="shared" si="157"/>
        <v>0</v>
      </c>
      <c r="T360" s="4" t="str">
        <f t="shared" si="166"/>
        <v>J=</v>
      </c>
      <c r="U360" s="29">
        <f t="shared" si="167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58"/>
        <v>44687</v>
      </c>
      <c r="B361" s="125">
        <f t="shared" ca="1" si="168"/>
        <v>1079.742215</v>
      </c>
      <c r="C361" s="7">
        <f t="shared" si="159"/>
        <v>1000</v>
      </c>
      <c r="D361" s="102">
        <f t="shared" si="160"/>
        <v>44684</v>
      </c>
      <c r="E361" s="100">
        <f ca="1">IF(D361&lt;$B$1,VLOOKUP(D361,[1]DI!$A$4:$B$15000,2,FALSE),0)</f>
        <v>0.11649999999999999</v>
      </c>
      <c r="F361" s="14">
        <f t="shared" ca="1" si="169"/>
        <v>1.0004373900000001</v>
      </c>
      <c r="G361" s="14">
        <f ca="1">(TRUNC(PRODUCT($F$12:$F360),16))</f>
        <v>1.08033641819628</v>
      </c>
      <c r="H361" s="14">
        <f t="shared" ca="1" si="170"/>
        <v>1.03060609834759</v>
      </c>
      <c r="I361" s="14">
        <f t="shared" ca="1" si="171"/>
        <v>1.0482534699999999</v>
      </c>
      <c r="J361" s="13">
        <f t="shared" si="161"/>
        <v>0.06</v>
      </c>
      <c r="K361" s="29">
        <f t="shared" si="162"/>
        <v>44501</v>
      </c>
      <c r="L361" s="2">
        <f t="shared" si="163"/>
        <v>128</v>
      </c>
      <c r="M361" s="17">
        <f t="shared" si="164"/>
        <v>128</v>
      </c>
      <c r="N361" s="12">
        <f t="shared" si="153"/>
        <v>1.0300392469999999</v>
      </c>
      <c r="O361" s="12">
        <f t="shared" ca="1" si="154"/>
        <v>1.079742215</v>
      </c>
      <c r="P361" s="17">
        <f t="shared" si="165"/>
        <v>0</v>
      </c>
      <c r="Q361" s="14">
        <f t="shared" ca="1" si="155"/>
        <v>79.742215000000002</v>
      </c>
      <c r="R361" s="20">
        <f t="shared" si="156"/>
        <v>0</v>
      </c>
      <c r="S361" s="14">
        <f t="shared" si="157"/>
        <v>0</v>
      </c>
      <c r="T361" s="4" t="str">
        <f t="shared" si="166"/>
        <v>J=</v>
      </c>
      <c r="U361" s="29">
        <f t="shared" si="167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58"/>
        <v>44690</v>
      </c>
      <c r="B362" s="125">
        <f t="shared" ca="1" si="168"/>
        <v>1080.464291</v>
      </c>
      <c r="C362" s="7">
        <f t="shared" si="159"/>
        <v>1000</v>
      </c>
      <c r="D362" s="102">
        <f t="shared" si="160"/>
        <v>44685</v>
      </c>
      <c r="E362" s="100">
        <f ca="1">IF(D362&lt;$B$1,VLOOKUP(D362,[1]DI!$A$4:$B$15000,2,FALSE),0)</f>
        <v>0.11649999999999999</v>
      </c>
      <c r="F362" s="14">
        <f t="shared" ca="1" si="169"/>
        <v>1.0004373900000001</v>
      </c>
      <c r="G362" s="14">
        <f ca="1">(TRUNC(PRODUCT($F$12:$F361),16))</f>
        <v>1.0808089465422299</v>
      </c>
      <c r="H362" s="14">
        <f t="shared" ca="1" si="170"/>
        <v>1.03060609834759</v>
      </c>
      <c r="I362" s="14">
        <f t="shared" ca="1" si="171"/>
        <v>1.04871197</v>
      </c>
      <c r="J362" s="13">
        <f t="shared" si="161"/>
        <v>0.06</v>
      </c>
      <c r="K362" s="29">
        <f t="shared" si="162"/>
        <v>44501</v>
      </c>
      <c r="L362" s="2">
        <f t="shared" si="163"/>
        <v>129</v>
      </c>
      <c r="M362" s="17">
        <f t="shared" si="164"/>
        <v>129</v>
      </c>
      <c r="N362" s="12">
        <f t="shared" si="153"/>
        <v>1.030277447</v>
      </c>
      <c r="O362" s="12">
        <f t="shared" ca="1" si="154"/>
        <v>1.080464291</v>
      </c>
      <c r="P362" s="17">
        <f t="shared" si="165"/>
        <v>0</v>
      </c>
      <c r="Q362" s="14">
        <f t="shared" ca="1" si="155"/>
        <v>80.464291000000003</v>
      </c>
      <c r="R362" s="20">
        <f t="shared" si="156"/>
        <v>0</v>
      </c>
      <c r="S362" s="14">
        <f t="shared" si="157"/>
        <v>0</v>
      </c>
      <c r="T362" s="4" t="str">
        <f t="shared" si="166"/>
        <v>J=</v>
      </c>
      <c r="U362" s="29">
        <f t="shared" si="167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58"/>
        <v>44691</v>
      </c>
      <c r="B363" s="125">
        <f t="shared" ca="1" si="168"/>
        <v>1081.1868380000001</v>
      </c>
      <c r="C363" s="7">
        <f t="shared" si="159"/>
        <v>1000</v>
      </c>
      <c r="D363" s="102">
        <f t="shared" si="160"/>
        <v>44686</v>
      </c>
      <c r="E363" s="100">
        <f ca="1">IF(D363&lt;$B$1,VLOOKUP(D363,[1]DI!$A$4:$B$15000,2,FALSE),0)</f>
        <v>0.1265</v>
      </c>
      <c r="F363" s="14">
        <f t="shared" ca="1" si="169"/>
        <v>1.0004727899999999</v>
      </c>
      <c r="G363" s="14">
        <f ca="1">(TRUNC(PRODUCT($F$12:$F362),16))</f>
        <v>1.08128168156736</v>
      </c>
      <c r="H363" s="14">
        <f t="shared" ca="1" si="170"/>
        <v>1.03060609834759</v>
      </c>
      <c r="I363" s="14">
        <f t="shared" ca="1" si="171"/>
        <v>1.0491706599999999</v>
      </c>
      <c r="J363" s="13">
        <f t="shared" si="161"/>
        <v>0.06</v>
      </c>
      <c r="K363" s="29">
        <f t="shared" si="162"/>
        <v>44501</v>
      </c>
      <c r="L363" s="2">
        <f t="shared" si="163"/>
        <v>130</v>
      </c>
      <c r="M363" s="17">
        <f t="shared" si="164"/>
        <v>130</v>
      </c>
      <c r="N363" s="12">
        <f t="shared" si="153"/>
        <v>1.0305157009999999</v>
      </c>
      <c r="O363" s="12">
        <f t="shared" ca="1" si="154"/>
        <v>1.081186838</v>
      </c>
      <c r="P363" s="17">
        <f t="shared" si="165"/>
        <v>0</v>
      </c>
      <c r="Q363" s="14">
        <f t="shared" ca="1" si="155"/>
        <v>81.186837999999995</v>
      </c>
      <c r="R363" s="20">
        <f t="shared" si="156"/>
        <v>0</v>
      </c>
      <c r="S363" s="14">
        <f t="shared" si="157"/>
        <v>0</v>
      </c>
      <c r="T363" s="4" t="str">
        <f t="shared" si="166"/>
        <v>J=</v>
      </c>
      <c r="U363" s="29">
        <f t="shared" si="167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58"/>
        <v>44692</v>
      </c>
      <c r="B364" s="125">
        <f t="shared" ca="1" si="168"/>
        <v>1081.9481599999999</v>
      </c>
      <c r="C364" s="7">
        <f t="shared" si="159"/>
        <v>1000</v>
      </c>
      <c r="D364" s="102">
        <f t="shared" si="160"/>
        <v>44687</v>
      </c>
      <c r="E364" s="100">
        <f ca="1">IF(D364&lt;$B$1,VLOOKUP(D364,[1]DI!$A$4:$B$15000,2,FALSE),0)</f>
        <v>0.1265</v>
      </c>
      <c r="F364" s="14">
        <f t="shared" ca="1" si="169"/>
        <v>1.0004727899999999</v>
      </c>
      <c r="G364" s="14">
        <f ca="1">(TRUNC(PRODUCT($F$12:$F363),16))</f>
        <v>1.08179290073359</v>
      </c>
      <c r="H364" s="14">
        <f t="shared" ca="1" si="170"/>
        <v>1.03060609834759</v>
      </c>
      <c r="I364" s="14">
        <f t="shared" ca="1" si="171"/>
        <v>1.0496667</v>
      </c>
      <c r="J364" s="13">
        <f t="shared" si="161"/>
        <v>0.06</v>
      </c>
      <c r="K364" s="29">
        <f t="shared" si="162"/>
        <v>44501</v>
      </c>
      <c r="L364" s="2">
        <f t="shared" si="163"/>
        <v>131</v>
      </c>
      <c r="M364" s="17">
        <f t="shared" si="164"/>
        <v>131</v>
      </c>
      <c r="N364" s="12">
        <f t="shared" si="153"/>
        <v>1.0307540100000001</v>
      </c>
      <c r="O364" s="12">
        <f t="shared" ca="1" si="154"/>
        <v>1.08194816</v>
      </c>
      <c r="P364" s="17">
        <f t="shared" si="165"/>
        <v>0</v>
      </c>
      <c r="Q364" s="14">
        <f t="shared" ca="1" si="155"/>
        <v>81.948160000000001</v>
      </c>
      <c r="R364" s="20">
        <f t="shared" si="156"/>
        <v>0</v>
      </c>
      <c r="S364" s="14">
        <f t="shared" si="157"/>
        <v>0</v>
      </c>
      <c r="T364" s="4" t="str">
        <f t="shared" si="166"/>
        <v>J=</v>
      </c>
      <c r="U364" s="29">
        <f t="shared" si="167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58"/>
        <v>44693</v>
      </c>
      <c r="B365" s="125">
        <f t="shared" ca="1" si="168"/>
        <v>1082.7100150000001</v>
      </c>
      <c r="C365" s="7">
        <f t="shared" si="159"/>
        <v>1000</v>
      </c>
      <c r="D365" s="102">
        <f t="shared" si="160"/>
        <v>44690</v>
      </c>
      <c r="E365" s="100">
        <f ca="1">IF(D365&lt;$B$1,VLOOKUP(D365,[1]DI!$A$4:$B$15000,2,FALSE),0)</f>
        <v>0.1265</v>
      </c>
      <c r="F365" s="14">
        <f t="shared" ca="1" si="169"/>
        <v>1.0004727899999999</v>
      </c>
      <c r="G365" s="14">
        <f ca="1">(TRUNC(PRODUCT($F$12:$F364),16))</f>
        <v>1.0823043615991199</v>
      </c>
      <c r="H365" s="14">
        <f t="shared" ca="1" si="170"/>
        <v>1.03060609834759</v>
      </c>
      <c r="I365" s="14">
        <f t="shared" ca="1" si="171"/>
        <v>1.0501629699999999</v>
      </c>
      <c r="J365" s="13">
        <f t="shared" si="161"/>
        <v>0.06</v>
      </c>
      <c r="K365" s="29">
        <f t="shared" si="162"/>
        <v>44501</v>
      </c>
      <c r="L365" s="2">
        <f t="shared" si="163"/>
        <v>132</v>
      </c>
      <c r="M365" s="17">
        <f t="shared" si="164"/>
        <v>132</v>
      </c>
      <c r="N365" s="12">
        <f t="shared" si="153"/>
        <v>1.0309923750000001</v>
      </c>
      <c r="O365" s="12">
        <f t="shared" ca="1" si="154"/>
        <v>1.082710015</v>
      </c>
      <c r="P365" s="17">
        <f t="shared" si="165"/>
        <v>0</v>
      </c>
      <c r="Q365" s="14">
        <f t="shared" ca="1" si="155"/>
        <v>82.710014999999999</v>
      </c>
      <c r="R365" s="20">
        <f t="shared" si="156"/>
        <v>0</v>
      </c>
      <c r="S365" s="14">
        <f t="shared" si="157"/>
        <v>0</v>
      </c>
      <c r="T365" s="4" t="str">
        <f t="shared" si="166"/>
        <v>J=</v>
      </c>
      <c r="U365" s="29">
        <f t="shared" si="167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58"/>
        <v>44694</v>
      </c>
      <c r="B366" s="125">
        <f t="shared" ca="1" si="168"/>
        <v>1083.47240999</v>
      </c>
      <c r="C366" s="7">
        <f t="shared" si="159"/>
        <v>1000</v>
      </c>
      <c r="D366" s="102">
        <f t="shared" si="160"/>
        <v>44691</v>
      </c>
      <c r="E366" s="100">
        <f ca="1">IF(D366&lt;$B$1,VLOOKUP(D366,[1]DI!$A$4:$B$15000,2,FALSE),0)</f>
        <v>0.1265</v>
      </c>
      <c r="F366" s="14">
        <f t="shared" ca="1" si="169"/>
        <v>1.0004727899999999</v>
      </c>
      <c r="G366" s="14">
        <f ca="1">(TRUNC(PRODUCT($F$12:$F365),16))</f>
        <v>1.0828160642782401</v>
      </c>
      <c r="H366" s="14">
        <f t="shared" ca="1" si="170"/>
        <v>1.03060609834759</v>
      </c>
      <c r="I366" s="14">
        <f t="shared" ca="1" si="171"/>
        <v>1.05065948</v>
      </c>
      <c r="J366" s="13">
        <f t="shared" si="161"/>
        <v>0.06</v>
      </c>
      <c r="K366" s="29">
        <f t="shared" si="162"/>
        <v>44501</v>
      </c>
      <c r="L366" s="2">
        <f t="shared" si="163"/>
        <v>133</v>
      </c>
      <c r="M366" s="17">
        <f t="shared" si="164"/>
        <v>133</v>
      </c>
      <c r="N366" s="12">
        <f t="shared" si="153"/>
        <v>1.0312307940000001</v>
      </c>
      <c r="O366" s="12">
        <f t="shared" ca="1" si="154"/>
        <v>1.0834724099999999</v>
      </c>
      <c r="P366" s="17">
        <f t="shared" si="165"/>
        <v>0</v>
      </c>
      <c r="Q366" s="14">
        <f t="shared" ca="1" si="155"/>
        <v>83.472409990000003</v>
      </c>
      <c r="R366" s="20">
        <f t="shared" si="156"/>
        <v>0</v>
      </c>
      <c r="S366" s="14">
        <f t="shared" si="157"/>
        <v>0</v>
      </c>
      <c r="T366" s="4" t="str">
        <f t="shared" si="166"/>
        <v>J=</v>
      </c>
      <c r="U366" s="29">
        <f t="shared" si="167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58"/>
        <v>44697</v>
      </c>
      <c r="B367" s="125">
        <f t="shared" ca="1" si="168"/>
        <v>1084.235338</v>
      </c>
      <c r="C367" s="7">
        <f t="shared" si="159"/>
        <v>1000</v>
      </c>
      <c r="D367" s="102">
        <f t="shared" si="160"/>
        <v>44692</v>
      </c>
      <c r="E367" s="100">
        <f ca="1">IF(D367&lt;$B$1,VLOOKUP(D367,[1]DI!$A$4:$B$15000,2,FALSE),0)</f>
        <v>0.1265</v>
      </c>
      <c r="F367" s="14">
        <f t="shared" ca="1" si="169"/>
        <v>1.0004727899999999</v>
      </c>
      <c r="G367" s="14">
        <f ca="1">(TRUNC(PRODUCT($F$12:$F366),16))</f>
        <v>1.0833280088852799</v>
      </c>
      <c r="H367" s="14">
        <f t="shared" ca="1" si="170"/>
        <v>1.03060609834759</v>
      </c>
      <c r="I367" s="14">
        <f t="shared" ca="1" si="171"/>
        <v>1.05115622</v>
      </c>
      <c r="J367" s="13">
        <f t="shared" si="161"/>
        <v>0.06</v>
      </c>
      <c r="K367" s="29">
        <f t="shared" si="162"/>
        <v>44501</v>
      </c>
      <c r="L367" s="2">
        <f t="shared" si="163"/>
        <v>134</v>
      </c>
      <c r="M367" s="17">
        <f t="shared" si="164"/>
        <v>134</v>
      </c>
      <c r="N367" s="12">
        <f t="shared" si="153"/>
        <v>1.031469269</v>
      </c>
      <c r="O367" s="12">
        <f t="shared" ca="1" si="154"/>
        <v>1.084235338</v>
      </c>
      <c r="P367" s="17">
        <f t="shared" si="165"/>
        <v>0</v>
      </c>
      <c r="Q367" s="14">
        <f t="shared" ca="1" si="155"/>
        <v>84.235337999999999</v>
      </c>
      <c r="R367" s="20">
        <f t="shared" si="156"/>
        <v>0</v>
      </c>
      <c r="S367" s="14">
        <f t="shared" si="157"/>
        <v>0</v>
      </c>
      <c r="T367" s="4" t="str">
        <f t="shared" si="166"/>
        <v>J=</v>
      </c>
      <c r="U367" s="29">
        <f t="shared" si="167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58"/>
        <v>44698</v>
      </c>
      <c r="B368" s="125">
        <f t="shared" ca="1" si="168"/>
        <v>1084.9987980000001</v>
      </c>
      <c r="C368" s="7">
        <f t="shared" si="159"/>
        <v>1000</v>
      </c>
      <c r="D368" s="102">
        <f t="shared" si="160"/>
        <v>44693</v>
      </c>
      <c r="E368" s="100">
        <f ca="1">IF(D368&lt;$B$1,VLOOKUP(D368,[1]DI!$A$4:$B$15000,2,FALSE),0)</f>
        <v>0.1265</v>
      </c>
      <c r="F368" s="14">
        <f t="shared" ca="1" si="169"/>
        <v>1.0004727899999999</v>
      </c>
      <c r="G368" s="14">
        <f ca="1">(TRUNC(PRODUCT($F$12:$F367),16))</f>
        <v>1.0838401955346</v>
      </c>
      <c r="H368" s="14">
        <f t="shared" ca="1" si="170"/>
        <v>1.03060609834759</v>
      </c>
      <c r="I368" s="14">
        <f t="shared" ca="1" si="171"/>
        <v>1.0516531899999999</v>
      </c>
      <c r="J368" s="13">
        <f t="shared" si="161"/>
        <v>0.06</v>
      </c>
      <c r="K368" s="29">
        <f t="shared" si="162"/>
        <v>44501</v>
      </c>
      <c r="L368" s="2">
        <f t="shared" si="163"/>
        <v>135</v>
      </c>
      <c r="M368" s="17">
        <f t="shared" si="164"/>
        <v>135</v>
      </c>
      <c r="N368" s="12">
        <f t="shared" si="153"/>
        <v>1.0317077990000001</v>
      </c>
      <c r="O368" s="12">
        <f t="shared" ca="1" si="154"/>
        <v>1.084998798</v>
      </c>
      <c r="P368" s="17">
        <f t="shared" si="165"/>
        <v>0</v>
      </c>
      <c r="Q368" s="14">
        <f t="shared" ca="1" si="155"/>
        <v>84.998797999999994</v>
      </c>
      <c r="R368" s="20">
        <f t="shared" si="156"/>
        <v>0</v>
      </c>
      <c r="S368" s="14">
        <f t="shared" si="157"/>
        <v>0</v>
      </c>
      <c r="T368" s="4" t="str">
        <f t="shared" si="166"/>
        <v>J=</v>
      </c>
      <c r="U368" s="29">
        <f t="shared" si="167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58"/>
        <v>44699</v>
      </c>
      <c r="B369" s="125">
        <f t="shared" ca="1" si="168"/>
        <v>1085.7628109899999</v>
      </c>
      <c r="C369" s="7">
        <f t="shared" si="159"/>
        <v>1000</v>
      </c>
      <c r="D369" s="102">
        <f t="shared" si="160"/>
        <v>44694</v>
      </c>
      <c r="E369" s="100">
        <f ca="1">IF(D369&lt;$B$1,VLOOKUP(D369,[1]DI!$A$4:$B$15000,2,FALSE),0)</f>
        <v>0.1265</v>
      </c>
      <c r="F369" s="14">
        <f t="shared" ca="1" si="169"/>
        <v>1.0004727899999999</v>
      </c>
      <c r="G369" s="14">
        <f ca="1">(TRUNC(PRODUCT($F$12:$F368),16))</f>
        <v>1.0843526243406401</v>
      </c>
      <c r="H369" s="14">
        <f t="shared" ca="1" si="170"/>
        <v>1.03060609834759</v>
      </c>
      <c r="I369" s="14">
        <f t="shared" ca="1" si="171"/>
        <v>1.0521504100000001</v>
      </c>
      <c r="J369" s="13">
        <f t="shared" si="161"/>
        <v>0.06</v>
      </c>
      <c r="K369" s="29">
        <f t="shared" si="162"/>
        <v>44501</v>
      </c>
      <c r="L369" s="2">
        <f t="shared" si="163"/>
        <v>136</v>
      </c>
      <c r="M369" s="17">
        <f t="shared" si="164"/>
        <v>136</v>
      </c>
      <c r="N369" s="12">
        <f t="shared" si="153"/>
        <v>1.031946384</v>
      </c>
      <c r="O369" s="12">
        <f t="shared" ca="1" si="154"/>
        <v>1.0857628109999999</v>
      </c>
      <c r="P369" s="17">
        <f t="shared" si="165"/>
        <v>0</v>
      </c>
      <c r="Q369" s="14">
        <f t="shared" ca="1" si="155"/>
        <v>85.762810990000006</v>
      </c>
      <c r="R369" s="20">
        <f t="shared" si="156"/>
        <v>0</v>
      </c>
      <c r="S369" s="14">
        <f t="shared" si="157"/>
        <v>0</v>
      </c>
      <c r="T369" s="4" t="str">
        <f t="shared" si="166"/>
        <v>J=</v>
      </c>
      <c r="U369" s="29">
        <f t="shared" si="167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58"/>
        <v>44700</v>
      </c>
      <c r="B370" s="125">
        <f t="shared" ca="1" si="168"/>
        <v>1086.5273460000001</v>
      </c>
      <c r="C370" s="7">
        <f t="shared" si="159"/>
        <v>1000</v>
      </c>
      <c r="D370" s="102">
        <f t="shared" si="160"/>
        <v>44697</v>
      </c>
      <c r="E370" s="100">
        <f ca="1">IF(D370&lt;$B$1,VLOOKUP(D370,[1]DI!$A$4:$B$15000,2,FALSE),0)</f>
        <v>0.1265</v>
      </c>
      <c r="F370" s="14">
        <f t="shared" ca="1" si="169"/>
        <v>1.0004727899999999</v>
      </c>
      <c r="G370" s="14">
        <f ca="1">(TRUNC(PRODUCT($F$12:$F369),16))</f>
        <v>1.0848652954179001</v>
      </c>
      <c r="H370" s="14">
        <f t="shared" ca="1" si="170"/>
        <v>1.03060609834759</v>
      </c>
      <c r="I370" s="14">
        <f t="shared" ca="1" si="171"/>
        <v>1.0526478500000001</v>
      </c>
      <c r="J370" s="13">
        <f t="shared" si="161"/>
        <v>0.06</v>
      </c>
      <c r="K370" s="29">
        <f t="shared" si="162"/>
        <v>44501</v>
      </c>
      <c r="L370" s="2">
        <f t="shared" si="163"/>
        <v>137</v>
      </c>
      <c r="M370" s="17">
        <f t="shared" si="164"/>
        <v>137</v>
      </c>
      <c r="N370" s="12">
        <f t="shared" si="153"/>
        <v>1.0321850239999999</v>
      </c>
      <c r="O370" s="12">
        <f t="shared" ca="1" si="154"/>
        <v>1.086527346</v>
      </c>
      <c r="P370" s="17">
        <f t="shared" si="165"/>
        <v>0</v>
      </c>
      <c r="Q370" s="14">
        <f t="shared" ca="1" si="155"/>
        <v>86.527345999999994</v>
      </c>
      <c r="R370" s="20">
        <f t="shared" si="156"/>
        <v>0</v>
      </c>
      <c r="S370" s="14">
        <f t="shared" si="157"/>
        <v>0</v>
      </c>
      <c r="T370" s="4" t="str">
        <f t="shared" si="166"/>
        <v>J=</v>
      </c>
      <c r="U370" s="29">
        <f t="shared" si="167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58"/>
        <v>44701</v>
      </c>
      <c r="B371" s="125">
        <f t="shared" ca="1" si="168"/>
        <v>1087.292426</v>
      </c>
      <c r="C371" s="7">
        <f t="shared" si="159"/>
        <v>1000</v>
      </c>
      <c r="D371" s="102">
        <f t="shared" si="160"/>
        <v>44698</v>
      </c>
      <c r="E371" s="100">
        <f ca="1">IF(D371&lt;$B$1,VLOOKUP(D371,[1]DI!$A$4:$B$15000,2,FALSE),0)</f>
        <v>0.1265</v>
      </c>
      <c r="F371" s="14">
        <f t="shared" ca="1" si="169"/>
        <v>1.0004727899999999</v>
      </c>
      <c r="G371" s="14">
        <f ca="1">(TRUNC(PRODUCT($F$12:$F370),16))</f>
        <v>1.0853782088809201</v>
      </c>
      <c r="H371" s="14">
        <f t="shared" ca="1" si="170"/>
        <v>1.03060609834759</v>
      </c>
      <c r="I371" s="14">
        <f t="shared" ca="1" si="171"/>
        <v>1.0531455300000001</v>
      </c>
      <c r="J371" s="13">
        <f t="shared" si="161"/>
        <v>0.06</v>
      </c>
      <c r="K371" s="29">
        <f t="shared" si="162"/>
        <v>44501</v>
      </c>
      <c r="L371" s="2">
        <f t="shared" si="163"/>
        <v>138</v>
      </c>
      <c r="M371" s="17">
        <f t="shared" si="164"/>
        <v>138</v>
      </c>
      <c r="N371" s="12">
        <f t="shared" si="153"/>
        <v>1.0324237199999999</v>
      </c>
      <c r="O371" s="12">
        <f t="shared" ca="1" si="154"/>
        <v>1.0872924260000001</v>
      </c>
      <c r="P371" s="17">
        <f t="shared" si="165"/>
        <v>0</v>
      </c>
      <c r="Q371" s="14">
        <f t="shared" ca="1" si="155"/>
        <v>87.292426000000006</v>
      </c>
      <c r="R371" s="20">
        <f t="shared" si="156"/>
        <v>0</v>
      </c>
      <c r="S371" s="14">
        <f t="shared" si="157"/>
        <v>0</v>
      </c>
      <c r="T371" s="4" t="str">
        <f t="shared" si="166"/>
        <v>J=</v>
      </c>
      <c r="U371" s="29">
        <f t="shared" si="167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58"/>
        <v>44704</v>
      </c>
      <c r="B372" s="125">
        <f t="shared" ca="1" si="168"/>
        <v>1088.05804799</v>
      </c>
      <c r="C372" s="7">
        <f t="shared" si="159"/>
        <v>1000</v>
      </c>
      <c r="D372" s="102">
        <f t="shared" si="160"/>
        <v>44699</v>
      </c>
      <c r="E372" s="100">
        <f ca="1">IF(D372&lt;$B$1,VLOOKUP(D372,[1]DI!$A$4:$B$15000,2,FALSE),0)</f>
        <v>0.1265</v>
      </c>
      <c r="F372" s="14">
        <f t="shared" ca="1" si="169"/>
        <v>1.0004727899999999</v>
      </c>
      <c r="G372" s="14">
        <f ca="1">(TRUNC(PRODUCT($F$12:$F371),16))</f>
        <v>1.0858913648443</v>
      </c>
      <c r="H372" s="14">
        <f t="shared" ca="1" si="170"/>
        <v>1.03060609834759</v>
      </c>
      <c r="I372" s="14">
        <f t="shared" ca="1" si="171"/>
        <v>1.05364345</v>
      </c>
      <c r="J372" s="13">
        <f t="shared" si="161"/>
        <v>0.06</v>
      </c>
      <c r="K372" s="29">
        <f t="shared" si="162"/>
        <v>44501</v>
      </c>
      <c r="L372" s="2">
        <f t="shared" si="163"/>
        <v>139</v>
      </c>
      <c r="M372" s="17">
        <f t="shared" si="164"/>
        <v>139</v>
      </c>
      <c r="N372" s="12">
        <f t="shared" si="153"/>
        <v>1.03266247</v>
      </c>
      <c r="O372" s="12">
        <f t="shared" ca="1" si="154"/>
        <v>1.0880580479999999</v>
      </c>
      <c r="P372" s="17">
        <f t="shared" si="165"/>
        <v>0</v>
      </c>
      <c r="Q372" s="14">
        <f t="shared" ca="1" si="155"/>
        <v>88.058047990000006</v>
      </c>
      <c r="R372" s="20">
        <f t="shared" si="156"/>
        <v>0</v>
      </c>
      <c r="S372" s="14">
        <f t="shared" si="157"/>
        <v>0</v>
      </c>
      <c r="T372" s="4" t="str">
        <f t="shared" si="166"/>
        <v>J=</v>
      </c>
      <c r="U372" s="29">
        <f t="shared" si="167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58"/>
        <v>44705</v>
      </c>
      <c r="B373" s="125">
        <f t="shared" ca="1" si="168"/>
        <v>1088.824204</v>
      </c>
      <c r="C373" s="7">
        <f t="shared" si="159"/>
        <v>1000</v>
      </c>
      <c r="D373" s="102">
        <f t="shared" si="160"/>
        <v>44700</v>
      </c>
      <c r="E373" s="100">
        <f ca="1">IF(D373&lt;$B$1,VLOOKUP(D373,[1]DI!$A$4:$B$15000,2,FALSE),0)</f>
        <v>0.1265</v>
      </c>
      <c r="F373" s="14">
        <f t="shared" ca="1" si="169"/>
        <v>1.0004727899999999</v>
      </c>
      <c r="G373" s="14">
        <f ca="1">(TRUNC(PRODUCT($F$12:$F372),16))</f>
        <v>1.0864047634226901</v>
      </c>
      <c r="H373" s="14">
        <f t="shared" ca="1" si="170"/>
        <v>1.03060609834759</v>
      </c>
      <c r="I373" s="14">
        <f t="shared" ca="1" si="171"/>
        <v>1.0541415999999999</v>
      </c>
      <c r="J373" s="13">
        <f t="shared" si="161"/>
        <v>0.06</v>
      </c>
      <c r="K373" s="29">
        <f t="shared" si="162"/>
        <v>44501</v>
      </c>
      <c r="L373" s="2">
        <f t="shared" si="163"/>
        <v>140</v>
      </c>
      <c r="M373" s="17">
        <f t="shared" si="164"/>
        <v>140</v>
      </c>
      <c r="N373" s="12">
        <f t="shared" si="153"/>
        <v>1.032901276</v>
      </c>
      <c r="O373" s="12">
        <f t="shared" ca="1" si="154"/>
        <v>1.088824204</v>
      </c>
      <c r="P373" s="17">
        <f t="shared" si="165"/>
        <v>0</v>
      </c>
      <c r="Q373" s="14">
        <f t="shared" ca="1" si="155"/>
        <v>88.824203999999995</v>
      </c>
      <c r="R373" s="20">
        <f t="shared" si="156"/>
        <v>0</v>
      </c>
      <c r="S373" s="14">
        <f t="shared" si="157"/>
        <v>0</v>
      </c>
      <c r="T373" s="4" t="str">
        <f t="shared" si="166"/>
        <v>J=</v>
      </c>
      <c r="U373" s="29">
        <f t="shared" si="167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58"/>
        <v>44706</v>
      </c>
      <c r="B374" s="125">
        <f t="shared" ca="1" si="168"/>
        <v>1089.5909039999999</v>
      </c>
      <c r="C374" s="7">
        <f t="shared" si="159"/>
        <v>1000</v>
      </c>
      <c r="D374" s="102">
        <f t="shared" si="160"/>
        <v>44701</v>
      </c>
      <c r="E374" s="100">
        <f ca="1">IF(D374&lt;$B$1,VLOOKUP(D374,[1]DI!$A$4:$B$15000,2,FALSE),0)</f>
        <v>0.1265</v>
      </c>
      <c r="F374" s="14">
        <f t="shared" ca="1" si="169"/>
        <v>1.0004727899999999</v>
      </c>
      <c r="G374" s="14">
        <f ca="1">(TRUNC(PRODUCT($F$12:$F373),16))</f>
        <v>1.0869184047307801</v>
      </c>
      <c r="H374" s="14">
        <f t="shared" ca="1" si="170"/>
        <v>1.03060609834759</v>
      </c>
      <c r="I374" s="14">
        <f t="shared" ca="1" si="171"/>
        <v>1.0546399900000001</v>
      </c>
      <c r="J374" s="13">
        <f t="shared" si="161"/>
        <v>0.06</v>
      </c>
      <c r="K374" s="29">
        <f t="shared" si="162"/>
        <v>44501</v>
      </c>
      <c r="L374" s="2">
        <f t="shared" si="163"/>
        <v>141</v>
      </c>
      <c r="M374" s="17">
        <f t="shared" si="164"/>
        <v>141</v>
      </c>
      <c r="N374" s="12">
        <f t="shared" si="153"/>
        <v>1.033140137</v>
      </c>
      <c r="O374" s="12">
        <f t="shared" ca="1" si="154"/>
        <v>1.089590904</v>
      </c>
      <c r="P374" s="17">
        <f t="shared" si="165"/>
        <v>0</v>
      </c>
      <c r="Q374" s="14">
        <f t="shared" ca="1" si="155"/>
        <v>89.590903999999995</v>
      </c>
      <c r="R374" s="20">
        <f t="shared" si="156"/>
        <v>0</v>
      </c>
      <c r="S374" s="14">
        <f t="shared" si="157"/>
        <v>0</v>
      </c>
      <c r="T374" s="4" t="str">
        <f t="shared" si="166"/>
        <v>J=</v>
      </c>
      <c r="U374" s="29">
        <f t="shared" si="167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58"/>
        <v>44707</v>
      </c>
      <c r="B375" s="125">
        <f t="shared" ca="1" si="168"/>
        <v>1090.35813899</v>
      </c>
      <c r="C375" s="7">
        <f t="shared" si="159"/>
        <v>1000</v>
      </c>
      <c r="D375" s="102">
        <f t="shared" si="160"/>
        <v>44704</v>
      </c>
      <c r="E375" s="100">
        <f ca="1">IF(D375&lt;$B$1,VLOOKUP(D375,[1]DI!$A$4:$B$15000,2,FALSE),0)</f>
        <v>0.1265</v>
      </c>
      <c r="F375" s="14">
        <f t="shared" ca="1" si="169"/>
        <v>1.0004727899999999</v>
      </c>
      <c r="G375" s="14">
        <f ca="1">(TRUNC(PRODUCT($F$12:$F374),16))</f>
        <v>1.0874322888833601</v>
      </c>
      <c r="H375" s="14">
        <f t="shared" ca="1" si="170"/>
        <v>1.03060609834759</v>
      </c>
      <c r="I375" s="14">
        <f t="shared" ca="1" si="171"/>
        <v>1.05513861</v>
      </c>
      <c r="J375" s="13">
        <f t="shared" si="161"/>
        <v>0.06</v>
      </c>
      <c r="K375" s="29">
        <f t="shared" si="162"/>
        <v>44501</v>
      </c>
      <c r="L375" s="2">
        <f t="shared" si="163"/>
        <v>142</v>
      </c>
      <c r="M375" s="17">
        <f t="shared" si="164"/>
        <v>142</v>
      </c>
      <c r="N375" s="12">
        <f t="shared" si="153"/>
        <v>1.0333790540000001</v>
      </c>
      <c r="O375" s="12">
        <f t="shared" ca="1" si="154"/>
        <v>1.0903581389999999</v>
      </c>
      <c r="P375" s="17">
        <f t="shared" si="165"/>
        <v>0</v>
      </c>
      <c r="Q375" s="14">
        <f t="shared" ca="1" si="155"/>
        <v>90.35813899</v>
      </c>
      <c r="R375" s="20">
        <f t="shared" si="156"/>
        <v>0</v>
      </c>
      <c r="S375" s="14">
        <f t="shared" si="157"/>
        <v>0</v>
      </c>
      <c r="T375" s="4" t="str">
        <f t="shared" si="166"/>
        <v>J=</v>
      </c>
      <c r="U375" s="29">
        <f t="shared" si="167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58"/>
        <v>44708</v>
      </c>
      <c r="B376" s="125">
        <f t="shared" ca="1" si="168"/>
        <v>1091.1259170000001</v>
      </c>
      <c r="C376" s="7">
        <f t="shared" si="159"/>
        <v>1000</v>
      </c>
      <c r="D376" s="102">
        <f t="shared" si="160"/>
        <v>44705</v>
      </c>
      <c r="E376" s="100">
        <f ca="1">IF(D376&lt;$B$1,VLOOKUP(D376,[1]DI!$A$4:$B$15000,2,FALSE),0)</f>
        <v>0.1265</v>
      </c>
      <c r="F376" s="14">
        <f t="shared" ca="1" si="169"/>
        <v>1.0004727899999999</v>
      </c>
      <c r="G376" s="14">
        <f ca="1">(TRUNC(PRODUCT($F$12:$F375),16))</f>
        <v>1.0879464159952199</v>
      </c>
      <c r="H376" s="14">
        <f t="shared" ca="1" si="170"/>
        <v>1.03060609834759</v>
      </c>
      <c r="I376" s="14">
        <f t="shared" ca="1" si="171"/>
        <v>1.05563747</v>
      </c>
      <c r="J376" s="13">
        <f t="shared" si="161"/>
        <v>0.06</v>
      </c>
      <c r="K376" s="29">
        <f t="shared" si="162"/>
        <v>44501</v>
      </c>
      <c r="L376" s="2">
        <f t="shared" si="163"/>
        <v>143</v>
      </c>
      <c r="M376" s="17">
        <f t="shared" si="164"/>
        <v>143</v>
      </c>
      <c r="N376" s="12">
        <f t="shared" si="153"/>
        <v>1.033618025</v>
      </c>
      <c r="O376" s="12">
        <f t="shared" ca="1" si="154"/>
        <v>1.0911259170000001</v>
      </c>
      <c r="P376" s="17">
        <f t="shared" si="165"/>
        <v>0</v>
      </c>
      <c r="Q376" s="14">
        <f t="shared" ca="1" si="155"/>
        <v>91.125917000000001</v>
      </c>
      <c r="R376" s="20">
        <f t="shared" si="156"/>
        <v>0</v>
      </c>
      <c r="S376" s="14">
        <f t="shared" si="157"/>
        <v>0</v>
      </c>
      <c r="T376" s="4" t="str">
        <f t="shared" si="166"/>
        <v>J=</v>
      </c>
      <c r="U376" s="29">
        <f t="shared" si="167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58"/>
        <v>44711</v>
      </c>
      <c r="B377" s="125">
        <f t="shared" ca="1" si="168"/>
        <v>1091.894241</v>
      </c>
      <c r="C377" s="7">
        <f t="shared" si="159"/>
        <v>1000</v>
      </c>
      <c r="D377" s="102">
        <f t="shared" si="160"/>
        <v>44706</v>
      </c>
      <c r="E377" s="100">
        <f ca="1">IF(D377&lt;$B$1,VLOOKUP(D377,[1]DI!$A$4:$B$15000,2,FALSE),0)</f>
        <v>0.1265</v>
      </c>
      <c r="F377" s="14">
        <f t="shared" ca="1" si="169"/>
        <v>1.0004727899999999</v>
      </c>
      <c r="G377" s="14">
        <f ca="1">(TRUNC(PRODUCT($F$12:$F376),16))</f>
        <v>1.0884607861812401</v>
      </c>
      <c r="H377" s="14">
        <f t="shared" ca="1" si="170"/>
        <v>1.03060609834759</v>
      </c>
      <c r="I377" s="14">
        <f t="shared" ca="1" si="171"/>
        <v>1.0561365700000001</v>
      </c>
      <c r="J377" s="13">
        <f t="shared" si="161"/>
        <v>0.06</v>
      </c>
      <c r="K377" s="29">
        <f t="shared" si="162"/>
        <v>44501</v>
      </c>
      <c r="L377" s="2">
        <f t="shared" si="163"/>
        <v>144</v>
      </c>
      <c r="M377" s="17">
        <f t="shared" si="164"/>
        <v>144</v>
      </c>
      <c r="N377" s="12">
        <f t="shared" si="153"/>
        <v>1.0338570520000001</v>
      </c>
      <c r="O377" s="12">
        <f t="shared" ca="1" si="154"/>
        <v>1.0918942410000001</v>
      </c>
      <c r="P377" s="17">
        <f t="shared" si="165"/>
        <v>0</v>
      </c>
      <c r="Q377" s="14">
        <f t="shared" ca="1" si="155"/>
        <v>91.894240999999994</v>
      </c>
      <c r="R377" s="20">
        <f t="shared" si="156"/>
        <v>0</v>
      </c>
      <c r="S377" s="14">
        <f t="shared" si="157"/>
        <v>0</v>
      </c>
      <c r="T377" s="4" t="str">
        <f t="shared" si="166"/>
        <v>J=</v>
      </c>
      <c r="U377" s="29">
        <f t="shared" si="167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58"/>
        <v>44712</v>
      </c>
      <c r="B378" s="125">
        <f t="shared" ca="1" si="168"/>
        <v>1092.66309899</v>
      </c>
      <c r="C378" s="7">
        <f t="shared" si="159"/>
        <v>1000</v>
      </c>
      <c r="D378" s="102">
        <f t="shared" si="160"/>
        <v>44707</v>
      </c>
      <c r="E378" s="100">
        <f ca="1">IF(D378&lt;$B$1,VLOOKUP(D378,[1]DI!$A$4:$B$15000,2,FALSE),0)</f>
        <v>0.1265</v>
      </c>
      <c r="F378" s="14">
        <f t="shared" ca="1" si="169"/>
        <v>1.0004727899999999</v>
      </c>
      <c r="G378" s="14">
        <f ca="1">(TRUNC(PRODUCT($F$12:$F377),16))</f>
        <v>1.08897539955633</v>
      </c>
      <c r="H378" s="14">
        <f t="shared" ca="1" si="170"/>
        <v>1.03060609834759</v>
      </c>
      <c r="I378" s="14">
        <f t="shared" ca="1" si="171"/>
        <v>1.0566359000000001</v>
      </c>
      <c r="J378" s="13">
        <f t="shared" si="161"/>
        <v>0.06</v>
      </c>
      <c r="K378" s="29">
        <f t="shared" si="162"/>
        <v>44501</v>
      </c>
      <c r="L378" s="2">
        <f t="shared" si="163"/>
        <v>145</v>
      </c>
      <c r="M378" s="17">
        <f t="shared" si="164"/>
        <v>145</v>
      </c>
      <c r="N378" s="12">
        <f t="shared" si="153"/>
        <v>1.0340961339999999</v>
      </c>
      <c r="O378" s="12">
        <f t="shared" ca="1" si="154"/>
        <v>1.0926630989999999</v>
      </c>
      <c r="P378" s="17">
        <f t="shared" si="165"/>
        <v>0</v>
      </c>
      <c r="Q378" s="14">
        <f t="shared" ca="1" si="155"/>
        <v>92.663098989999995</v>
      </c>
      <c r="R378" s="20">
        <f t="shared" si="156"/>
        <v>0</v>
      </c>
      <c r="S378" s="14">
        <f t="shared" si="157"/>
        <v>0</v>
      </c>
      <c r="T378" s="4" t="str">
        <f t="shared" si="166"/>
        <v>J=</v>
      </c>
      <c r="U378" s="29">
        <f t="shared" si="167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58"/>
        <v>44713</v>
      </c>
      <c r="B379" s="125">
        <f t="shared" ca="1" si="168"/>
        <v>1093.4324929899999</v>
      </c>
      <c r="C379" s="7">
        <f t="shared" si="159"/>
        <v>1000</v>
      </c>
      <c r="D379" s="102">
        <f t="shared" si="160"/>
        <v>44708</v>
      </c>
      <c r="E379" s="100">
        <f ca="1">IF(D379&lt;$B$1,VLOOKUP(D379,[1]DI!$A$4:$B$15000,2,FALSE),0)</f>
        <v>0.1265</v>
      </c>
      <c r="F379" s="14">
        <f t="shared" ca="1" si="169"/>
        <v>1.0004727899999999</v>
      </c>
      <c r="G379" s="14">
        <f ca="1">(TRUNC(PRODUCT($F$12:$F378),16))</f>
        <v>1.08949025623549</v>
      </c>
      <c r="H379" s="14">
        <f t="shared" ca="1" si="170"/>
        <v>1.03060609834759</v>
      </c>
      <c r="I379" s="14">
        <f t="shared" ca="1" si="171"/>
        <v>1.05713546</v>
      </c>
      <c r="J379" s="13">
        <f t="shared" si="161"/>
        <v>0.06</v>
      </c>
      <c r="K379" s="29">
        <f t="shared" si="162"/>
        <v>44501</v>
      </c>
      <c r="L379" s="2">
        <f t="shared" si="163"/>
        <v>146</v>
      </c>
      <c r="M379" s="17">
        <f t="shared" si="164"/>
        <v>146</v>
      </c>
      <c r="N379" s="12">
        <f t="shared" si="153"/>
        <v>1.034335271</v>
      </c>
      <c r="O379" s="12">
        <f t="shared" ca="1" si="154"/>
        <v>1.0934324929999999</v>
      </c>
      <c r="P379" s="17">
        <f t="shared" si="165"/>
        <v>0</v>
      </c>
      <c r="Q379" s="14">
        <f t="shared" ca="1" si="155"/>
        <v>93.43249299</v>
      </c>
      <c r="R379" s="20">
        <f t="shared" si="156"/>
        <v>0</v>
      </c>
      <c r="S379" s="14">
        <f t="shared" si="157"/>
        <v>0</v>
      </c>
      <c r="T379" s="4" t="str">
        <f t="shared" si="166"/>
        <v>J=</v>
      </c>
      <c r="U379" s="29">
        <f t="shared" si="167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58"/>
        <v>44714</v>
      </c>
      <c r="B380" s="125">
        <f t="shared" ca="1" si="168"/>
        <v>1094.20244299</v>
      </c>
      <c r="C380" s="7">
        <f t="shared" si="159"/>
        <v>1000</v>
      </c>
      <c r="D380" s="102">
        <f t="shared" si="160"/>
        <v>44711</v>
      </c>
      <c r="E380" s="100">
        <f ca="1">IF(D380&lt;$B$1,VLOOKUP(D380,[1]DI!$A$4:$B$15000,2,FALSE),0)</f>
        <v>0.1265</v>
      </c>
      <c r="F380" s="14">
        <f t="shared" ca="1" si="169"/>
        <v>1.0004727899999999</v>
      </c>
      <c r="G380" s="14">
        <f ca="1">(TRUNC(PRODUCT($F$12:$F379),16))</f>
        <v>1.09000535633374</v>
      </c>
      <c r="H380" s="14">
        <f t="shared" ca="1" si="170"/>
        <v>1.03060609834759</v>
      </c>
      <c r="I380" s="14">
        <f t="shared" ca="1" si="171"/>
        <v>1.05763527</v>
      </c>
      <c r="J380" s="13">
        <f t="shared" si="161"/>
        <v>0.06</v>
      </c>
      <c r="K380" s="29">
        <f t="shared" si="162"/>
        <v>44501</v>
      </c>
      <c r="L380" s="2">
        <f t="shared" si="163"/>
        <v>147</v>
      </c>
      <c r="M380" s="17">
        <f t="shared" si="164"/>
        <v>147</v>
      </c>
      <c r="N380" s="12">
        <f t="shared" si="153"/>
        <v>1.0345744640000001</v>
      </c>
      <c r="O380" s="12">
        <f t="shared" ca="1" si="154"/>
        <v>1.0942024429999999</v>
      </c>
      <c r="P380" s="17">
        <f t="shared" si="165"/>
        <v>0</v>
      </c>
      <c r="Q380" s="14">
        <f t="shared" ca="1" si="155"/>
        <v>94.202442989999994</v>
      </c>
      <c r="R380" s="20">
        <f t="shared" si="156"/>
        <v>0</v>
      </c>
      <c r="S380" s="14">
        <f t="shared" si="157"/>
        <v>0</v>
      </c>
      <c r="T380" s="4" t="str">
        <f t="shared" si="166"/>
        <v>J=</v>
      </c>
      <c r="U380" s="29">
        <f t="shared" si="167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58"/>
        <v>44715</v>
      </c>
      <c r="B381" s="125">
        <f t="shared" ca="1" si="168"/>
        <v>1094.9729279999999</v>
      </c>
      <c r="C381" s="7">
        <f t="shared" si="159"/>
        <v>1000</v>
      </c>
      <c r="D381" s="102">
        <f t="shared" si="160"/>
        <v>44712</v>
      </c>
      <c r="E381" s="100">
        <f ca="1">IF(D381&lt;$B$1,VLOOKUP(D381,[1]DI!$A$4:$B$15000,2,FALSE),0)</f>
        <v>0.1265</v>
      </c>
      <c r="F381" s="14">
        <f t="shared" ca="1" si="169"/>
        <v>1.0004727899999999</v>
      </c>
      <c r="G381" s="14">
        <f ca="1">(TRUNC(PRODUCT($F$12:$F380),16))</f>
        <v>1.0905206999661601</v>
      </c>
      <c r="H381" s="14">
        <f t="shared" ca="1" si="170"/>
        <v>1.03060609834759</v>
      </c>
      <c r="I381" s="14">
        <f t="shared" ca="1" si="171"/>
        <v>1.0581353099999999</v>
      </c>
      <c r="J381" s="13">
        <f t="shared" si="161"/>
        <v>0.06</v>
      </c>
      <c r="K381" s="29">
        <f t="shared" si="162"/>
        <v>44501</v>
      </c>
      <c r="L381" s="2">
        <f t="shared" si="163"/>
        <v>148</v>
      </c>
      <c r="M381" s="17">
        <f t="shared" si="164"/>
        <v>148</v>
      </c>
      <c r="N381" s="12">
        <f t="shared" si="153"/>
        <v>1.0348137120000001</v>
      </c>
      <c r="O381" s="12">
        <f t="shared" ca="1" si="154"/>
        <v>1.094972928</v>
      </c>
      <c r="P381" s="17">
        <f t="shared" si="165"/>
        <v>0</v>
      </c>
      <c r="Q381" s="14">
        <f t="shared" ca="1" si="155"/>
        <v>94.972927999999996</v>
      </c>
      <c r="R381" s="20">
        <f t="shared" si="156"/>
        <v>0</v>
      </c>
      <c r="S381" s="14">
        <f t="shared" si="157"/>
        <v>0</v>
      </c>
      <c r="T381" s="4" t="str">
        <f t="shared" si="166"/>
        <v>J=</v>
      </c>
      <c r="U381" s="29">
        <f t="shared" si="167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58"/>
        <v>44718</v>
      </c>
      <c r="B382" s="125">
        <f t="shared" ca="1" si="168"/>
        <v>1095.7439489999999</v>
      </c>
      <c r="C382" s="7">
        <f t="shared" si="159"/>
        <v>1000</v>
      </c>
      <c r="D382" s="102">
        <f t="shared" si="160"/>
        <v>44713</v>
      </c>
      <c r="E382" s="100">
        <f ca="1">IF(D382&lt;$B$1,VLOOKUP(D382,[1]DI!$A$4:$B$15000,2,FALSE),0)</f>
        <v>0.1265</v>
      </c>
      <c r="F382" s="14">
        <f t="shared" ca="1" si="169"/>
        <v>1.0004727899999999</v>
      </c>
      <c r="G382" s="14">
        <f ca="1">(TRUNC(PRODUCT($F$12:$F381),16))</f>
        <v>1.09103628724789</v>
      </c>
      <c r="H382" s="14">
        <f t="shared" ca="1" si="170"/>
        <v>1.03060609834759</v>
      </c>
      <c r="I382" s="14">
        <f t="shared" ca="1" si="171"/>
        <v>1.05863558</v>
      </c>
      <c r="J382" s="13">
        <f t="shared" si="161"/>
        <v>0.06</v>
      </c>
      <c r="K382" s="29">
        <f t="shared" si="162"/>
        <v>44501</v>
      </c>
      <c r="L382" s="2">
        <f t="shared" si="163"/>
        <v>149</v>
      </c>
      <c r="M382" s="17">
        <f t="shared" si="164"/>
        <v>149</v>
      </c>
      <c r="N382" s="12">
        <f t="shared" si="153"/>
        <v>1.0350530149999999</v>
      </c>
      <c r="O382" s="12">
        <f t="shared" ca="1" si="154"/>
        <v>1.0957439490000001</v>
      </c>
      <c r="P382" s="17">
        <f t="shared" si="165"/>
        <v>0</v>
      </c>
      <c r="Q382" s="14">
        <f t="shared" ca="1" si="155"/>
        <v>95.743949000000001</v>
      </c>
      <c r="R382" s="20">
        <f t="shared" si="156"/>
        <v>0</v>
      </c>
      <c r="S382" s="14">
        <f t="shared" si="157"/>
        <v>0</v>
      </c>
      <c r="T382" s="4" t="str">
        <f t="shared" si="166"/>
        <v>J=</v>
      </c>
      <c r="U382" s="29">
        <f t="shared" si="167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58"/>
        <v>44719</v>
      </c>
      <c r="B383" s="125">
        <f t="shared" ca="1" si="168"/>
        <v>1096.515517</v>
      </c>
      <c r="C383" s="7">
        <f t="shared" si="159"/>
        <v>1000</v>
      </c>
      <c r="D383" s="102">
        <f t="shared" si="160"/>
        <v>44714</v>
      </c>
      <c r="E383" s="100">
        <f ca="1">IF(D383&lt;$B$1,VLOOKUP(D383,[1]DI!$A$4:$B$15000,2,FALSE),0)</f>
        <v>0.1265</v>
      </c>
      <c r="F383" s="14">
        <f t="shared" ca="1" si="169"/>
        <v>1.0004727899999999</v>
      </c>
      <c r="G383" s="14">
        <f ca="1">(TRUNC(PRODUCT($F$12:$F382),16))</f>
        <v>1.0915521182941399</v>
      </c>
      <c r="H383" s="14">
        <f t="shared" ca="1" si="170"/>
        <v>1.03060609834759</v>
      </c>
      <c r="I383" s="14">
        <f t="shared" ca="1" si="171"/>
        <v>1.05913609</v>
      </c>
      <c r="J383" s="13">
        <f t="shared" si="161"/>
        <v>0.06</v>
      </c>
      <c r="K383" s="29">
        <f t="shared" si="162"/>
        <v>44501</v>
      </c>
      <c r="L383" s="2">
        <f t="shared" si="163"/>
        <v>150</v>
      </c>
      <c r="M383" s="17">
        <f t="shared" si="164"/>
        <v>150</v>
      </c>
      <c r="N383" s="12">
        <f t="shared" si="153"/>
        <v>1.035292374</v>
      </c>
      <c r="O383" s="12">
        <f t="shared" ca="1" si="154"/>
        <v>1.0965155170000001</v>
      </c>
      <c r="P383" s="17">
        <f t="shared" si="165"/>
        <v>0</v>
      </c>
      <c r="Q383" s="14">
        <f t="shared" ca="1" si="155"/>
        <v>96.515517000000003</v>
      </c>
      <c r="R383" s="20">
        <f t="shared" si="156"/>
        <v>0</v>
      </c>
      <c r="S383" s="14">
        <f t="shared" si="157"/>
        <v>0</v>
      </c>
      <c r="T383" s="4" t="str">
        <f t="shared" si="166"/>
        <v>J=</v>
      </c>
      <c r="U383" s="29">
        <f t="shared" si="167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58"/>
        <v>44720</v>
      </c>
      <c r="B384" s="125">
        <f t="shared" ca="1" si="168"/>
        <v>1097.287632</v>
      </c>
      <c r="C384" s="7">
        <f t="shared" si="159"/>
        <v>1000</v>
      </c>
      <c r="D384" s="102">
        <f t="shared" si="160"/>
        <v>44715</v>
      </c>
      <c r="E384" s="100">
        <f ca="1">IF(D384&lt;$B$1,VLOOKUP(D384,[1]DI!$A$4:$B$15000,2,FALSE),0)</f>
        <v>0.1265</v>
      </c>
      <c r="F384" s="14">
        <f t="shared" ca="1" si="169"/>
        <v>1.0004727899999999</v>
      </c>
      <c r="G384" s="14">
        <f ca="1">(TRUNC(PRODUCT($F$12:$F383),16))</f>
        <v>1.0920681932201499</v>
      </c>
      <c r="H384" s="14">
        <f t="shared" ca="1" si="170"/>
        <v>1.03060609834759</v>
      </c>
      <c r="I384" s="14">
        <f t="shared" ca="1" si="171"/>
        <v>1.05963684</v>
      </c>
      <c r="J384" s="13">
        <f t="shared" si="161"/>
        <v>0.06</v>
      </c>
      <c r="K384" s="29">
        <f t="shared" si="162"/>
        <v>44501</v>
      </c>
      <c r="L384" s="2">
        <f t="shared" si="163"/>
        <v>151</v>
      </c>
      <c r="M384" s="17">
        <f t="shared" si="164"/>
        <v>151</v>
      </c>
      <c r="N384" s="12">
        <f t="shared" si="153"/>
        <v>1.0355317879999999</v>
      </c>
      <c r="O384" s="12">
        <f t="shared" ca="1" si="154"/>
        <v>1.097287632</v>
      </c>
      <c r="P384" s="17">
        <f t="shared" si="165"/>
        <v>0</v>
      </c>
      <c r="Q384" s="14">
        <f t="shared" ca="1" si="155"/>
        <v>97.287632000000002</v>
      </c>
      <c r="R384" s="20">
        <f t="shared" si="156"/>
        <v>0</v>
      </c>
      <c r="S384" s="14">
        <f t="shared" si="157"/>
        <v>0</v>
      </c>
      <c r="T384" s="4" t="str">
        <f t="shared" si="166"/>
        <v>J=</v>
      </c>
      <c r="U384" s="29">
        <f t="shared" si="167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58"/>
        <v>44721</v>
      </c>
      <c r="B385" s="125">
        <f t="shared" ca="1" si="168"/>
        <v>1098.060293</v>
      </c>
      <c r="C385" s="7">
        <f t="shared" si="159"/>
        <v>1000</v>
      </c>
      <c r="D385" s="102">
        <f t="shared" si="160"/>
        <v>44718</v>
      </c>
      <c r="E385" s="100">
        <f ca="1">IF(D385&lt;$B$1,VLOOKUP(D385,[1]DI!$A$4:$B$15000,2,FALSE),0)</f>
        <v>0.1265</v>
      </c>
      <c r="F385" s="14">
        <f t="shared" ca="1" si="169"/>
        <v>1.0004727899999999</v>
      </c>
      <c r="G385" s="14">
        <f ca="1">(TRUNC(PRODUCT($F$12:$F384),16))</f>
        <v>1.0925845121412201</v>
      </c>
      <c r="H385" s="14">
        <f t="shared" ca="1" si="170"/>
        <v>1.03060609834759</v>
      </c>
      <c r="I385" s="14">
        <f t="shared" ca="1" si="171"/>
        <v>1.0601378299999999</v>
      </c>
      <c r="J385" s="13">
        <f t="shared" si="161"/>
        <v>0.06</v>
      </c>
      <c r="K385" s="29">
        <f t="shared" si="162"/>
        <v>44501</v>
      </c>
      <c r="L385" s="2">
        <f t="shared" si="163"/>
        <v>152</v>
      </c>
      <c r="M385" s="17">
        <f t="shared" si="164"/>
        <v>152</v>
      </c>
      <c r="N385" s="12">
        <f t="shared" si="153"/>
        <v>1.0357712569999999</v>
      </c>
      <c r="O385" s="12">
        <f t="shared" ca="1" si="154"/>
        <v>1.0980602930000001</v>
      </c>
      <c r="P385" s="17">
        <f t="shared" si="165"/>
        <v>0</v>
      </c>
      <c r="Q385" s="14">
        <f t="shared" ca="1" si="155"/>
        <v>98.060293000000001</v>
      </c>
      <c r="R385" s="20">
        <f t="shared" si="156"/>
        <v>0</v>
      </c>
      <c r="S385" s="14">
        <f t="shared" si="157"/>
        <v>0</v>
      </c>
      <c r="T385" s="4" t="str">
        <f t="shared" si="166"/>
        <v>J=</v>
      </c>
      <c r="U385" s="29">
        <f t="shared" si="167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58"/>
        <v>44722</v>
      </c>
      <c r="B386" s="125">
        <f t="shared" ca="1" si="168"/>
        <v>1098.833492</v>
      </c>
      <c r="C386" s="7">
        <f t="shared" si="159"/>
        <v>1000</v>
      </c>
      <c r="D386" s="102">
        <f t="shared" si="160"/>
        <v>44719</v>
      </c>
      <c r="E386" s="100">
        <f ca="1">IF(D386&lt;$B$1,VLOOKUP(D386,[1]DI!$A$4:$B$15000,2,FALSE),0)</f>
        <v>0.1265</v>
      </c>
      <c r="F386" s="14">
        <f t="shared" ca="1" si="169"/>
        <v>1.0004727899999999</v>
      </c>
      <c r="G386" s="14">
        <f ca="1">(TRUNC(PRODUCT($F$12:$F385),16))</f>
        <v>1.0931010751727199</v>
      </c>
      <c r="H386" s="14">
        <f t="shared" ca="1" si="170"/>
        <v>1.03060609834759</v>
      </c>
      <c r="I386" s="14">
        <f t="shared" ca="1" si="171"/>
        <v>1.06063905</v>
      </c>
      <c r="J386" s="13">
        <f t="shared" si="161"/>
        <v>0.06</v>
      </c>
      <c r="K386" s="29">
        <f t="shared" si="162"/>
        <v>44501</v>
      </c>
      <c r="L386" s="2">
        <f t="shared" si="163"/>
        <v>153</v>
      </c>
      <c r="M386" s="17">
        <f t="shared" si="164"/>
        <v>153</v>
      </c>
      <c r="N386" s="12">
        <f t="shared" si="153"/>
        <v>1.036010782</v>
      </c>
      <c r="O386" s="12">
        <f t="shared" ca="1" si="154"/>
        <v>1.098833492</v>
      </c>
      <c r="P386" s="17">
        <f t="shared" si="165"/>
        <v>0</v>
      </c>
      <c r="Q386" s="14">
        <f t="shared" ca="1" si="155"/>
        <v>98.833492000000007</v>
      </c>
      <c r="R386" s="20">
        <f t="shared" si="156"/>
        <v>0</v>
      </c>
      <c r="S386" s="14">
        <f t="shared" si="157"/>
        <v>0</v>
      </c>
      <c r="T386" s="4" t="str">
        <f t="shared" si="166"/>
        <v>J=</v>
      </c>
      <c r="U386" s="29">
        <f t="shared" si="167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58"/>
        <v>44725</v>
      </c>
      <c r="B387" s="125">
        <f t="shared" ca="1" si="168"/>
        <v>1099.6072379899999</v>
      </c>
      <c r="C387" s="7">
        <f t="shared" si="159"/>
        <v>1000</v>
      </c>
      <c r="D387" s="102">
        <f t="shared" si="160"/>
        <v>44720</v>
      </c>
      <c r="E387" s="100">
        <f ca="1">IF(D387&lt;$B$1,VLOOKUP(D387,[1]DI!$A$4:$B$15000,2,FALSE),0)</f>
        <v>0.1265</v>
      </c>
      <c r="F387" s="14">
        <f t="shared" ca="1" si="169"/>
        <v>1.0004727899999999</v>
      </c>
      <c r="G387" s="14">
        <f ca="1">(TRUNC(PRODUCT($F$12:$F386),16))</f>
        <v>1.09361788243005</v>
      </c>
      <c r="H387" s="14">
        <f t="shared" ca="1" si="170"/>
        <v>1.03060609834759</v>
      </c>
      <c r="I387" s="14">
        <f t="shared" ca="1" si="171"/>
        <v>1.06114051</v>
      </c>
      <c r="J387" s="13">
        <f t="shared" si="161"/>
        <v>0.06</v>
      </c>
      <c r="K387" s="29">
        <f t="shared" si="162"/>
        <v>44501</v>
      </c>
      <c r="L387" s="2">
        <f t="shared" si="163"/>
        <v>154</v>
      </c>
      <c r="M387" s="17">
        <f t="shared" si="164"/>
        <v>154</v>
      </c>
      <c r="N387" s="12">
        <f t="shared" si="153"/>
        <v>1.0362503620000001</v>
      </c>
      <c r="O387" s="12">
        <f t="shared" ca="1" si="154"/>
        <v>1.0996072379999999</v>
      </c>
      <c r="P387" s="17">
        <f t="shared" si="165"/>
        <v>0</v>
      </c>
      <c r="Q387" s="14">
        <f t="shared" ca="1" si="155"/>
        <v>99.607237990000002</v>
      </c>
      <c r="R387" s="20">
        <f t="shared" si="156"/>
        <v>0</v>
      </c>
      <c r="S387" s="14">
        <f t="shared" si="157"/>
        <v>0</v>
      </c>
      <c r="T387" s="4" t="str">
        <f t="shared" si="166"/>
        <v>J=</v>
      </c>
      <c r="U387" s="29">
        <f t="shared" si="167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58"/>
        <v>44726</v>
      </c>
      <c r="B388" s="125">
        <f t="shared" ca="1" si="168"/>
        <v>1100.3815320000001</v>
      </c>
      <c r="C388" s="7">
        <f t="shared" si="159"/>
        <v>1000</v>
      </c>
      <c r="D388" s="102">
        <f t="shared" si="160"/>
        <v>44721</v>
      </c>
      <c r="E388" s="100">
        <f ca="1">IF(D388&lt;$B$1,VLOOKUP(D388,[1]DI!$A$4:$B$15000,2,FALSE),0)</f>
        <v>0.1265</v>
      </c>
      <c r="F388" s="14">
        <f t="shared" ca="1" si="169"/>
        <v>1.0004727899999999</v>
      </c>
      <c r="G388" s="14">
        <f ca="1">(TRUNC(PRODUCT($F$12:$F387),16))</f>
        <v>1.0941349340286799</v>
      </c>
      <c r="H388" s="14">
        <f t="shared" ca="1" si="170"/>
        <v>1.03060609834759</v>
      </c>
      <c r="I388" s="14">
        <f t="shared" ca="1" si="171"/>
        <v>1.06164221</v>
      </c>
      <c r="J388" s="13">
        <f t="shared" si="161"/>
        <v>0.06</v>
      </c>
      <c r="K388" s="29">
        <f t="shared" si="162"/>
        <v>44501</v>
      </c>
      <c r="L388" s="2">
        <f t="shared" si="163"/>
        <v>155</v>
      </c>
      <c r="M388" s="17">
        <f t="shared" si="164"/>
        <v>155</v>
      </c>
      <c r="N388" s="12">
        <f t="shared" si="153"/>
        <v>1.036489998</v>
      </c>
      <c r="O388" s="12">
        <f t="shared" ca="1" si="154"/>
        <v>1.1003815320000001</v>
      </c>
      <c r="P388" s="17">
        <f t="shared" si="165"/>
        <v>0</v>
      </c>
      <c r="Q388" s="14">
        <f t="shared" ca="1" si="155"/>
        <v>100.38153200000001</v>
      </c>
      <c r="R388" s="20">
        <f t="shared" si="156"/>
        <v>0</v>
      </c>
      <c r="S388" s="14">
        <f t="shared" si="157"/>
        <v>0</v>
      </c>
      <c r="T388" s="4" t="str">
        <f t="shared" si="166"/>
        <v>J=</v>
      </c>
      <c r="U388" s="29">
        <f t="shared" si="167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58"/>
        <v>44727</v>
      </c>
      <c r="B389" s="125">
        <f t="shared" ca="1" si="168"/>
        <v>1101.1563639999999</v>
      </c>
      <c r="C389" s="7">
        <f t="shared" si="159"/>
        <v>1000</v>
      </c>
      <c r="D389" s="102">
        <f t="shared" si="160"/>
        <v>44722</v>
      </c>
      <c r="E389" s="100">
        <f ca="1">IF(D389&lt;$B$1,VLOOKUP(D389,[1]DI!$A$4:$B$15000,2,FALSE),0)</f>
        <v>0.1265</v>
      </c>
      <c r="F389" s="14">
        <f t="shared" ca="1" si="169"/>
        <v>1.0004727899999999</v>
      </c>
      <c r="G389" s="14">
        <f ca="1">(TRUNC(PRODUCT($F$12:$F388),16))</f>
        <v>1.0946522300841399</v>
      </c>
      <c r="H389" s="14">
        <f t="shared" ca="1" si="170"/>
        <v>1.03060609834759</v>
      </c>
      <c r="I389" s="14">
        <f t="shared" ca="1" si="171"/>
        <v>1.06214414</v>
      </c>
      <c r="J389" s="13">
        <f t="shared" si="161"/>
        <v>0.06</v>
      </c>
      <c r="K389" s="29">
        <f t="shared" si="162"/>
        <v>44501</v>
      </c>
      <c r="L389" s="2">
        <f t="shared" si="163"/>
        <v>156</v>
      </c>
      <c r="M389" s="17">
        <f t="shared" si="164"/>
        <v>156</v>
      </c>
      <c r="N389" s="12">
        <f t="shared" si="153"/>
        <v>1.036729689</v>
      </c>
      <c r="O389" s="12">
        <f t="shared" ca="1" si="154"/>
        <v>1.1011563639999999</v>
      </c>
      <c r="P389" s="17">
        <f t="shared" si="165"/>
        <v>0</v>
      </c>
      <c r="Q389" s="14">
        <f t="shared" ca="1" si="155"/>
        <v>101.156364</v>
      </c>
      <c r="R389" s="20">
        <f t="shared" si="156"/>
        <v>0</v>
      </c>
      <c r="S389" s="14">
        <f t="shared" si="157"/>
        <v>0</v>
      </c>
      <c r="T389" s="4" t="str">
        <f t="shared" si="166"/>
        <v>J=</v>
      </c>
      <c r="U389" s="29">
        <f t="shared" si="167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58"/>
        <v>44729</v>
      </c>
      <c r="B390" s="125">
        <f t="shared" ca="1" si="168"/>
        <v>1101.931744</v>
      </c>
      <c r="C390" s="7">
        <f t="shared" si="159"/>
        <v>1000</v>
      </c>
      <c r="D390" s="102">
        <f t="shared" si="160"/>
        <v>44725</v>
      </c>
      <c r="E390" s="100">
        <f ca="1">IF(D390&lt;$B$1,VLOOKUP(D390,[1]DI!$A$4:$B$15000,2,FALSE),0)</f>
        <v>0.1265</v>
      </c>
      <c r="F390" s="14">
        <f t="shared" ca="1" si="169"/>
        <v>1.0004727899999999</v>
      </c>
      <c r="G390" s="14">
        <f ca="1">(TRUNC(PRODUCT($F$12:$F389),16))</f>
        <v>1.0951697707120001</v>
      </c>
      <c r="H390" s="14">
        <f t="shared" ca="1" si="170"/>
        <v>1.03060609834759</v>
      </c>
      <c r="I390" s="14">
        <f t="shared" ca="1" si="171"/>
        <v>1.0626463100000001</v>
      </c>
      <c r="J390" s="13">
        <f t="shared" si="161"/>
        <v>0.06</v>
      </c>
      <c r="K390" s="29">
        <f t="shared" si="162"/>
        <v>44501</v>
      </c>
      <c r="L390" s="2">
        <f t="shared" si="163"/>
        <v>157</v>
      </c>
      <c r="M390" s="17">
        <f t="shared" si="164"/>
        <v>157</v>
      </c>
      <c r="N390" s="12">
        <f t="shared" si="153"/>
        <v>1.0369694350000001</v>
      </c>
      <c r="O390" s="12">
        <f t="shared" ca="1" si="154"/>
        <v>1.101931744</v>
      </c>
      <c r="P390" s="17">
        <f t="shared" si="165"/>
        <v>0</v>
      </c>
      <c r="Q390" s="14">
        <f t="shared" ca="1" si="155"/>
        <v>101.93174399999999</v>
      </c>
      <c r="R390" s="20">
        <f t="shared" si="156"/>
        <v>0</v>
      </c>
      <c r="S390" s="14">
        <f t="shared" si="157"/>
        <v>0</v>
      </c>
      <c r="T390" s="4" t="str">
        <f t="shared" si="166"/>
        <v>J=</v>
      </c>
      <c r="U390" s="29">
        <f t="shared" si="167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58"/>
        <v>44732</v>
      </c>
      <c r="B391" s="125">
        <f t="shared" ca="1" si="168"/>
        <v>1102.7076729999999</v>
      </c>
      <c r="C391" s="7">
        <f t="shared" si="159"/>
        <v>1000</v>
      </c>
      <c r="D391" s="102">
        <f t="shared" si="160"/>
        <v>44726</v>
      </c>
      <c r="E391" s="100">
        <f ca="1">IF(D391&lt;$B$1,VLOOKUP(D391,[1]DI!$A$4:$B$15000,2,FALSE),0)</f>
        <v>0.1265</v>
      </c>
      <c r="F391" s="14">
        <f t="shared" ca="1" si="169"/>
        <v>1.0004727899999999</v>
      </c>
      <c r="G391" s="14">
        <f ca="1">(TRUNC(PRODUCT($F$12:$F390),16))</f>
        <v>1.0956875560279</v>
      </c>
      <c r="H391" s="14">
        <f t="shared" ca="1" si="170"/>
        <v>1.03060609834759</v>
      </c>
      <c r="I391" s="14">
        <f t="shared" ca="1" si="171"/>
        <v>1.06314872</v>
      </c>
      <c r="J391" s="13">
        <f t="shared" si="161"/>
        <v>0.06</v>
      </c>
      <c r="K391" s="29">
        <f t="shared" si="162"/>
        <v>44501</v>
      </c>
      <c r="L391" s="2">
        <f t="shared" si="163"/>
        <v>158</v>
      </c>
      <c r="M391" s="17">
        <f t="shared" si="164"/>
        <v>158</v>
      </c>
      <c r="N391" s="12">
        <f t="shared" si="153"/>
        <v>1.0372092369999999</v>
      </c>
      <c r="O391" s="12">
        <f t="shared" ca="1" si="154"/>
        <v>1.1027076730000001</v>
      </c>
      <c r="P391" s="17">
        <f t="shared" si="165"/>
        <v>0</v>
      </c>
      <c r="Q391" s="14">
        <f t="shared" ca="1" si="155"/>
        <v>102.707673</v>
      </c>
      <c r="R391" s="20">
        <f t="shared" si="156"/>
        <v>0</v>
      </c>
      <c r="S391" s="14">
        <f t="shared" si="157"/>
        <v>0</v>
      </c>
      <c r="T391" s="4" t="str">
        <f t="shared" si="166"/>
        <v>J=</v>
      </c>
      <c r="U391" s="29">
        <f t="shared" si="167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58"/>
        <v>44733</v>
      </c>
      <c r="B392" s="125">
        <f t="shared" ca="1" si="168"/>
        <v>1103.48415</v>
      </c>
      <c r="C392" s="7">
        <f t="shared" si="159"/>
        <v>1000</v>
      </c>
      <c r="D392" s="102">
        <f t="shared" si="160"/>
        <v>44727</v>
      </c>
      <c r="E392" s="100">
        <f ca="1">IF(D392&lt;$B$1,VLOOKUP(D392,[1]DI!$A$4:$B$15000,2,FALSE),0)</f>
        <v>0.1265</v>
      </c>
      <c r="F392" s="14">
        <f t="shared" ca="1" si="169"/>
        <v>1.0004727899999999</v>
      </c>
      <c r="G392" s="14">
        <f ca="1">(TRUNC(PRODUCT($F$12:$F391),16))</f>
        <v>1.09620558614751</v>
      </c>
      <c r="H392" s="14">
        <f t="shared" ca="1" si="170"/>
        <v>1.03060609834759</v>
      </c>
      <c r="I392" s="14">
        <f t="shared" ca="1" si="171"/>
        <v>1.0636513700000001</v>
      </c>
      <c r="J392" s="13">
        <f t="shared" si="161"/>
        <v>0.06</v>
      </c>
      <c r="K392" s="29">
        <f t="shared" si="162"/>
        <v>44501</v>
      </c>
      <c r="L392" s="2">
        <f t="shared" si="163"/>
        <v>159</v>
      </c>
      <c r="M392" s="17">
        <f t="shared" si="164"/>
        <v>159</v>
      </c>
      <c r="N392" s="12">
        <f t="shared" si="153"/>
        <v>1.0374490940000001</v>
      </c>
      <c r="O392" s="12">
        <f t="shared" ca="1" si="154"/>
        <v>1.1034841500000001</v>
      </c>
      <c r="P392" s="17">
        <f t="shared" si="165"/>
        <v>0</v>
      </c>
      <c r="Q392" s="14">
        <f t="shared" ca="1" si="155"/>
        <v>103.48415</v>
      </c>
      <c r="R392" s="20">
        <f t="shared" si="156"/>
        <v>0</v>
      </c>
      <c r="S392" s="14">
        <f t="shared" si="157"/>
        <v>0</v>
      </c>
      <c r="T392" s="4" t="str">
        <f t="shared" si="166"/>
        <v>J=</v>
      </c>
      <c r="U392" s="29">
        <f t="shared" si="167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58"/>
        <v>44734</v>
      </c>
      <c r="B393" s="125">
        <f t="shared" ca="1" si="168"/>
        <v>1104.2611670000001</v>
      </c>
      <c r="C393" s="7">
        <f t="shared" si="159"/>
        <v>1000</v>
      </c>
      <c r="D393" s="102">
        <f t="shared" si="160"/>
        <v>44729</v>
      </c>
      <c r="E393" s="100">
        <f ca="1">IF(D393&lt;$B$1,VLOOKUP(D393,[1]DI!$A$4:$B$15000,2,FALSE),0)</f>
        <v>0.13150000000000001</v>
      </c>
      <c r="F393" s="14">
        <f t="shared" ca="1" si="169"/>
        <v>1.0004903700000001</v>
      </c>
      <c r="G393" s="14">
        <f ca="1">(TRUNC(PRODUCT($F$12:$F392),16))</f>
        <v>1.0967238611865899</v>
      </c>
      <c r="H393" s="14">
        <f t="shared" ca="1" si="170"/>
        <v>1.03060609834759</v>
      </c>
      <c r="I393" s="14">
        <f t="shared" ca="1" si="171"/>
        <v>1.0641542500000001</v>
      </c>
      <c r="J393" s="13">
        <f t="shared" si="161"/>
        <v>0.06</v>
      </c>
      <c r="K393" s="29">
        <f t="shared" si="162"/>
        <v>44501</v>
      </c>
      <c r="L393" s="2">
        <f t="shared" si="163"/>
        <v>160</v>
      </c>
      <c r="M393" s="17">
        <f t="shared" si="164"/>
        <v>160</v>
      </c>
      <c r="N393" s="12">
        <f t="shared" si="153"/>
        <v>1.037689007</v>
      </c>
      <c r="O393" s="12">
        <f t="shared" ca="1" si="154"/>
        <v>1.104261167</v>
      </c>
      <c r="P393" s="17">
        <f t="shared" si="165"/>
        <v>0</v>
      </c>
      <c r="Q393" s="14">
        <f t="shared" ca="1" si="155"/>
        <v>104.261167</v>
      </c>
      <c r="R393" s="20">
        <f t="shared" si="156"/>
        <v>0</v>
      </c>
      <c r="S393" s="14">
        <f t="shared" si="157"/>
        <v>0</v>
      </c>
      <c r="T393" s="4" t="str">
        <f t="shared" si="166"/>
        <v>J=</v>
      </c>
      <c r="U393" s="29">
        <f t="shared" si="167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58"/>
        <v>44735</v>
      </c>
      <c r="B394" s="125">
        <f t="shared" ca="1" si="168"/>
        <v>1105.0581520000001</v>
      </c>
      <c r="C394" s="7">
        <f t="shared" si="159"/>
        <v>1000</v>
      </c>
      <c r="D394" s="102">
        <f t="shared" si="160"/>
        <v>44732</v>
      </c>
      <c r="E394" s="100">
        <f ca="1">IF(D394&lt;$B$1,VLOOKUP(D394,[1]DI!$A$4:$B$15000,2,FALSE),0)</f>
        <v>0.13150000000000001</v>
      </c>
      <c r="F394" s="14">
        <f t="shared" ca="1" si="169"/>
        <v>1.0004903700000001</v>
      </c>
      <c r="G394" s="14">
        <f ca="1">(TRUNC(PRODUCT($F$12:$F393),16))</f>
        <v>1.0972616616663999</v>
      </c>
      <c r="H394" s="14">
        <f t="shared" ca="1" si="170"/>
        <v>1.03060609834759</v>
      </c>
      <c r="I394" s="14">
        <f t="shared" ca="1" si="171"/>
        <v>1.0646760799999999</v>
      </c>
      <c r="J394" s="13">
        <f t="shared" si="161"/>
        <v>0.06</v>
      </c>
      <c r="K394" s="29">
        <f t="shared" si="162"/>
        <v>44501</v>
      </c>
      <c r="L394" s="2">
        <f t="shared" si="163"/>
        <v>161</v>
      </c>
      <c r="M394" s="17">
        <f t="shared" si="164"/>
        <v>161</v>
      </c>
      <c r="N394" s="12">
        <f t="shared" si="153"/>
        <v>1.037928975</v>
      </c>
      <c r="O394" s="12">
        <f t="shared" ca="1" si="154"/>
        <v>1.105058152</v>
      </c>
      <c r="P394" s="17">
        <f t="shared" si="165"/>
        <v>0</v>
      </c>
      <c r="Q394" s="14">
        <f t="shared" ca="1" si="155"/>
        <v>105.05815200000001</v>
      </c>
      <c r="R394" s="20">
        <f t="shared" si="156"/>
        <v>0</v>
      </c>
      <c r="S394" s="14">
        <f t="shared" si="157"/>
        <v>0</v>
      </c>
      <c r="T394" s="4" t="str">
        <f t="shared" si="166"/>
        <v>J=</v>
      </c>
      <c r="U394" s="29">
        <f t="shared" si="167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58"/>
        <v>44736</v>
      </c>
      <c r="B395" s="125">
        <f t="shared" ca="1" si="168"/>
        <v>1105.855718</v>
      </c>
      <c r="C395" s="7">
        <f t="shared" si="159"/>
        <v>1000</v>
      </c>
      <c r="D395" s="102">
        <f t="shared" si="160"/>
        <v>44733</v>
      </c>
      <c r="E395" s="100">
        <f ca="1">IF(D395&lt;$B$1,VLOOKUP(D395,[1]DI!$A$4:$B$15000,2,FALSE),0)</f>
        <v>0.13150000000000001</v>
      </c>
      <c r="F395" s="14">
        <f t="shared" ca="1" si="169"/>
        <v>1.0004903700000001</v>
      </c>
      <c r="G395" s="14">
        <f ca="1">(TRUNC(PRODUCT($F$12:$F394),16))</f>
        <v>1.0977997258674299</v>
      </c>
      <c r="H395" s="14">
        <f t="shared" ca="1" si="170"/>
        <v>1.03060609834759</v>
      </c>
      <c r="I395" s="14">
        <f t="shared" ca="1" si="171"/>
        <v>1.0651981699999999</v>
      </c>
      <c r="J395" s="13">
        <f t="shared" si="161"/>
        <v>0.06</v>
      </c>
      <c r="K395" s="29">
        <f t="shared" si="162"/>
        <v>44501</v>
      </c>
      <c r="L395" s="2">
        <f t="shared" si="163"/>
        <v>162</v>
      </c>
      <c r="M395" s="17">
        <f t="shared" si="164"/>
        <v>162</v>
      </c>
      <c r="N395" s="12">
        <f t="shared" si="153"/>
        <v>1.038168999</v>
      </c>
      <c r="O395" s="12">
        <f t="shared" ca="1" si="154"/>
        <v>1.1058557179999999</v>
      </c>
      <c r="P395" s="17">
        <f t="shared" si="165"/>
        <v>0</v>
      </c>
      <c r="Q395" s="14">
        <f t="shared" ca="1" si="155"/>
        <v>105.855718</v>
      </c>
      <c r="R395" s="20">
        <f t="shared" si="156"/>
        <v>0</v>
      </c>
      <c r="S395" s="14">
        <f t="shared" si="157"/>
        <v>0</v>
      </c>
      <c r="T395" s="4" t="str">
        <f t="shared" si="166"/>
        <v>J=</v>
      </c>
      <c r="U395" s="29">
        <f t="shared" si="167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58"/>
        <v>44739</v>
      </c>
      <c r="B396" s="125">
        <f t="shared" ca="1" si="168"/>
        <v>1106.6538519999999</v>
      </c>
      <c r="C396" s="7">
        <f t="shared" si="159"/>
        <v>1000</v>
      </c>
      <c r="D396" s="102">
        <f t="shared" si="160"/>
        <v>44734</v>
      </c>
      <c r="E396" s="100">
        <f ca="1">IF(D396&lt;$B$1,VLOOKUP(D396,[1]DI!$A$4:$B$15000,2,FALSE),0)</f>
        <v>0.13150000000000001</v>
      </c>
      <c r="F396" s="14">
        <f t="shared" ca="1" si="169"/>
        <v>1.0004903700000001</v>
      </c>
      <c r="G396" s="14">
        <f ca="1">(TRUNC(PRODUCT($F$12:$F395),16))</f>
        <v>1.098338053919</v>
      </c>
      <c r="H396" s="14">
        <f t="shared" ca="1" si="170"/>
        <v>1.03060609834759</v>
      </c>
      <c r="I396" s="14">
        <f t="shared" ca="1" si="171"/>
        <v>1.06572051</v>
      </c>
      <c r="J396" s="13">
        <f t="shared" si="161"/>
        <v>0.06</v>
      </c>
      <c r="K396" s="29">
        <f t="shared" si="162"/>
        <v>44501</v>
      </c>
      <c r="L396" s="2">
        <f t="shared" si="163"/>
        <v>163</v>
      </c>
      <c r="M396" s="17">
        <f t="shared" si="164"/>
        <v>163</v>
      </c>
      <c r="N396" s="12">
        <f t="shared" ref="N396:N459" si="172">ROUND((J396+1)^(M396/252),9)</f>
        <v>1.0384090779999999</v>
      </c>
      <c r="O396" s="12">
        <f t="shared" ref="O396:O459" ca="1" si="173">ROUND(I396*N396,9)</f>
        <v>1.106653852</v>
      </c>
      <c r="P396" s="17">
        <f t="shared" si="165"/>
        <v>0</v>
      </c>
      <c r="Q396" s="14">
        <f t="shared" ref="Q396:Q459" ca="1" si="174">TRUNC(((O396-1)*C396),8)</f>
        <v>106.653852</v>
      </c>
      <c r="R396" s="20">
        <f t="shared" ref="R396:R459" si="175">IF($P396&gt;0,VLOOKUP($P396,$X$12:$AD$150,7),0)</f>
        <v>0</v>
      </c>
      <c r="S396" s="14">
        <f t="shared" ref="S396:S459" si="176">IF(R396&gt;0,TRUNC(R396*C396,8),0)</f>
        <v>0</v>
      </c>
      <c r="T396" s="4" t="str">
        <f t="shared" si="166"/>
        <v>J=</v>
      </c>
      <c r="U396" s="29">
        <f t="shared" si="167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77">WORKDAY($A396,1,$X$166:$X$544)</f>
        <v>44740</v>
      </c>
      <c r="B397" s="125">
        <f t="shared" ca="1" si="168"/>
        <v>1107.4525570000001</v>
      </c>
      <c r="C397" s="7">
        <f t="shared" ref="C397:C460" si="178">(C396-S396)</f>
        <v>1000</v>
      </c>
      <c r="D397" s="102">
        <f t="shared" ref="D397:D460" si="179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69"/>
        <v>1.0004903700000001</v>
      </c>
      <c r="G397" s="14">
        <f ca="1">(TRUNC(PRODUCT($F$12:$F396),16))</f>
        <v>1.0988766459504999</v>
      </c>
      <c r="H397" s="14">
        <f t="shared" ca="1" si="170"/>
        <v>1.03060609834759</v>
      </c>
      <c r="I397" s="14">
        <f t="shared" ca="1" si="171"/>
        <v>1.0662431000000001</v>
      </c>
      <c r="J397" s="13">
        <f t="shared" ref="J397:J460" si="180">J396</f>
        <v>0.06</v>
      </c>
      <c r="K397" s="29">
        <f t="shared" ref="K397:K460" si="181">IF(P396&gt;0,VLOOKUP(P396,X$12:AH$150,2),K396)</f>
        <v>44501</v>
      </c>
      <c r="L397" s="2">
        <f t="shared" ref="L397:L460" si="182">IF(A397&gt;K397,IF(NETWORKDAYS(K397,A397,$X$160:$X$544)-1=0,1,NETWORKDAYS(K397,A397,$X$160:$X$544)-1),0)</f>
        <v>164</v>
      </c>
      <c r="M397" s="17">
        <f t="shared" ref="M397:M460" si="183">IF(AND(L397=1,L396=1),1,IF(L397&gt;0,IF(L397=L396,L397+1,L397),0))</f>
        <v>164</v>
      </c>
      <c r="N397" s="12">
        <f t="shared" si="172"/>
        <v>1.038649213</v>
      </c>
      <c r="O397" s="12">
        <f t="shared" ca="1" si="173"/>
        <v>1.107452557</v>
      </c>
      <c r="P397" s="17">
        <f t="shared" ref="P397:P460" si="184">IF(VLOOKUP(A397,Y$12:AF$150,8)=VLOOKUP(A396,Y$12:AF$150,8),0,VLOOKUP(A397,Y$12:AF$150,8))</f>
        <v>0</v>
      </c>
      <c r="Q397" s="14">
        <f t="shared" ca="1" si="174"/>
        <v>107.452557</v>
      </c>
      <c r="R397" s="20">
        <f t="shared" si="175"/>
        <v>0</v>
      </c>
      <c r="S397" s="14">
        <f t="shared" si="176"/>
        <v>0</v>
      </c>
      <c r="T397" s="4" t="str">
        <f t="shared" ref="T397:T460" si="185">IF(P396&gt;0,VLOOKUP(P396,X$12:AH$150,10),T396)</f>
        <v>J=</v>
      </c>
      <c r="U397" s="29">
        <f t="shared" ref="U397:U460" si="186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77"/>
        <v>44741</v>
      </c>
      <c r="B398" s="125">
        <f t="shared" ref="B398:B461" ca="1" si="187">IF(D398&lt;=TODAY(),C398+Q398,IF(AND(D398&gt;TODAY(),A398&lt;=$B$1),IF(VLOOKUP(TODAY(),$A$10:$E$5000,4,FALSE)=0,"n.d",C398+Q398),"n.d"))</f>
        <v>1108.251851</v>
      </c>
      <c r="C398" s="7">
        <f t="shared" si="178"/>
        <v>1000</v>
      </c>
      <c r="D398" s="102">
        <f t="shared" si="179"/>
        <v>44736</v>
      </c>
      <c r="E398" s="100">
        <f ca="1">IF(D398&lt;$B$1,VLOOKUP(D398,[1]DI!$A$4:$B$15000,2,FALSE),0)</f>
        <v>0.13150000000000001</v>
      </c>
      <c r="F398" s="14">
        <f t="shared" ref="F398:F461" ca="1" si="188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89">IF(P397&gt;0,G397,H397)</f>
        <v>1.03060609834759</v>
      </c>
      <c r="I398" s="14">
        <f t="shared" ref="I398:I461" ca="1" si="190">ROUND(G398/H398,8)</f>
        <v>1.0667659599999999</v>
      </c>
      <c r="J398" s="13">
        <f t="shared" si="180"/>
        <v>0.06</v>
      </c>
      <c r="K398" s="29">
        <f t="shared" si="181"/>
        <v>44501</v>
      </c>
      <c r="L398" s="2">
        <f t="shared" si="182"/>
        <v>165</v>
      </c>
      <c r="M398" s="17">
        <f t="shared" si="183"/>
        <v>165</v>
      </c>
      <c r="N398" s="12">
        <f t="shared" si="172"/>
        <v>1.038889403</v>
      </c>
      <c r="O398" s="12">
        <f t="shared" ca="1" si="173"/>
        <v>1.1082518509999999</v>
      </c>
      <c r="P398" s="17">
        <f t="shared" si="184"/>
        <v>0</v>
      </c>
      <c r="Q398" s="14">
        <f t="shared" ca="1" si="174"/>
        <v>108.251851</v>
      </c>
      <c r="R398" s="20">
        <f t="shared" si="175"/>
        <v>0</v>
      </c>
      <c r="S398" s="14">
        <f t="shared" si="176"/>
        <v>0</v>
      </c>
      <c r="T398" s="4" t="str">
        <f t="shared" si="185"/>
        <v>J=</v>
      </c>
      <c r="U398" s="29">
        <f t="shared" si="186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77"/>
        <v>44742</v>
      </c>
      <c r="B399" s="125">
        <f t="shared" ca="1" si="187"/>
        <v>1109.0517170000001</v>
      </c>
      <c r="C399" s="7">
        <f t="shared" si="178"/>
        <v>1000</v>
      </c>
      <c r="D399" s="102">
        <f t="shared" si="179"/>
        <v>44739</v>
      </c>
      <c r="E399" s="100">
        <f ca="1">IF(D399&lt;$B$1,VLOOKUP(D399,[1]DI!$A$4:$B$15000,2,FALSE),0)</f>
        <v>0.13150000000000001</v>
      </c>
      <c r="F399" s="14">
        <f t="shared" ca="1" si="188"/>
        <v>1.0004903700000001</v>
      </c>
      <c r="G399" s="14">
        <f ca="1">(TRUNC(PRODUCT($F$12:$F398),16))</f>
        <v>1.0999546224711401</v>
      </c>
      <c r="H399" s="14">
        <f t="shared" ca="1" si="189"/>
        <v>1.03060609834759</v>
      </c>
      <c r="I399" s="14">
        <f t="shared" ca="1" si="190"/>
        <v>1.06728907</v>
      </c>
      <c r="J399" s="13">
        <f t="shared" si="180"/>
        <v>0.06</v>
      </c>
      <c r="K399" s="29">
        <f t="shared" si="181"/>
        <v>44501</v>
      </c>
      <c r="L399" s="2">
        <f t="shared" si="182"/>
        <v>166</v>
      </c>
      <c r="M399" s="17">
        <f t="shared" si="183"/>
        <v>166</v>
      </c>
      <c r="N399" s="12">
        <f t="shared" si="172"/>
        <v>1.0391296489999999</v>
      </c>
      <c r="O399" s="12">
        <f t="shared" ca="1" si="173"/>
        <v>1.109051717</v>
      </c>
      <c r="P399" s="17">
        <f t="shared" si="184"/>
        <v>3</v>
      </c>
      <c r="Q399" s="14">
        <f t="shared" ca="1" si="174"/>
        <v>109.051717</v>
      </c>
      <c r="R399" s="20">
        <f t="shared" si="175"/>
        <v>0</v>
      </c>
      <c r="S399" s="14">
        <f t="shared" si="176"/>
        <v>0</v>
      </c>
      <c r="T399" s="4" t="str">
        <f t="shared" si="185"/>
        <v>J=</v>
      </c>
      <c r="U399" s="29">
        <f t="shared" si="186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77"/>
        <v>44743</v>
      </c>
      <c r="B400" s="125">
        <f t="shared" ca="1" si="187"/>
        <v>1000.721736</v>
      </c>
      <c r="C400" s="7">
        <f t="shared" si="178"/>
        <v>1000</v>
      </c>
      <c r="D400" s="102">
        <f t="shared" si="179"/>
        <v>44740</v>
      </c>
      <c r="E400" s="100">
        <f ca="1">IF(D400&lt;$B$1,VLOOKUP(D400,[1]DI!$A$4:$B$15000,2,FALSE),0)</f>
        <v>0.13150000000000001</v>
      </c>
      <c r="F400" s="14">
        <f t="shared" ca="1" si="188"/>
        <v>1.0004903700000001</v>
      </c>
      <c r="G400" s="14">
        <f ca="1">(TRUNC(PRODUCT($F$12:$F399),16))</f>
        <v>1.1004940072193601</v>
      </c>
      <c r="H400" s="14">
        <f t="shared" ca="1" si="189"/>
        <v>1.0999546224711401</v>
      </c>
      <c r="I400" s="14">
        <f t="shared" ca="1" si="190"/>
        <v>1.0004903700000001</v>
      </c>
      <c r="J400" s="13">
        <f t="shared" si="180"/>
        <v>0.06</v>
      </c>
      <c r="K400" s="29">
        <f t="shared" si="181"/>
        <v>44742</v>
      </c>
      <c r="L400" s="2">
        <f t="shared" si="182"/>
        <v>1</v>
      </c>
      <c r="M400" s="17">
        <f t="shared" si="183"/>
        <v>1</v>
      </c>
      <c r="N400" s="12">
        <f t="shared" si="172"/>
        <v>1.0002312529999999</v>
      </c>
      <c r="O400" s="12">
        <f t="shared" ca="1" si="173"/>
        <v>1.000721736</v>
      </c>
      <c r="P400" s="17">
        <f t="shared" si="184"/>
        <v>0</v>
      </c>
      <c r="Q400" s="14">
        <f t="shared" ca="1" si="174"/>
        <v>0.72173600000000004</v>
      </c>
      <c r="R400" s="20">
        <f t="shared" si="175"/>
        <v>0</v>
      </c>
      <c r="S400" s="14">
        <f t="shared" si="176"/>
        <v>0</v>
      </c>
      <c r="T400" s="4" t="str">
        <f t="shared" si="185"/>
        <v>J=</v>
      </c>
      <c r="U400" s="29">
        <f t="shared" si="186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77"/>
        <v>44746</v>
      </c>
      <c r="B401" s="125">
        <f t="shared" ca="1" si="187"/>
        <v>1001.443993</v>
      </c>
      <c r="C401" s="7">
        <f t="shared" si="178"/>
        <v>1000</v>
      </c>
      <c r="D401" s="102">
        <f t="shared" si="179"/>
        <v>44741</v>
      </c>
      <c r="E401" s="100">
        <f ca="1">IF(D401&lt;$B$1,VLOOKUP(D401,[1]DI!$A$4:$B$15000,2,FALSE),0)</f>
        <v>0.13150000000000001</v>
      </c>
      <c r="F401" s="14">
        <f t="shared" ca="1" si="188"/>
        <v>1.0004903700000001</v>
      </c>
      <c r="G401" s="14">
        <f ca="1">(TRUNC(PRODUCT($F$12:$F400),16))</f>
        <v>1.10103365646568</v>
      </c>
      <c r="H401" s="14">
        <f t="shared" ca="1" si="189"/>
        <v>1.0999546224711401</v>
      </c>
      <c r="I401" s="14">
        <f t="shared" ca="1" si="190"/>
        <v>1.00098098</v>
      </c>
      <c r="J401" s="13">
        <f t="shared" si="180"/>
        <v>0.06</v>
      </c>
      <c r="K401" s="29">
        <f t="shared" si="181"/>
        <v>44742</v>
      </c>
      <c r="L401" s="2">
        <f t="shared" si="182"/>
        <v>2</v>
      </c>
      <c r="M401" s="17">
        <f t="shared" si="183"/>
        <v>2</v>
      </c>
      <c r="N401" s="12">
        <f t="shared" si="172"/>
        <v>1.000462559</v>
      </c>
      <c r="O401" s="12">
        <f t="shared" ca="1" si="173"/>
        <v>1.0014439930000001</v>
      </c>
      <c r="P401" s="17">
        <f t="shared" si="184"/>
        <v>0</v>
      </c>
      <c r="Q401" s="14">
        <f t="shared" ca="1" si="174"/>
        <v>1.4439930000000001</v>
      </c>
      <c r="R401" s="20">
        <f t="shared" si="175"/>
        <v>0</v>
      </c>
      <c r="S401" s="14">
        <f t="shared" si="176"/>
        <v>0</v>
      </c>
      <c r="T401" s="4" t="str">
        <f t="shared" si="185"/>
        <v>J=</v>
      </c>
      <c r="U401" s="29">
        <f t="shared" si="186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77"/>
        <v>44747</v>
      </c>
      <c r="B402" s="125">
        <f t="shared" ca="1" si="187"/>
        <v>1002.166769</v>
      </c>
      <c r="C402" s="7">
        <f t="shared" si="178"/>
        <v>1000</v>
      </c>
      <c r="D402" s="102">
        <f t="shared" si="179"/>
        <v>44742</v>
      </c>
      <c r="E402" s="100">
        <f ca="1">IF(D402&lt;$B$1,VLOOKUP(D402,[1]DI!$A$4:$B$15000,2,FALSE),0)</f>
        <v>0.13150000000000001</v>
      </c>
      <c r="F402" s="14">
        <f t="shared" ca="1" si="188"/>
        <v>1.0004903700000001</v>
      </c>
      <c r="G402" s="14">
        <f ca="1">(TRUNC(PRODUCT($F$12:$F401),16))</f>
        <v>1.1015735703398</v>
      </c>
      <c r="H402" s="14">
        <f t="shared" ca="1" si="189"/>
        <v>1.0999546224711401</v>
      </c>
      <c r="I402" s="14">
        <f t="shared" ca="1" si="190"/>
        <v>1.0014718300000001</v>
      </c>
      <c r="J402" s="13">
        <f t="shared" si="180"/>
        <v>0.06</v>
      </c>
      <c r="K402" s="29">
        <f t="shared" si="181"/>
        <v>44742</v>
      </c>
      <c r="L402" s="2">
        <f t="shared" si="182"/>
        <v>3</v>
      </c>
      <c r="M402" s="17">
        <f t="shared" si="183"/>
        <v>3</v>
      </c>
      <c r="N402" s="12">
        <f t="shared" si="172"/>
        <v>1.0006939180000001</v>
      </c>
      <c r="O402" s="12">
        <f t="shared" ca="1" si="173"/>
        <v>1.002166769</v>
      </c>
      <c r="P402" s="17">
        <f t="shared" si="184"/>
        <v>0</v>
      </c>
      <c r="Q402" s="14">
        <f t="shared" ca="1" si="174"/>
        <v>2.1667689999999999</v>
      </c>
      <c r="R402" s="20">
        <f t="shared" si="175"/>
        <v>0</v>
      </c>
      <c r="S402" s="14">
        <f t="shared" si="176"/>
        <v>0</v>
      </c>
      <c r="T402" s="4" t="str">
        <f t="shared" si="185"/>
        <v>J=</v>
      </c>
      <c r="U402" s="29">
        <f t="shared" si="186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77"/>
        <v>44748</v>
      </c>
      <c r="B403" s="125">
        <f t="shared" ca="1" si="187"/>
        <v>1002.890067</v>
      </c>
      <c r="C403" s="7">
        <f t="shared" si="178"/>
        <v>1000</v>
      </c>
      <c r="D403" s="102">
        <f t="shared" si="179"/>
        <v>44743</v>
      </c>
      <c r="E403" s="100">
        <f ca="1">IF(D403&lt;$B$1,VLOOKUP(D403,[1]DI!$A$4:$B$15000,2,FALSE),0)</f>
        <v>0.13150000000000001</v>
      </c>
      <c r="F403" s="14">
        <f t="shared" ca="1" si="188"/>
        <v>1.0004903700000001</v>
      </c>
      <c r="G403" s="14">
        <f ca="1">(TRUNC(PRODUCT($F$12:$F402),16))</f>
        <v>1.1021137489714901</v>
      </c>
      <c r="H403" s="14">
        <f t="shared" ca="1" si="189"/>
        <v>1.0999546224711401</v>
      </c>
      <c r="I403" s="14">
        <f t="shared" ca="1" si="190"/>
        <v>1.00196292</v>
      </c>
      <c r="J403" s="13">
        <f t="shared" si="180"/>
        <v>0.06</v>
      </c>
      <c r="K403" s="29">
        <f t="shared" si="181"/>
        <v>44742</v>
      </c>
      <c r="L403" s="2">
        <f t="shared" si="182"/>
        <v>4</v>
      </c>
      <c r="M403" s="17">
        <f t="shared" si="183"/>
        <v>4</v>
      </c>
      <c r="N403" s="12">
        <f t="shared" si="172"/>
        <v>1.0009253309999999</v>
      </c>
      <c r="O403" s="12">
        <f t="shared" ca="1" si="173"/>
        <v>1.0028900670000001</v>
      </c>
      <c r="P403" s="17">
        <f t="shared" si="184"/>
        <v>0</v>
      </c>
      <c r="Q403" s="14">
        <f t="shared" ca="1" si="174"/>
        <v>2.8900670000000002</v>
      </c>
      <c r="R403" s="20">
        <f t="shared" si="175"/>
        <v>0</v>
      </c>
      <c r="S403" s="14">
        <f t="shared" si="176"/>
        <v>0</v>
      </c>
      <c r="T403" s="4" t="str">
        <f t="shared" si="185"/>
        <v>J=</v>
      </c>
      <c r="U403" s="29">
        <f t="shared" si="186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77"/>
        <v>44749</v>
      </c>
      <c r="B404" s="125">
        <f t="shared" ca="1" si="187"/>
        <v>1003.6138969899999</v>
      </c>
      <c r="C404" s="7">
        <f t="shared" si="178"/>
        <v>1000</v>
      </c>
      <c r="D404" s="102">
        <f t="shared" si="179"/>
        <v>44746</v>
      </c>
      <c r="E404" s="100">
        <f ca="1">IF(D404&lt;$B$1,VLOOKUP(D404,[1]DI!$A$4:$B$15000,2,FALSE),0)</f>
        <v>0.13150000000000001</v>
      </c>
      <c r="F404" s="14">
        <f t="shared" ca="1" si="188"/>
        <v>1.0004903700000001</v>
      </c>
      <c r="G404" s="14">
        <f ca="1">(TRUNC(PRODUCT($F$12:$F403),16))</f>
        <v>1.10265419249057</v>
      </c>
      <c r="H404" s="14">
        <f t="shared" ca="1" si="189"/>
        <v>1.0999546224711401</v>
      </c>
      <c r="I404" s="14">
        <f t="shared" ca="1" si="190"/>
        <v>1.0024542599999999</v>
      </c>
      <c r="J404" s="13">
        <f t="shared" si="180"/>
        <v>0.06</v>
      </c>
      <c r="K404" s="29">
        <f t="shared" si="181"/>
        <v>44742</v>
      </c>
      <c r="L404" s="2">
        <f t="shared" si="182"/>
        <v>5</v>
      </c>
      <c r="M404" s="17">
        <f t="shared" si="183"/>
        <v>5</v>
      </c>
      <c r="N404" s="12">
        <f t="shared" si="172"/>
        <v>1.001156798</v>
      </c>
      <c r="O404" s="12">
        <f t="shared" ca="1" si="173"/>
        <v>1.0036138969999999</v>
      </c>
      <c r="P404" s="17">
        <f t="shared" si="184"/>
        <v>0</v>
      </c>
      <c r="Q404" s="14">
        <f t="shared" ca="1" si="174"/>
        <v>3.6138969900000002</v>
      </c>
      <c r="R404" s="20">
        <f t="shared" si="175"/>
        <v>0</v>
      </c>
      <c r="S404" s="14">
        <f t="shared" si="176"/>
        <v>0</v>
      </c>
      <c r="T404" s="4" t="str">
        <f t="shared" si="185"/>
        <v>J=</v>
      </c>
      <c r="U404" s="29">
        <f t="shared" si="186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77"/>
        <v>44750</v>
      </c>
      <c r="B405" s="125">
        <f t="shared" ca="1" si="187"/>
        <v>1004.338238</v>
      </c>
      <c r="C405" s="7">
        <f t="shared" si="178"/>
        <v>1000</v>
      </c>
      <c r="D405" s="102">
        <f t="shared" si="179"/>
        <v>44747</v>
      </c>
      <c r="E405" s="100">
        <f ca="1">IF(D405&lt;$B$1,VLOOKUP(D405,[1]DI!$A$4:$B$15000,2,FALSE),0)</f>
        <v>0.13150000000000001</v>
      </c>
      <c r="F405" s="14">
        <f t="shared" ca="1" si="188"/>
        <v>1.0004903700000001</v>
      </c>
      <c r="G405" s="14">
        <f ca="1">(TRUNC(PRODUCT($F$12:$F404),16))</f>
        <v>1.10319490102694</v>
      </c>
      <c r="H405" s="14">
        <f t="shared" ca="1" si="189"/>
        <v>1.0999546224711401</v>
      </c>
      <c r="I405" s="14">
        <f t="shared" ca="1" si="190"/>
        <v>1.00294583</v>
      </c>
      <c r="J405" s="13">
        <f t="shared" si="180"/>
        <v>0.06</v>
      </c>
      <c r="K405" s="29">
        <f t="shared" si="181"/>
        <v>44742</v>
      </c>
      <c r="L405" s="2">
        <f t="shared" si="182"/>
        <v>6</v>
      </c>
      <c r="M405" s="17">
        <f t="shared" si="183"/>
        <v>6</v>
      </c>
      <c r="N405" s="12">
        <f t="shared" si="172"/>
        <v>1.0013883180000001</v>
      </c>
      <c r="O405" s="12">
        <f t="shared" ca="1" si="173"/>
        <v>1.0043382380000001</v>
      </c>
      <c r="P405" s="17">
        <f t="shared" si="184"/>
        <v>0</v>
      </c>
      <c r="Q405" s="14">
        <f t="shared" ca="1" si="174"/>
        <v>4.3382379999999996</v>
      </c>
      <c r="R405" s="20">
        <f t="shared" si="175"/>
        <v>0</v>
      </c>
      <c r="S405" s="14">
        <f t="shared" si="176"/>
        <v>0</v>
      </c>
      <c r="T405" s="4" t="str">
        <f t="shared" si="185"/>
        <v>J=</v>
      </c>
      <c r="U405" s="29">
        <f t="shared" si="186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77"/>
        <v>44753</v>
      </c>
      <c r="B406" s="125">
        <f t="shared" ca="1" si="187"/>
        <v>1005.0631</v>
      </c>
      <c r="C406" s="7">
        <f t="shared" si="178"/>
        <v>1000</v>
      </c>
      <c r="D406" s="102">
        <f t="shared" si="179"/>
        <v>44748</v>
      </c>
      <c r="E406" s="100">
        <f ca="1">IF(D406&lt;$B$1,VLOOKUP(D406,[1]DI!$A$4:$B$15000,2,FALSE),0)</f>
        <v>0.13150000000000001</v>
      </c>
      <c r="F406" s="14">
        <f t="shared" ca="1" si="188"/>
        <v>1.0004903700000001</v>
      </c>
      <c r="G406" s="14">
        <f ca="1">(TRUNC(PRODUCT($F$12:$F405),16))</f>
        <v>1.1037358747105599</v>
      </c>
      <c r="H406" s="14">
        <f t="shared" ca="1" si="189"/>
        <v>1.0999546224711401</v>
      </c>
      <c r="I406" s="14">
        <f t="shared" ca="1" si="190"/>
        <v>1.00343764</v>
      </c>
      <c r="J406" s="13">
        <f t="shared" si="180"/>
        <v>0.06</v>
      </c>
      <c r="K406" s="29">
        <f t="shared" si="181"/>
        <v>44742</v>
      </c>
      <c r="L406" s="2">
        <f t="shared" si="182"/>
        <v>7</v>
      </c>
      <c r="M406" s="17">
        <f t="shared" si="183"/>
        <v>7</v>
      </c>
      <c r="N406" s="12">
        <f t="shared" si="172"/>
        <v>1.001619891</v>
      </c>
      <c r="O406" s="12">
        <f t="shared" ca="1" si="173"/>
        <v>1.0050631000000001</v>
      </c>
      <c r="P406" s="17">
        <f t="shared" si="184"/>
        <v>0</v>
      </c>
      <c r="Q406" s="14">
        <f t="shared" ca="1" si="174"/>
        <v>5.0631000000000004</v>
      </c>
      <c r="R406" s="20">
        <f t="shared" si="175"/>
        <v>0</v>
      </c>
      <c r="S406" s="14">
        <f t="shared" si="176"/>
        <v>0</v>
      </c>
      <c r="T406" s="4" t="str">
        <f t="shared" si="185"/>
        <v>J=</v>
      </c>
      <c r="U406" s="29">
        <f t="shared" si="186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77"/>
        <v>44754</v>
      </c>
      <c r="B407" s="125">
        <f t="shared" ca="1" si="187"/>
        <v>1005.788495</v>
      </c>
      <c r="C407" s="7">
        <f t="shared" si="178"/>
        <v>1000</v>
      </c>
      <c r="D407" s="102">
        <f t="shared" si="179"/>
        <v>44749</v>
      </c>
      <c r="E407" s="100">
        <f ca="1">IF(D407&lt;$B$1,VLOOKUP(D407,[1]DI!$A$4:$B$15000,2,FALSE),0)</f>
        <v>0.13150000000000001</v>
      </c>
      <c r="F407" s="14">
        <f t="shared" ca="1" si="188"/>
        <v>1.0004903700000001</v>
      </c>
      <c r="G407" s="14">
        <f ca="1">(TRUNC(PRODUCT($F$12:$F406),16))</f>
        <v>1.10427711367144</v>
      </c>
      <c r="H407" s="14">
        <f t="shared" ca="1" si="189"/>
        <v>1.0999546224711401</v>
      </c>
      <c r="I407" s="14">
        <f t="shared" ca="1" si="190"/>
        <v>1.0039297</v>
      </c>
      <c r="J407" s="13">
        <f t="shared" si="180"/>
        <v>0.06</v>
      </c>
      <c r="K407" s="29">
        <f t="shared" si="181"/>
        <v>44742</v>
      </c>
      <c r="L407" s="2">
        <f t="shared" si="182"/>
        <v>8</v>
      </c>
      <c r="M407" s="17">
        <f t="shared" si="183"/>
        <v>8</v>
      </c>
      <c r="N407" s="12">
        <f t="shared" si="172"/>
        <v>1.0018515189999999</v>
      </c>
      <c r="O407" s="12">
        <f t="shared" ca="1" si="173"/>
        <v>1.005788495</v>
      </c>
      <c r="P407" s="17">
        <f t="shared" si="184"/>
        <v>0</v>
      </c>
      <c r="Q407" s="14">
        <f t="shared" ca="1" si="174"/>
        <v>5.7884950000000002</v>
      </c>
      <c r="R407" s="20">
        <f t="shared" si="175"/>
        <v>0</v>
      </c>
      <c r="S407" s="14">
        <f t="shared" si="176"/>
        <v>0</v>
      </c>
      <c r="T407" s="4" t="str">
        <f t="shared" si="185"/>
        <v>J=</v>
      </c>
      <c r="U407" s="29">
        <f t="shared" si="186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77"/>
        <v>44755</v>
      </c>
      <c r="B408" s="125">
        <f t="shared" ca="1" si="187"/>
        <v>1006.51441099</v>
      </c>
      <c r="C408" s="7">
        <f t="shared" si="178"/>
        <v>1000</v>
      </c>
      <c r="D408" s="102">
        <f t="shared" si="179"/>
        <v>44750</v>
      </c>
      <c r="E408" s="100">
        <f ca="1">IF(D408&lt;$B$1,VLOOKUP(D408,[1]DI!$A$4:$B$15000,2,FALSE),0)</f>
        <v>0.13150000000000001</v>
      </c>
      <c r="F408" s="14">
        <f t="shared" ca="1" si="188"/>
        <v>1.0004903700000001</v>
      </c>
      <c r="G408" s="14">
        <f ca="1">(TRUNC(PRODUCT($F$12:$F407),16))</f>
        <v>1.10481861803967</v>
      </c>
      <c r="H408" s="14">
        <f t="shared" ca="1" si="189"/>
        <v>1.0999546224711401</v>
      </c>
      <c r="I408" s="14">
        <f t="shared" ca="1" si="190"/>
        <v>1.0044219999999999</v>
      </c>
      <c r="J408" s="13">
        <f t="shared" si="180"/>
        <v>0.06</v>
      </c>
      <c r="K408" s="29">
        <f t="shared" si="181"/>
        <v>44742</v>
      </c>
      <c r="L408" s="2">
        <f t="shared" si="182"/>
        <v>9</v>
      </c>
      <c r="M408" s="17">
        <f t="shared" si="183"/>
        <v>9</v>
      </c>
      <c r="N408" s="12">
        <f t="shared" si="172"/>
        <v>1.0020831990000001</v>
      </c>
      <c r="O408" s="12">
        <f t="shared" ca="1" si="173"/>
        <v>1.0065144109999999</v>
      </c>
      <c r="P408" s="17">
        <f t="shared" si="184"/>
        <v>0</v>
      </c>
      <c r="Q408" s="14">
        <f t="shared" ca="1" si="174"/>
        <v>6.51441099</v>
      </c>
      <c r="R408" s="20">
        <f t="shared" si="175"/>
        <v>0</v>
      </c>
      <c r="S408" s="14">
        <f t="shared" si="176"/>
        <v>0</v>
      </c>
      <c r="T408" s="4" t="str">
        <f t="shared" si="185"/>
        <v>J=</v>
      </c>
      <c r="U408" s="29">
        <f t="shared" si="186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77"/>
        <v>44756</v>
      </c>
      <c r="B409" s="125">
        <f t="shared" ca="1" si="187"/>
        <v>1007.240841</v>
      </c>
      <c r="C409" s="7">
        <f t="shared" si="178"/>
        <v>1000</v>
      </c>
      <c r="D409" s="102">
        <f t="shared" si="179"/>
        <v>44753</v>
      </c>
      <c r="E409" s="100">
        <f ca="1">IF(D409&lt;$B$1,VLOOKUP(D409,[1]DI!$A$4:$B$15000,2,FALSE),0)</f>
        <v>0.13150000000000001</v>
      </c>
      <c r="F409" s="14">
        <f t="shared" ca="1" si="188"/>
        <v>1.0004903700000001</v>
      </c>
      <c r="G409" s="14">
        <f ca="1">(TRUNC(PRODUCT($F$12:$F408),16))</f>
        <v>1.1053603879453999</v>
      </c>
      <c r="H409" s="14">
        <f t="shared" ca="1" si="189"/>
        <v>1.0999546224711401</v>
      </c>
      <c r="I409" s="14">
        <f t="shared" ca="1" si="190"/>
        <v>1.00491453</v>
      </c>
      <c r="J409" s="13">
        <f t="shared" si="180"/>
        <v>0.06</v>
      </c>
      <c r="K409" s="29">
        <f t="shared" si="181"/>
        <v>44742</v>
      </c>
      <c r="L409" s="2">
        <f t="shared" si="182"/>
        <v>10</v>
      </c>
      <c r="M409" s="17">
        <f t="shared" si="183"/>
        <v>10</v>
      </c>
      <c r="N409" s="12">
        <f t="shared" si="172"/>
        <v>1.0023149339999999</v>
      </c>
      <c r="O409" s="12">
        <f t="shared" ca="1" si="173"/>
        <v>1.007240841</v>
      </c>
      <c r="P409" s="17">
        <f t="shared" si="184"/>
        <v>0</v>
      </c>
      <c r="Q409" s="14">
        <f t="shared" ca="1" si="174"/>
        <v>7.2408409999999996</v>
      </c>
      <c r="R409" s="20">
        <f t="shared" si="175"/>
        <v>0</v>
      </c>
      <c r="S409" s="14">
        <f t="shared" si="176"/>
        <v>0</v>
      </c>
      <c r="T409" s="4" t="str">
        <f t="shared" si="185"/>
        <v>J=</v>
      </c>
      <c r="U409" s="29">
        <f t="shared" si="186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77"/>
        <v>44757</v>
      </c>
      <c r="B410" s="125">
        <f t="shared" ca="1" si="187"/>
        <v>1007.967802</v>
      </c>
      <c r="C410" s="7">
        <f t="shared" si="178"/>
        <v>1000</v>
      </c>
      <c r="D410" s="102">
        <f t="shared" si="179"/>
        <v>44754</v>
      </c>
      <c r="E410" s="100">
        <f ca="1">IF(D410&lt;$B$1,VLOOKUP(D410,[1]DI!$A$4:$B$15000,2,FALSE),0)</f>
        <v>0.13150000000000001</v>
      </c>
      <c r="F410" s="14">
        <f t="shared" ca="1" si="188"/>
        <v>1.0004903700000001</v>
      </c>
      <c r="G410" s="14">
        <f ca="1">(TRUNC(PRODUCT($F$12:$F409),16))</f>
        <v>1.1059024235188399</v>
      </c>
      <c r="H410" s="14">
        <f t="shared" ca="1" si="189"/>
        <v>1.0999546224711401</v>
      </c>
      <c r="I410" s="14">
        <f t="shared" ca="1" si="190"/>
        <v>1.0054073100000001</v>
      </c>
      <c r="J410" s="13">
        <f t="shared" si="180"/>
        <v>0.06</v>
      </c>
      <c r="K410" s="29">
        <f t="shared" si="181"/>
        <v>44742</v>
      </c>
      <c r="L410" s="2">
        <f t="shared" si="182"/>
        <v>11</v>
      </c>
      <c r="M410" s="17">
        <f t="shared" si="183"/>
        <v>11</v>
      </c>
      <c r="N410" s="12">
        <f t="shared" si="172"/>
        <v>1.0025467210000001</v>
      </c>
      <c r="O410" s="12">
        <f t="shared" ca="1" si="173"/>
        <v>1.007967802</v>
      </c>
      <c r="P410" s="17">
        <f t="shared" si="184"/>
        <v>0</v>
      </c>
      <c r="Q410" s="14">
        <f t="shared" ca="1" si="174"/>
        <v>7.9678019999999998</v>
      </c>
      <c r="R410" s="20">
        <f t="shared" si="175"/>
        <v>0</v>
      </c>
      <c r="S410" s="14">
        <f t="shared" si="176"/>
        <v>0</v>
      </c>
      <c r="T410" s="4" t="str">
        <f t="shared" si="185"/>
        <v>J=</v>
      </c>
      <c r="U410" s="29">
        <f t="shared" si="186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77"/>
        <v>44760</v>
      </c>
      <c r="B411" s="125">
        <f t="shared" ca="1" si="187"/>
        <v>1008.695297</v>
      </c>
      <c r="C411" s="7">
        <f t="shared" si="178"/>
        <v>1000</v>
      </c>
      <c r="D411" s="102">
        <f t="shared" si="179"/>
        <v>44755</v>
      </c>
      <c r="E411" s="100">
        <f ca="1">IF(D411&lt;$B$1,VLOOKUP(D411,[1]DI!$A$4:$B$15000,2,FALSE),0)</f>
        <v>0.13150000000000001</v>
      </c>
      <c r="F411" s="14">
        <f t="shared" ca="1" si="188"/>
        <v>1.0004903700000001</v>
      </c>
      <c r="G411" s="14">
        <f ca="1">(TRUNC(PRODUCT($F$12:$F410),16))</f>
        <v>1.10644472489026</v>
      </c>
      <c r="H411" s="14">
        <f t="shared" ca="1" si="189"/>
        <v>1.0999546224711401</v>
      </c>
      <c r="I411" s="14">
        <f t="shared" ca="1" si="190"/>
        <v>1.0059003399999999</v>
      </c>
      <c r="J411" s="13">
        <f t="shared" si="180"/>
        <v>0.06</v>
      </c>
      <c r="K411" s="29">
        <f t="shared" si="181"/>
        <v>44742</v>
      </c>
      <c r="L411" s="2">
        <f t="shared" si="182"/>
        <v>12</v>
      </c>
      <c r="M411" s="17">
        <f t="shared" si="183"/>
        <v>12</v>
      </c>
      <c r="N411" s="12">
        <f t="shared" si="172"/>
        <v>1.0027785629999999</v>
      </c>
      <c r="O411" s="12">
        <f t="shared" ca="1" si="173"/>
        <v>1.008695297</v>
      </c>
      <c r="P411" s="17">
        <f t="shared" si="184"/>
        <v>0</v>
      </c>
      <c r="Q411" s="14">
        <f t="shared" ca="1" si="174"/>
        <v>8.6952970000000001</v>
      </c>
      <c r="R411" s="20">
        <f t="shared" si="175"/>
        <v>0</v>
      </c>
      <c r="S411" s="14">
        <f t="shared" si="176"/>
        <v>0</v>
      </c>
      <c r="T411" s="4" t="str">
        <f t="shared" si="185"/>
        <v>J=</v>
      </c>
      <c r="U411" s="29">
        <f t="shared" si="186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77"/>
        <v>44761</v>
      </c>
      <c r="B412" s="125">
        <f t="shared" ca="1" si="187"/>
        <v>1009.42330599</v>
      </c>
      <c r="C412" s="7">
        <f t="shared" si="178"/>
        <v>1000</v>
      </c>
      <c r="D412" s="102">
        <f t="shared" si="179"/>
        <v>44756</v>
      </c>
      <c r="E412" s="100">
        <f ca="1">IF(D412&lt;$B$1,VLOOKUP(D412,[1]DI!$A$4:$B$15000,2,FALSE),0)</f>
        <v>0.13150000000000001</v>
      </c>
      <c r="F412" s="14">
        <f t="shared" ca="1" si="188"/>
        <v>1.0004903700000001</v>
      </c>
      <c r="G412" s="14">
        <f ca="1">(TRUNC(PRODUCT($F$12:$F411),16))</f>
        <v>1.1069872921899999</v>
      </c>
      <c r="H412" s="14">
        <f t="shared" ca="1" si="189"/>
        <v>1.0999546224711401</v>
      </c>
      <c r="I412" s="14">
        <f t="shared" ca="1" si="190"/>
        <v>1.0063936</v>
      </c>
      <c r="J412" s="13">
        <f t="shared" si="180"/>
        <v>0.06</v>
      </c>
      <c r="K412" s="29">
        <f t="shared" si="181"/>
        <v>44742</v>
      </c>
      <c r="L412" s="2">
        <f t="shared" si="182"/>
        <v>13</v>
      </c>
      <c r="M412" s="17">
        <f t="shared" si="183"/>
        <v>13</v>
      </c>
      <c r="N412" s="12">
        <f t="shared" si="172"/>
        <v>1.0030104580000001</v>
      </c>
      <c r="O412" s="12">
        <f t="shared" ca="1" si="173"/>
        <v>1.009423306</v>
      </c>
      <c r="P412" s="17">
        <f t="shared" si="184"/>
        <v>0</v>
      </c>
      <c r="Q412" s="14">
        <f t="shared" ca="1" si="174"/>
        <v>9.4233059899999994</v>
      </c>
      <c r="R412" s="20">
        <f t="shared" si="175"/>
        <v>0</v>
      </c>
      <c r="S412" s="14">
        <f t="shared" si="176"/>
        <v>0</v>
      </c>
      <c r="T412" s="4" t="str">
        <f t="shared" si="185"/>
        <v>J=</v>
      </c>
      <c r="U412" s="29">
        <f t="shared" si="186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77"/>
        <v>44762</v>
      </c>
      <c r="B413" s="125">
        <f t="shared" ca="1" si="187"/>
        <v>1010.151848</v>
      </c>
      <c r="C413" s="7">
        <f t="shared" si="178"/>
        <v>1000</v>
      </c>
      <c r="D413" s="102">
        <f t="shared" si="179"/>
        <v>44757</v>
      </c>
      <c r="E413" s="100">
        <f ca="1">IF(D413&lt;$B$1,VLOOKUP(D413,[1]DI!$A$4:$B$15000,2,FALSE),0)</f>
        <v>0.13150000000000001</v>
      </c>
      <c r="F413" s="14">
        <f t="shared" ca="1" si="188"/>
        <v>1.0004903700000001</v>
      </c>
      <c r="G413" s="14">
        <f ca="1">(TRUNC(PRODUCT($F$12:$F412),16))</f>
        <v>1.10753012554848</v>
      </c>
      <c r="H413" s="14">
        <f t="shared" ca="1" si="189"/>
        <v>1.0999546224711401</v>
      </c>
      <c r="I413" s="14">
        <f t="shared" ca="1" si="190"/>
        <v>1.0068871100000001</v>
      </c>
      <c r="J413" s="13">
        <f t="shared" si="180"/>
        <v>0.06</v>
      </c>
      <c r="K413" s="29">
        <f t="shared" si="181"/>
        <v>44742</v>
      </c>
      <c r="L413" s="2">
        <f t="shared" si="182"/>
        <v>14</v>
      </c>
      <c r="M413" s="17">
        <f t="shared" si="183"/>
        <v>14</v>
      </c>
      <c r="N413" s="12">
        <f t="shared" si="172"/>
        <v>1.0032424069999999</v>
      </c>
      <c r="O413" s="12">
        <f t="shared" ca="1" si="173"/>
        <v>1.010151848</v>
      </c>
      <c r="P413" s="17">
        <f t="shared" si="184"/>
        <v>0</v>
      </c>
      <c r="Q413" s="14">
        <f t="shared" ca="1" si="174"/>
        <v>10.151847999999999</v>
      </c>
      <c r="R413" s="20">
        <f t="shared" si="175"/>
        <v>0</v>
      </c>
      <c r="S413" s="14">
        <f t="shared" si="176"/>
        <v>0</v>
      </c>
      <c r="T413" s="4" t="str">
        <f t="shared" si="185"/>
        <v>J=</v>
      </c>
      <c r="U413" s="29">
        <f t="shared" si="186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77"/>
        <v>44763</v>
      </c>
      <c r="B414" s="125">
        <f t="shared" ca="1" si="187"/>
        <v>1010.880903</v>
      </c>
      <c r="C414" s="7">
        <f t="shared" si="178"/>
        <v>1000</v>
      </c>
      <c r="D414" s="102">
        <f t="shared" si="179"/>
        <v>44760</v>
      </c>
      <c r="E414" s="100">
        <f ca="1">IF(D414&lt;$B$1,VLOOKUP(D414,[1]DI!$A$4:$B$15000,2,FALSE),0)</f>
        <v>0.13150000000000001</v>
      </c>
      <c r="F414" s="14">
        <f t="shared" ca="1" si="188"/>
        <v>1.0004903700000001</v>
      </c>
      <c r="G414" s="14">
        <f ca="1">(TRUNC(PRODUCT($F$12:$F413),16))</f>
        <v>1.10807322509614</v>
      </c>
      <c r="H414" s="14">
        <f t="shared" ca="1" si="189"/>
        <v>1.0999546224711401</v>
      </c>
      <c r="I414" s="14">
        <f t="shared" ca="1" si="190"/>
        <v>1.0073808500000001</v>
      </c>
      <c r="J414" s="13">
        <f t="shared" si="180"/>
        <v>0.06</v>
      </c>
      <c r="K414" s="29">
        <f t="shared" si="181"/>
        <v>44742</v>
      </c>
      <c r="L414" s="2">
        <f t="shared" si="182"/>
        <v>15</v>
      </c>
      <c r="M414" s="17">
        <f t="shared" si="183"/>
        <v>15</v>
      </c>
      <c r="N414" s="12">
        <f t="shared" si="172"/>
        <v>1.0034744090000001</v>
      </c>
      <c r="O414" s="12">
        <f t="shared" ca="1" si="173"/>
        <v>1.0108809030000001</v>
      </c>
      <c r="P414" s="17">
        <f t="shared" si="184"/>
        <v>0</v>
      </c>
      <c r="Q414" s="14">
        <f t="shared" ca="1" si="174"/>
        <v>10.880903</v>
      </c>
      <c r="R414" s="20">
        <f t="shared" si="175"/>
        <v>0</v>
      </c>
      <c r="S414" s="14">
        <f t="shared" si="176"/>
        <v>0</v>
      </c>
      <c r="T414" s="4" t="str">
        <f t="shared" si="185"/>
        <v>J=</v>
      </c>
      <c r="U414" s="29">
        <f t="shared" si="186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77"/>
        <v>44764</v>
      </c>
      <c r="B415" s="125">
        <f t="shared" ca="1" si="187"/>
        <v>1011.610493</v>
      </c>
      <c r="C415" s="7">
        <f t="shared" si="178"/>
        <v>1000</v>
      </c>
      <c r="D415" s="102">
        <f t="shared" si="179"/>
        <v>44761</v>
      </c>
      <c r="E415" s="100">
        <f ca="1">IF(D415&lt;$B$1,VLOOKUP(D415,[1]DI!$A$4:$B$15000,2,FALSE),0)</f>
        <v>0.13150000000000001</v>
      </c>
      <c r="F415" s="14">
        <f t="shared" ca="1" si="188"/>
        <v>1.0004903700000001</v>
      </c>
      <c r="G415" s="14">
        <f ca="1">(TRUNC(PRODUCT($F$12:$F414),16))</f>
        <v>1.1086165909635299</v>
      </c>
      <c r="H415" s="14">
        <f t="shared" ca="1" si="189"/>
        <v>1.0999546224711401</v>
      </c>
      <c r="I415" s="14">
        <f t="shared" ca="1" si="190"/>
        <v>1.0078748399999999</v>
      </c>
      <c r="J415" s="13">
        <f t="shared" si="180"/>
        <v>0.06</v>
      </c>
      <c r="K415" s="29">
        <f t="shared" si="181"/>
        <v>44742</v>
      </c>
      <c r="L415" s="2">
        <f t="shared" si="182"/>
        <v>16</v>
      </c>
      <c r="M415" s="17">
        <f t="shared" si="183"/>
        <v>16</v>
      </c>
      <c r="N415" s="12">
        <f t="shared" si="172"/>
        <v>1.003706465</v>
      </c>
      <c r="O415" s="12">
        <f t="shared" ca="1" si="173"/>
        <v>1.0116104930000001</v>
      </c>
      <c r="P415" s="17">
        <f t="shared" si="184"/>
        <v>0</v>
      </c>
      <c r="Q415" s="14">
        <f t="shared" ca="1" si="174"/>
        <v>11.610493</v>
      </c>
      <c r="R415" s="20">
        <f t="shared" si="175"/>
        <v>0</v>
      </c>
      <c r="S415" s="14">
        <f t="shared" si="176"/>
        <v>0</v>
      </c>
      <c r="T415" s="4" t="str">
        <f t="shared" si="185"/>
        <v>J=</v>
      </c>
      <c r="U415" s="29">
        <f t="shared" si="186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77"/>
        <v>44767</v>
      </c>
      <c r="B416" s="125">
        <f t="shared" ca="1" si="187"/>
        <v>1012.340607</v>
      </c>
      <c r="C416" s="7">
        <f t="shared" si="178"/>
        <v>1000</v>
      </c>
      <c r="D416" s="102">
        <f t="shared" si="179"/>
        <v>44762</v>
      </c>
      <c r="E416" s="100">
        <f ca="1">IF(D416&lt;$B$1,VLOOKUP(D416,[1]DI!$A$4:$B$15000,2,FALSE),0)</f>
        <v>0.13150000000000001</v>
      </c>
      <c r="F416" s="14">
        <f t="shared" ca="1" si="188"/>
        <v>1.0004903700000001</v>
      </c>
      <c r="G416" s="14">
        <f ca="1">(TRUNC(PRODUCT($F$12:$F415),16))</f>
        <v>1.1091602232812401</v>
      </c>
      <c r="H416" s="14">
        <f t="shared" ca="1" si="189"/>
        <v>1.0999546224711401</v>
      </c>
      <c r="I416" s="14">
        <f t="shared" ca="1" si="190"/>
        <v>1.0083690700000001</v>
      </c>
      <c r="J416" s="13">
        <f t="shared" si="180"/>
        <v>0.06</v>
      </c>
      <c r="K416" s="29">
        <f t="shared" si="181"/>
        <v>44742</v>
      </c>
      <c r="L416" s="2">
        <f t="shared" si="182"/>
        <v>17</v>
      </c>
      <c r="M416" s="17">
        <f t="shared" si="183"/>
        <v>17</v>
      </c>
      <c r="N416" s="12">
        <f t="shared" si="172"/>
        <v>1.0039385750000001</v>
      </c>
      <c r="O416" s="12">
        <f t="shared" ca="1" si="173"/>
        <v>1.0123406070000001</v>
      </c>
      <c r="P416" s="17">
        <f t="shared" si="184"/>
        <v>0</v>
      </c>
      <c r="Q416" s="14">
        <f t="shared" ca="1" si="174"/>
        <v>12.340607</v>
      </c>
      <c r="R416" s="20">
        <f t="shared" si="175"/>
        <v>0</v>
      </c>
      <c r="S416" s="14">
        <f t="shared" si="176"/>
        <v>0</v>
      </c>
      <c r="T416" s="4" t="str">
        <f t="shared" si="185"/>
        <v>J=</v>
      </c>
      <c r="U416" s="29">
        <f t="shared" si="186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77"/>
        <v>44768</v>
      </c>
      <c r="B417" s="125">
        <f t="shared" ca="1" si="187"/>
        <v>1013.0712559900001</v>
      </c>
      <c r="C417" s="7">
        <f t="shared" si="178"/>
        <v>1000</v>
      </c>
      <c r="D417" s="102">
        <f t="shared" si="179"/>
        <v>44763</v>
      </c>
      <c r="E417" s="100">
        <f ca="1">IF(D417&lt;$B$1,VLOOKUP(D417,[1]DI!$A$4:$B$15000,2,FALSE),0)</f>
        <v>0.13150000000000001</v>
      </c>
      <c r="F417" s="14">
        <f t="shared" ca="1" si="188"/>
        <v>1.0004903700000001</v>
      </c>
      <c r="G417" s="14">
        <f ca="1">(TRUNC(PRODUCT($F$12:$F416),16))</f>
        <v>1.10970412217993</v>
      </c>
      <c r="H417" s="14">
        <f t="shared" ca="1" si="189"/>
        <v>1.0999546224711401</v>
      </c>
      <c r="I417" s="14">
        <f t="shared" ca="1" si="190"/>
        <v>1.0088635500000001</v>
      </c>
      <c r="J417" s="13">
        <f t="shared" si="180"/>
        <v>0.06</v>
      </c>
      <c r="K417" s="29">
        <f t="shared" si="181"/>
        <v>44742</v>
      </c>
      <c r="L417" s="2">
        <f t="shared" si="182"/>
        <v>18</v>
      </c>
      <c r="M417" s="17">
        <f t="shared" si="183"/>
        <v>18</v>
      </c>
      <c r="N417" s="12">
        <f t="shared" si="172"/>
        <v>1.004170738</v>
      </c>
      <c r="O417" s="12">
        <f t="shared" ca="1" si="173"/>
        <v>1.0130712559999999</v>
      </c>
      <c r="P417" s="17">
        <f t="shared" si="184"/>
        <v>0</v>
      </c>
      <c r="Q417" s="14">
        <f t="shared" ca="1" si="174"/>
        <v>13.071255989999999</v>
      </c>
      <c r="R417" s="20">
        <f t="shared" si="175"/>
        <v>0</v>
      </c>
      <c r="S417" s="14">
        <f t="shared" si="176"/>
        <v>0</v>
      </c>
      <c r="T417" s="4" t="str">
        <f t="shared" si="185"/>
        <v>J=</v>
      </c>
      <c r="U417" s="29">
        <f t="shared" si="186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77"/>
        <v>44769</v>
      </c>
      <c r="B418" s="125">
        <f t="shared" ca="1" si="187"/>
        <v>1013.80241899</v>
      </c>
      <c r="C418" s="7">
        <f t="shared" si="178"/>
        <v>1000</v>
      </c>
      <c r="D418" s="102">
        <f t="shared" si="179"/>
        <v>44764</v>
      </c>
      <c r="E418" s="100">
        <f ca="1">IF(D418&lt;$B$1,VLOOKUP(D418,[1]DI!$A$4:$B$15000,2,FALSE),0)</f>
        <v>0.13150000000000001</v>
      </c>
      <c r="F418" s="14">
        <f t="shared" ca="1" si="188"/>
        <v>1.0004903700000001</v>
      </c>
      <c r="G418" s="14">
        <f ca="1">(TRUNC(PRODUCT($F$12:$F417),16))</f>
        <v>1.1102482877903299</v>
      </c>
      <c r="H418" s="14">
        <f t="shared" ca="1" si="189"/>
        <v>1.0999546224711401</v>
      </c>
      <c r="I418" s="14">
        <f t="shared" ca="1" si="190"/>
        <v>1.00935826</v>
      </c>
      <c r="J418" s="13">
        <f t="shared" si="180"/>
        <v>0.06</v>
      </c>
      <c r="K418" s="29">
        <f t="shared" si="181"/>
        <v>44742</v>
      </c>
      <c r="L418" s="2">
        <f t="shared" si="182"/>
        <v>19</v>
      </c>
      <c r="M418" s="17">
        <f t="shared" si="183"/>
        <v>19</v>
      </c>
      <c r="N418" s="12">
        <f t="shared" si="172"/>
        <v>1.004402955</v>
      </c>
      <c r="O418" s="12">
        <f t="shared" ca="1" si="173"/>
        <v>1.0138024189999999</v>
      </c>
      <c r="P418" s="17">
        <f t="shared" si="184"/>
        <v>0</v>
      </c>
      <c r="Q418" s="14">
        <f t="shared" ca="1" si="174"/>
        <v>13.80241899</v>
      </c>
      <c r="R418" s="20">
        <f t="shared" si="175"/>
        <v>0</v>
      </c>
      <c r="S418" s="14">
        <f t="shared" si="176"/>
        <v>0</v>
      </c>
      <c r="T418" s="4" t="str">
        <f t="shared" si="185"/>
        <v>J=</v>
      </c>
      <c r="U418" s="29">
        <f t="shared" si="186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77"/>
        <v>44770</v>
      </c>
      <c r="B419" s="125">
        <f t="shared" ca="1" si="187"/>
        <v>1014.534118</v>
      </c>
      <c r="C419" s="7">
        <f t="shared" si="178"/>
        <v>1000</v>
      </c>
      <c r="D419" s="102">
        <f t="shared" si="179"/>
        <v>44767</v>
      </c>
      <c r="E419" s="100">
        <f ca="1">IF(D419&lt;$B$1,VLOOKUP(D419,[1]DI!$A$4:$B$15000,2,FALSE),0)</f>
        <v>0.13150000000000001</v>
      </c>
      <c r="F419" s="14">
        <f t="shared" ca="1" si="188"/>
        <v>1.0004903700000001</v>
      </c>
      <c r="G419" s="14">
        <f ca="1">(TRUNC(PRODUCT($F$12:$F418),16))</f>
        <v>1.11079272024321</v>
      </c>
      <c r="H419" s="14">
        <f t="shared" ca="1" si="189"/>
        <v>1.0999546224711401</v>
      </c>
      <c r="I419" s="14">
        <f t="shared" ca="1" si="190"/>
        <v>1.0098532200000001</v>
      </c>
      <c r="J419" s="13">
        <f t="shared" si="180"/>
        <v>0.06</v>
      </c>
      <c r="K419" s="29">
        <f t="shared" si="181"/>
        <v>44742</v>
      </c>
      <c r="L419" s="2">
        <f t="shared" si="182"/>
        <v>20</v>
      </c>
      <c r="M419" s="17">
        <f t="shared" si="183"/>
        <v>20</v>
      </c>
      <c r="N419" s="12">
        <f t="shared" si="172"/>
        <v>1.004635226</v>
      </c>
      <c r="O419" s="12">
        <f t="shared" ca="1" si="173"/>
        <v>1.014534118</v>
      </c>
      <c r="P419" s="17">
        <f t="shared" si="184"/>
        <v>0</v>
      </c>
      <c r="Q419" s="14">
        <f t="shared" ca="1" si="174"/>
        <v>14.534117999999999</v>
      </c>
      <c r="R419" s="20">
        <f t="shared" si="175"/>
        <v>0</v>
      </c>
      <c r="S419" s="14">
        <f t="shared" si="176"/>
        <v>0</v>
      </c>
      <c r="T419" s="4" t="str">
        <f t="shared" si="185"/>
        <v>J=</v>
      </c>
      <c r="U419" s="29">
        <f t="shared" si="186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77"/>
        <v>44771</v>
      </c>
      <c r="B420" s="125">
        <f t="shared" ca="1" si="187"/>
        <v>1015.266342</v>
      </c>
      <c r="C420" s="7">
        <f t="shared" si="178"/>
        <v>1000</v>
      </c>
      <c r="D420" s="102">
        <f t="shared" si="179"/>
        <v>44768</v>
      </c>
      <c r="E420" s="100">
        <f ca="1">IF(D420&lt;$B$1,VLOOKUP(D420,[1]DI!$A$4:$B$15000,2,FALSE),0)</f>
        <v>0.13150000000000001</v>
      </c>
      <c r="F420" s="14">
        <f t="shared" ca="1" si="188"/>
        <v>1.0004903700000001</v>
      </c>
      <c r="G420" s="14">
        <f ca="1">(TRUNC(PRODUCT($F$12:$F419),16))</f>
        <v>1.1113374196694401</v>
      </c>
      <c r="H420" s="14">
        <f t="shared" ca="1" si="189"/>
        <v>1.0999546224711401</v>
      </c>
      <c r="I420" s="14">
        <f t="shared" ca="1" si="190"/>
        <v>1.0103484199999999</v>
      </c>
      <c r="J420" s="13">
        <f t="shared" si="180"/>
        <v>0.06</v>
      </c>
      <c r="K420" s="29">
        <f t="shared" si="181"/>
        <v>44742</v>
      </c>
      <c r="L420" s="2">
        <f t="shared" si="182"/>
        <v>21</v>
      </c>
      <c r="M420" s="17">
        <f t="shared" si="183"/>
        <v>21</v>
      </c>
      <c r="N420" s="12">
        <f t="shared" si="172"/>
        <v>1.004867551</v>
      </c>
      <c r="O420" s="12">
        <f t="shared" ca="1" si="173"/>
        <v>1.0152663420000001</v>
      </c>
      <c r="P420" s="17">
        <f t="shared" si="184"/>
        <v>0</v>
      </c>
      <c r="Q420" s="14">
        <f t="shared" ca="1" si="174"/>
        <v>15.266342</v>
      </c>
      <c r="R420" s="20">
        <f t="shared" si="175"/>
        <v>0</v>
      </c>
      <c r="S420" s="14">
        <f t="shared" si="176"/>
        <v>0</v>
      </c>
      <c r="T420" s="4" t="str">
        <f t="shared" si="185"/>
        <v>J=</v>
      </c>
      <c r="U420" s="29">
        <f t="shared" si="186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77"/>
        <v>44774</v>
      </c>
      <c r="B421" s="125">
        <f t="shared" ca="1" si="187"/>
        <v>1015.999102</v>
      </c>
      <c r="C421" s="7">
        <f t="shared" si="178"/>
        <v>1000</v>
      </c>
      <c r="D421" s="102">
        <f t="shared" si="179"/>
        <v>44769</v>
      </c>
      <c r="E421" s="100">
        <f ca="1">IF(D421&lt;$B$1,VLOOKUP(D421,[1]DI!$A$4:$B$15000,2,FALSE),0)</f>
        <v>0.13150000000000001</v>
      </c>
      <c r="F421" s="14">
        <f t="shared" ca="1" si="188"/>
        <v>1.0004903700000001</v>
      </c>
      <c r="G421" s="14">
        <f ca="1">(TRUNC(PRODUCT($F$12:$F420),16))</f>
        <v>1.1118823861999201</v>
      </c>
      <c r="H421" s="14">
        <f t="shared" ca="1" si="189"/>
        <v>1.0999546224711401</v>
      </c>
      <c r="I421" s="14">
        <f t="shared" ca="1" si="190"/>
        <v>1.01084387</v>
      </c>
      <c r="J421" s="13">
        <f t="shared" si="180"/>
        <v>0.06</v>
      </c>
      <c r="K421" s="29">
        <f t="shared" si="181"/>
        <v>44742</v>
      </c>
      <c r="L421" s="2">
        <f t="shared" si="182"/>
        <v>22</v>
      </c>
      <c r="M421" s="17">
        <f t="shared" si="183"/>
        <v>22</v>
      </c>
      <c r="N421" s="12">
        <f t="shared" si="172"/>
        <v>1.005099929</v>
      </c>
      <c r="O421" s="12">
        <f t="shared" ca="1" si="173"/>
        <v>1.0159991020000001</v>
      </c>
      <c r="P421" s="17">
        <f t="shared" si="184"/>
        <v>0</v>
      </c>
      <c r="Q421" s="14">
        <f t="shared" ca="1" si="174"/>
        <v>15.999102000000001</v>
      </c>
      <c r="R421" s="20">
        <f t="shared" si="175"/>
        <v>0</v>
      </c>
      <c r="S421" s="14">
        <f t="shared" si="176"/>
        <v>0</v>
      </c>
      <c r="T421" s="4" t="str">
        <f t="shared" si="185"/>
        <v>J=</v>
      </c>
      <c r="U421" s="29">
        <f t="shared" si="186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77"/>
        <v>44775</v>
      </c>
      <c r="B422" s="125">
        <f t="shared" ca="1" si="187"/>
        <v>1016.732388</v>
      </c>
      <c r="C422" s="7">
        <f t="shared" si="178"/>
        <v>1000</v>
      </c>
      <c r="D422" s="102">
        <f t="shared" si="179"/>
        <v>44770</v>
      </c>
      <c r="E422" s="100">
        <f ca="1">IF(D422&lt;$B$1,VLOOKUP(D422,[1]DI!$A$4:$B$15000,2,FALSE),0)</f>
        <v>0.13150000000000001</v>
      </c>
      <c r="F422" s="14">
        <f t="shared" ca="1" si="188"/>
        <v>1.0004903700000001</v>
      </c>
      <c r="G422" s="14">
        <f ca="1">(TRUNC(PRODUCT($F$12:$F421),16))</f>
        <v>1.11242761996564</v>
      </c>
      <c r="H422" s="14">
        <f t="shared" ca="1" si="189"/>
        <v>1.0999546224711401</v>
      </c>
      <c r="I422" s="14">
        <f t="shared" ca="1" si="190"/>
        <v>1.0113395599999999</v>
      </c>
      <c r="J422" s="13">
        <f t="shared" si="180"/>
        <v>0.06</v>
      </c>
      <c r="K422" s="29">
        <f t="shared" si="181"/>
        <v>44742</v>
      </c>
      <c r="L422" s="2">
        <f t="shared" si="182"/>
        <v>23</v>
      </c>
      <c r="M422" s="17">
        <f t="shared" si="183"/>
        <v>23</v>
      </c>
      <c r="N422" s="12">
        <f t="shared" si="172"/>
        <v>1.005332361</v>
      </c>
      <c r="O422" s="12">
        <f t="shared" ca="1" si="173"/>
        <v>1.0167323880000001</v>
      </c>
      <c r="P422" s="17">
        <f t="shared" si="184"/>
        <v>0</v>
      </c>
      <c r="Q422" s="14">
        <f t="shared" ca="1" si="174"/>
        <v>16.732388</v>
      </c>
      <c r="R422" s="20">
        <f t="shared" si="175"/>
        <v>0</v>
      </c>
      <c r="S422" s="14">
        <f t="shared" si="176"/>
        <v>0</v>
      </c>
      <c r="T422" s="4" t="str">
        <f t="shared" si="185"/>
        <v>J=</v>
      </c>
      <c r="U422" s="29">
        <f t="shared" si="186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77"/>
        <v>44776</v>
      </c>
      <c r="B423" s="125">
        <f t="shared" ca="1" si="187"/>
        <v>1017.466199</v>
      </c>
      <c r="C423" s="7">
        <f t="shared" si="178"/>
        <v>1000</v>
      </c>
      <c r="D423" s="102">
        <f t="shared" si="179"/>
        <v>44771</v>
      </c>
      <c r="E423" s="100">
        <f ca="1">IF(D423&lt;$B$1,VLOOKUP(D423,[1]DI!$A$4:$B$15000,2,FALSE),0)</f>
        <v>0.13150000000000001</v>
      </c>
      <c r="F423" s="14">
        <f t="shared" ca="1" si="188"/>
        <v>1.0004903700000001</v>
      </c>
      <c r="G423" s="14">
        <f ca="1">(TRUNC(PRODUCT($F$12:$F422),16))</f>
        <v>1.1129731210976399</v>
      </c>
      <c r="H423" s="14">
        <f t="shared" ca="1" si="189"/>
        <v>1.0999546224711401</v>
      </c>
      <c r="I423" s="14">
        <f t="shared" ca="1" si="190"/>
        <v>1.0118354899999999</v>
      </c>
      <c r="J423" s="13">
        <f t="shared" si="180"/>
        <v>0.06</v>
      </c>
      <c r="K423" s="29">
        <f t="shared" si="181"/>
        <v>44742</v>
      </c>
      <c r="L423" s="2">
        <f t="shared" si="182"/>
        <v>24</v>
      </c>
      <c r="M423" s="17">
        <f t="shared" si="183"/>
        <v>24</v>
      </c>
      <c r="N423" s="12">
        <f t="shared" si="172"/>
        <v>1.005564846</v>
      </c>
      <c r="O423" s="12">
        <f t="shared" ca="1" si="173"/>
        <v>1.017466199</v>
      </c>
      <c r="P423" s="17">
        <f t="shared" si="184"/>
        <v>0</v>
      </c>
      <c r="Q423" s="14">
        <f t="shared" ca="1" si="174"/>
        <v>17.466199</v>
      </c>
      <c r="R423" s="20">
        <f t="shared" si="175"/>
        <v>0</v>
      </c>
      <c r="S423" s="14">
        <f t="shared" si="176"/>
        <v>0</v>
      </c>
      <c r="T423" s="4" t="str">
        <f t="shared" si="185"/>
        <v>J=</v>
      </c>
      <c r="U423" s="29">
        <f t="shared" si="186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77"/>
        <v>44777</v>
      </c>
      <c r="B424" s="125">
        <f t="shared" ca="1" si="187"/>
        <v>1018.2005370000001</v>
      </c>
      <c r="C424" s="7">
        <f t="shared" si="178"/>
        <v>1000</v>
      </c>
      <c r="D424" s="102">
        <f t="shared" si="179"/>
        <v>44774</v>
      </c>
      <c r="E424" s="100">
        <f ca="1">IF(D424&lt;$B$1,VLOOKUP(D424,[1]DI!$A$4:$B$15000,2,FALSE),0)</f>
        <v>0.13150000000000001</v>
      </c>
      <c r="F424" s="14">
        <f t="shared" ca="1" si="188"/>
        <v>1.0004903700000001</v>
      </c>
      <c r="G424" s="14">
        <f ca="1">(TRUNC(PRODUCT($F$12:$F423),16))</f>
        <v>1.1135188897270401</v>
      </c>
      <c r="H424" s="14">
        <f t="shared" ca="1" si="189"/>
        <v>1.0999546224711401</v>
      </c>
      <c r="I424" s="14">
        <f t="shared" ca="1" si="190"/>
        <v>1.0123316600000001</v>
      </c>
      <c r="J424" s="13">
        <f t="shared" si="180"/>
        <v>0.06</v>
      </c>
      <c r="K424" s="29">
        <f t="shared" si="181"/>
        <v>44742</v>
      </c>
      <c r="L424" s="2">
        <f t="shared" si="182"/>
        <v>25</v>
      </c>
      <c r="M424" s="17">
        <f t="shared" si="183"/>
        <v>25</v>
      </c>
      <c r="N424" s="12">
        <f t="shared" si="172"/>
        <v>1.005797386</v>
      </c>
      <c r="O424" s="12">
        <f t="shared" ca="1" si="173"/>
        <v>1.018200537</v>
      </c>
      <c r="P424" s="17">
        <f t="shared" si="184"/>
        <v>0</v>
      </c>
      <c r="Q424" s="14">
        <f t="shared" ca="1" si="174"/>
        <v>18.200537000000001</v>
      </c>
      <c r="R424" s="20">
        <f t="shared" si="175"/>
        <v>0</v>
      </c>
      <c r="S424" s="14">
        <f t="shared" si="176"/>
        <v>0</v>
      </c>
      <c r="T424" s="4" t="str">
        <f t="shared" si="185"/>
        <v>J=</v>
      </c>
      <c r="U424" s="29">
        <f t="shared" si="186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77"/>
        <v>44778</v>
      </c>
      <c r="B425" s="125">
        <f t="shared" ca="1" si="187"/>
        <v>1018.935412</v>
      </c>
      <c r="C425" s="7">
        <f t="shared" si="178"/>
        <v>1000</v>
      </c>
      <c r="D425" s="102">
        <f t="shared" si="179"/>
        <v>44775</v>
      </c>
      <c r="E425" s="100">
        <f ca="1">IF(D425&lt;$B$1,VLOOKUP(D425,[1]DI!$A$4:$B$15000,2,FALSE),0)</f>
        <v>0.13150000000000001</v>
      </c>
      <c r="F425" s="14">
        <f t="shared" ca="1" si="188"/>
        <v>1.0004903700000001</v>
      </c>
      <c r="G425" s="14">
        <f ca="1">(TRUNC(PRODUCT($F$12:$F424),16))</f>
        <v>1.11406492598499</v>
      </c>
      <c r="H425" s="14">
        <f t="shared" ca="1" si="189"/>
        <v>1.0999546224711401</v>
      </c>
      <c r="I425" s="14">
        <f t="shared" ca="1" si="190"/>
        <v>1.01282808</v>
      </c>
      <c r="J425" s="13">
        <f t="shared" si="180"/>
        <v>0.06</v>
      </c>
      <c r="K425" s="29">
        <f t="shared" si="181"/>
        <v>44742</v>
      </c>
      <c r="L425" s="2">
        <f t="shared" si="182"/>
        <v>26</v>
      </c>
      <c r="M425" s="17">
        <f t="shared" si="183"/>
        <v>26</v>
      </c>
      <c r="N425" s="12">
        <f t="shared" si="172"/>
        <v>1.006029979</v>
      </c>
      <c r="O425" s="12">
        <f t="shared" ca="1" si="173"/>
        <v>1.018935412</v>
      </c>
      <c r="P425" s="17">
        <f t="shared" si="184"/>
        <v>0</v>
      </c>
      <c r="Q425" s="14">
        <f t="shared" ca="1" si="174"/>
        <v>18.935411999999999</v>
      </c>
      <c r="R425" s="20">
        <f t="shared" si="175"/>
        <v>0</v>
      </c>
      <c r="S425" s="14">
        <f t="shared" si="176"/>
        <v>0</v>
      </c>
      <c r="T425" s="4" t="str">
        <f t="shared" si="185"/>
        <v>J=</v>
      </c>
      <c r="U425" s="29">
        <f t="shared" si="186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77"/>
        <v>44781</v>
      </c>
      <c r="B426" s="125">
        <f t="shared" ca="1" si="187"/>
        <v>1019.6708139899999</v>
      </c>
      <c r="C426" s="7">
        <f t="shared" si="178"/>
        <v>1000</v>
      </c>
      <c r="D426" s="102">
        <f t="shared" si="179"/>
        <v>44776</v>
      </c>
      <c r="E426" s="100">
        <f ca="1">IF(D426&lt;$B$1,VLOOKUP(D426,[1]DI!$A$4:$B$15000,2,FALSE),0)</f>
        <v>0.13150000000000001</v>
      </c>
      <c r="F426" s="14">
        <f t="shared" ca="1" si="188"/>
        <v>1.0004903700000001</v>
      </c>
      <c r="G426" s="14">
        <f ca="1">(TRUNC(PRODUCT($F$12:$F425),16))</f>
        <v>1.11461123000275</v>
      </c>
      <c r="H426" s="14">
        <f t="shared" ca="1" si="189"/>
        <v>1.0999546224711401</v>
      </c>
      <c r="I426" s="14">
        <f t="shared" ca="1" si="190"/>
        <v>1.0133247400000001</v>
      </c>
      <c r="J426" s="13">
        <f t="shared" si="180"/>
        <v>0.06</v>
      </c>
      <c r="K426" s="29">
        <f t="shared" si="181"/>
        <v>44742</v>
      </c>
      <c r="L426" s="2">
        <f t="shared" si="182"/>
        <v>27</v>
      </c>
      <c r="M426" s="17">
        <f t="shared" si="183"/>
        <v>27</v>
      </c>
      <c r="N426" s="12">
        <f t="shared" si="172"/>
        <v>1.006262626</v>
      </c>
      <c r="O426" s="12">
        <f t="shared" ca="1" si="173"/>
        <v>1.0196708139999999</v>
      </c>
      <c r="P426" s="17">
        <f t="shared" si="184"/>
        <v>0</v>
      </c>
      <c r="Q426" s="14">
        <f t="shared" ca="1" si="174"/>
        <v>19.670813989999999</v>
      </c>
      <c r="R426" s="20">
        <f t="shared" si="175"/>
        <v>0</v>
      </c>
      <c r="S426" s="14">
        <f t="shared" si="176"/>
        <v>0</v>
      </c>
      <c r="T426" s="4" t="str">
        <f t="shared" si="185"/>
        <v>J=</v>
      </c>
      <c r="U426" s="29">
        <f t="shared" si="186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77"/>
        <v>44782</v>
      </c>
      <c r="B427" s="125">
        <f t="shared" ca="1" si="187"/>
        <v>1020.40674299</v>
      </c>
      <c r="C427" s="7">
        <f t="shared" si="178"/>
        <v>1000</v>
      </c>
      <c r="D427" s="102">
        <f t="shared" si="179"/>
        <v>44777</v>
      </c>
      <c r="E427" s="100">
        <f ca="1">IF(D427&lt;$B$1,VLOOKUP(D427,[1]DI!$A$4:$B$15000,2,FALSE),0)</f>
        <v>0.13650000000000001</v>
      </c>
      <c r="F427" s="14">
        <f t="shared" ca="1" si="188"/>
        <v>1.00050788</v>
      </c>
      <c r="G427" s="14">
        <f ca="1">(TRUNC(PRODUCT($F$12:$F426),16))</f>
        <v>1.1151578019116</v>
      </c>
      <c r="H427" s="14">
        <f t="shared" ca="1" si="189"/>
        <v>1.0999546224711401</v>
      </c>
      <c r="I427" s="14">
        <f t="shared" ca="1" si="190"/>
        <v>1.01382164</v>
      </c>
      <c r="J427" s="13">
        <f t="shared" si="180"/>
        <v>0.06</v>
      </c>
      <c r="K427" s="29">
        <f t="shared" si="181"/>
        <v>44742</v>
      </c>
      <c r="L427" s="2">
        <f t="shared" si="182"/>
        <v>28</v>
      </c>
      <c r="M427" s="17">
        <f t="shared" si="183"/>
        <v>28</v>
      </c>
      <c r="N427" s="12">
        <f t="shared" si="172"/>
        <v>1.0064953270000001</v>
      </c>
      <c r="O427" s="12">
        <f t="shared" ca="1" si="173"/>
        <v>1.0204067429999999</v>
      </c>
      <c r="P427" s="17">
        <f t="shared" si="184"/>
        <v>0</v>
      </c>
      <c r="Q427" s="14">
        <f t="shared" ca="1" si="174"/>
        <v>20.406742990000001</v>
      </c>
      <c r="R427" s="20">
        <f t="shared" si="175"/>
        <v>0</v>
      </c>
      <c r="S427" s="14">
        <f t="shared" si="176"/>
        <v>0</v>
      </c>
      <c r="T427" s="4" t="str">
        <f t="shared" si="185"/>
        <v>J=</v>
      </c>
      <c r="U427" s="29">
        <f t="shared" si="186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77"/>
        <v>44783</v>
      </c>
      <c r="B428" s="125">
        <f t="shared" ca="1" si="187"/>
        <v>1021.161078</v>
      </c>
      <c r="C428" s="7">
        <f t="shared" si="178"/>
        <v>1000</v>
      </c>
      <c r="D428" s="102">
        <f t="shared" si="179"/>
        <v>44778</v>
      </c>
      <c r="E428" s="100">
        <f ca="1">IF(D428&lt;$B$1,VLOOKUP(D428,[1]DI!$A$4:$B$15000,2,FALSE),0)</f>
        <v>0.13650000000000001</v>
      </c>
      <c r="F428" s="14">
        <f t="shared" ca="1" si="188"/>
        <v>1.00050788</v>
      </c>
      <c r="G428" s="14">
        <f ca="1">(TRUNC(PRODUCT($F$12:$F427),16))</f>
        <v>1.1157241682560399</v>
      </c>
      <c r="H428" s="14">
        <f t="shared" ca="1" si="189"/>
        <v>1.0999546224711401</v>
      </c>
      <c r="I428" s="14">
        <f t="shared" ca="1" si="190"/>
        <v>1.01433654</v>
      </c>
      <c r="J428" s="13">
        <f t="shared" si="180"/>
        <v>0.06</v>
      </c>
      <c r="K428" s="29">
        <f t="shared" si="181"/>
        <v>44742</v>
      </c>
      <c r="L428" s="2">
        <f t="shared" si="182"/>
        <v>29</v>
      </c>
      <c r="M428" s="17">
        <f t="shared" si="183"/>
        <v>29</v>
      </c>
      <c r="N428" s="12">
        <f t="shared" si="172"/>
        <v>1.0067280810000001</v>
      </c>
      <c r="O428" s="12">
        <f t="shared" ca="1" si="173"/>
        <v>1.021161078</v>
      </c>
      <c r="P428" s="17">
        <f t="shared" si="184"/>
        <v>0</v>
      </c>
      <c r="Q428" s="14">
        <f t="shared" ca="1" si="174"/>
        <v>21.161078</v>
      </c>
      <c r="R428" s="20">
        <f t="shared" si="175"/>
        <v>0</v>
      </c>
      <c r="S428" s="14">
        <f t="shared" si="176"/>
        <v>0</v>
      </c>
      <c r="T428" s="4" t="str">
        <f t="shared" si="185"/>
        <v>J=</v>
      </c>
      <c r="U428" s="29">
        <f t="shared" si="186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77"/>
        <v>44784</v>
      </c>
      <c r="B429" s="125">
        <f t="shared" ca="1" si="187"/>
        <v>1021.915971</v>
      </c>
      <c r="C429" s="7">
        <f t="shared" si="178"/>
        <v>1000</v>
      </c>
      <c r="D429" s="102">
        <f t="shared" si="179"/>
        <v>44781</v>
      </c>
      <c r="E429" s="100">
        <f ca="1">IF(D429&lt;$B$1,VLOOKUP(D429,[1]DI!$A$4:$B$15000,2,FALSE),0)</f>
        <v>0.13650000000000001</v>
      </c>
      <c r="F429" s="14">
        <f t="shared" ca="1" si="188"/>
        <v>1.00050788</v>
      </c>
      <c r="G429" s="14">
        <f ca="1">(TRUNC(PRODUCT($F$12:$F428),16))</f>
        <v>1.1162908222466099</v>
      </c>
      <c r="H429" s="14">
        <f t="shared" ca="1" si="189"/>
        <v>1.0999546224711401</v>
      </c>
      <c r="I429" s="14">
        <f t="shared" ca="1" si="190"/>
        <v>1.0148516999999999</v>
      </c>
      <c r="J429" s="13">
        <f t="shared" si="180"/>
        <v>0.06</v>
      </c>
      <c r="K429" s="29">
        <f t="shared" si="181"/>
        <v>44742</v>
      </c>
      <c r="L429" s="2">
        <f t="shared" si="182"/>
        <v>30</v>
      </c>
      <c r="M429" s="17">
        <f t="shared" si="183"/>
        <v>30</v>
      </c>
      <c r="N429" s="12">
        <f t="shared" si="172"/>
        <v>1.00696089</v>
      </c>
      <c r="O429" s="12">
        <f t="shared" ca="1" si="173"/>
        <v>1.0219159710000001</v>
      </c>
      <c r="P429" s="17">
        <f t="shared" si="184"/>
        <v>0</v>
      </c>
      <c r="Q429" s="14">
        <f t="shared" ca="1" si="174"/>
        <v>21.915970999999999</v>
      </c>
      <c r="R429" s="20">
        <f t="shared" si="175"/>
        <v>0</v>
      </c>
      <c r="S429" s="14">
        <f t="shared" si="176"/>
        <v>0</v>
      </c>
      <c r="T429" s="4" t="str">
        <f t="shared" si="185"/>
        <v>J=</v>
      </c>
      <c r="U429" s="29">
        <f t="shared" si="186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77"/>
        <v>44785</v>
      </c>
      <c r="B430" s="125">
        <f t="shared" ca="1" si="187"/>
        <v>1022.671429</v>
      </c>
      <c r="C430" s="7">
        <f t="shared" si="178"/>
        <v>1000</v>
      </c>
      <c r="D430" s="102">
        <f t="shared" si="179"/>
        <v>44782</v>
      </c>
      <c r="E430" s="100">
        <f ca="1">IF(D430&lt;$B$1,VLOOKUP(D430,[1]DI!$A$4:$B$15000,2,FALSE),0)</f>
        <v>0.13650000000000001</v>
      </c>
      <c r="F430" s="14">
        <f t="shared" ca="1" si="188"/>
        <v>1.00050788</v>
      </c>
      <c r="G430" s="14">
        <f ca="1">(TRUNC(PRODUCT($F$12:$F429),16))</f>
        <v>1.1168577640294099</v>
      </c>
      <c r="H430" s="14">
        <f t="shared" ca="1" si="189"/>
        <v>1.0999546224711401</v>
      </c>
      <c r="I430" s="14">
        <f t="shared" ca="1" si="190"/>
        <v>1.01536713</v>
      </c>
      <c r="J430" s="13">
        <f t="shared" si="180"/>
        <v>0.06</v>
      </c>
      <c r="K430" s="29">
        <f t="shared" si="181"/>
        <v>44742</v>
      </c>
      <c r="L430" s="2">
        <f t="shared" si="182"/>
        <v>31</v>
      </c>
      <c r="M430" s="17">
        <f t="shared" si="183"/>
        <v>31</v>
      </c>
      <c r="N430" s="12">
        <f t="shared" si="172"/>
        <v>1.0071937520000001</v>
      </c>
      <c r="O430" s="12">
        <f t="shared" ca="1" si="173"/>
        <v>1.0226714290000001</v>
      </c>
      <c r="P430" s="17">
        <f t="shared" si="184"/>
        <v>0</v>
      </c>
      <c r="Q430" s="14">
        <f t="shared" ca="1" si="174"/>
        <v>22.671429</v>
      </c>
      <c r="R430" s="20">
        <f t="shared" si="175"/>
        <v>0</v>
      </c>
      <c r="S430" s="14">
        <f t="shared" si="176"/>
        <v>0</v>
      </c>
      <c r="T430" s="4" t="str">
        <f t="shared" si="185"/>
        <v>J=</v>
      </c>
      <c r="U430" s="29">
        <f t="shared" si="186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77"/>
        <v>44788</v>
      </c>
      <c r="B431" s="125">
        <f t="shared" ca="1" si="187"/>
        <v>1023.4274339999999</v>
      </c>
      <c r="C431" s="7">
        <f t="shared" si="178"/>
        <v>1000</v>
      </c>
      <c r="D431" s="102">
        <f t="shared" si="179"/>
        <v>44783</v>
      </c>
      <c r="E431" s="100">
        <f ca="1">IF(D431&lt;$B$1,VLOOKUP(D431,[1]DI!$A$4:$B$15000,2,FALSE),0)</f>
        <v>0.13650000000000001</v>
      </c>
      <c r="F431" s="14">
        <f t="shared" ca="1" si="188"/>
        <v>1.00050788</v>
      </c>
      <c r="G431" s="14">
        <f ca="1">(TRUNC(PRODUCT($F$12:$F430),16))</f>
        <v>1.11742499375061</v>
      </c>
      <c r="H431" s="14">
        <f t="shared" ca="1" si="189"/>
        <v>1.0999546224711401</v>
      </c>
      <c r="I431" s="14">
        <f t="shared" ca="1" si="190"/>
        <v>1.0158828099999999</v>
      </c>
      <c r="J431" s="13">
        <f t="shared" si="180"/>
        <v>0.06</v>
      </c>
      <c r="K431" s="29">
        <f t="shared" si="181"/>
        <v>44742</v>
      </c>
      <c r="L431" s="2">
        <f t="shared" si="182"/>
        <v>32</v>
      </c>
      <c r="M431" s="17">
        <f t="shared" si="183"/>
        <v>32</v>
      </c>
      <c r="N431" s="12">
        <f t="shared" si="172"/>
        <v>1.0074266679999999</v>
      </c>
      <c r="O431" s="12">
        <f t="shared" ca="1" si="173"/>
        <v>1.023427434</v>
      </c>
      <c r="P431" s="17">
        <f t="shared" si="184"/>
        <v>0</v>
      </c>
      <c r="Q431" s="14">
        <f t="shared" ca="1" si="174"/>
        <v>23.427434000000002</v>
      </c>
      <c r="R431" s="20">
        <f t="shared" si="175"/>
        <v>0</v>
      </c>
      <c r="S431" s="14">
        <f t="shared" si="176"/>
        <v>0</v>
      </c>
      <c r="T431" s="4" t="str">
        <f t="shared" si="185"/>
        <v>J=</v>
      </c>
      <c r="U431" s="29">
        <f t="shared" si="186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77"/>
        <v>44789</v>
      </c>
      <c r="B432" s="125">
        <f t="shared" ca="1" si="187"/>
        <v>1024.1840069899999</v>
      </c>
      <c r="C432" s="7">
        <f t="shared" si="178"/>
        <v>1000</v>
      </c>
      <c r="D432" s="102">
        <f t="shared" si="179"/>
        <v>44784</v>
      </c>
      <c r="E432" s="100">
        <f ca="1">IF(D432&lt;$B$1,VLOOKUP(D432,[1]DI!$A$4:$B$15000,2,FALSE),0)</f>
        <v>0.13650000000000001</v>
      </c>
      <c r="F432" s="14">
        <f t="shared" ca="1" si="188"/>
        <v>1.00050788</v>
      </c>
      <c r="G432" s="14">
        <f ca="1">(TRUNC(PRODUCT($F$12:$F431),16))</f>
        <v>1.11799251155644</v>
      </c>
      <c r="H432" s="14">
        <f t="shared" ca="1" si="189"/>
        <v>1.0999546224711401</v>
      </c>
      <c r="I432" s="14">
        <f t="shared" ca="1" si="190"/>
        <v>1.01639876</v>
      </c>
      <c r="J432" s="13">
        <f t="shared" si="180"/>
        <v>0.06</v>
      </c>
      <c r="K432" s="29">
        <f t="shared" si="181"/>
        <v>44742</v>
      </c>
      <c r="L432" s="2">
        <f t="shared" si="182"/>
        <v>33</v>
      </c>
      <c r="M432" s="17">
        <f t="shared" si="183"/>
        <v>33</v>
      </c>
      <c r="N432" s="12">
        <f t="shared" si="172"/>
        <v>1.007659638</v>
      </c>
      <c r="O432" s="12">
        <f t="shared" ca="1" si="173"/>
        <v>1.0241840069999999</v>
      </c>
      <c r="P432" s="17">
        <f t="shared" si="184"/>
        <v>0</v>
      </c>
      <c r="Q432" s="14">
        <f t="shared" ca="1" si="174"/>
        <v>24.18400699</v>
      </c>
      <c r="R432" s="20">
        <f t="shared" si="175"/>
        <v>0</v>
      </c>
      <c r="S432" s="14">
        <f t="shared" si="176"/>
        <v>0</v>
      </c>
      <c r="T432" s="4" t="str">
        <f t="shared" si="185"/>
        <v>J=</v>
      </c>
      <c r="U432" s="29">
        <f t="shared" si="186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77"/>
        <v>44790</v>
      </c>
      <c r="B433" s="125">
        <f t="shared" ca="1" si="187"/>
        <v>1024.9411359999999</v>
      </c>
      <c r="C433" s="7">
        <f t="shared" si="178"/>
        <v>1000</v>
      </c>
      <c r="D433" s="102">
        <f t="shared" si="179"/>
        <v>44785</v>
      </c>
      <c r="E433" s="100">
        <f ca="1">IF(D433&lt;$B$1,VLOOKUP(D433,[1]DI!$A$4:$B$15000,2,FALSE),0)</f>
        <v>0.13650000000000001</v>
      </c>
      <c r="F433" s="14">
        <f t="shared" ca="1" si="188"/>
        <v>1.00050788</v>
      </c>
      <c r="G433" s="14">
        <f ca="1">(TRUNC(PRODUCT($F$12:$F432),16))</f>
        <v>1.1185603175932</v>
      </c>
      <c r="H433" s="14">
        <f t="shared" ca="1" si="189"/>
        <v>1.0999546224711401</v>
      </c>
      <c r="I433" s="14">
        <f t="shared" ca="1" si="190"/>
        <v>1.01691497</v>
      </c>
      <c r="J433" s="13">
        <f t="shared" si="180"/>
        <v>0.06</v>
      </c>
      <c r="K433" s="29">
        <f t="shared" si="181"/>
        <v>44742</v>
      </c>
      <c r="L433" s="2">
        <f t="shared" si="182"/>
        <v>34</v>
      </c>
      <c r="M433" s="17">
        <f t="shared" si="183"/>
        <v>34</v>
      </c>
      <c r="N433" s="12">
        <f t="shared" si="172"/>
        <v>1.0078926619999999</v>
      </c>
      <c r="O433" s="12">
        <f t="shared" ca="1" si="173"/>
        <v>1.024941136</v>
      </c>
      <c r="P433" s="17">
        <f t="shared" si="184"/>
        <v>0</v>
      </c>
      <c r="Q433" s="14">
        <f t="shared" ca="1" si="174"/>
        <v>24.941136</v>
      </c>
      <c r="R433" s="20">
        <f t="shared" si="175"/>
        <v>0</v>
      </c>
      <c r="S433" s="14">
        <f t="shared" si="176"/>
        <v>0</v>
      </c>
      <c r="T433" s="4" t="str">
        <f t="shared" si="185"/>
        <v>J=</v>
      </c>
      <c r="U433" s="29">
        <f t="shared" si="186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77"/>
        <v>44791</v>
      </c>
      <c r="B434" s="125">
        <f t="shared" ca="1" si="187"/>
        <v>1025.6988229900001</v>
      </c>
      <c r="C434" s="7">
        <f t="shared" si="178"/>
        <v>1000</v>
      </c>
      <c r="D434" s="102">
        <f t="shared" si="179"/>
        <v>44788</v>
      </c>
      <c r="E434" s="100">
        <f ca="1">IF(D434&lt;$B$1,VLOOKUP(D434,[1]DI!$A$4:$B$15000,2,FALSE),0)</f>
        <v>0.13650000000000001</v>
      </c>
      <c r="F434" s="14">
        <f t="shared" ca="1" si="188"/>
        <v>1.00050788</v>
      </c>
      <c r="G434" s="14">
        <f ca="1">(TRUNC(PRODUCT($F$12:$F433),16))</f>
        <v>1.1191284120073</v>
      </c>
      <c r="H434" s="14">
        <f t="shared" ca="1" si="189"/>
        <v>1.0999546224711401</v>
      </c>
      <c r="I434" s="14">
        <f t="shared" ca="1" si="190"/>
        <v>1.01743144</v>
      </c>
      <c r="J434" s="13">
        <f t="shared" si="180"/>
        <v>0.06</v>
      </c>
      <c r="K434" s="29">
        <f t="shared" si="181"/>
        <v>44742</v>
      </c>
      <c r="L434" s="2">
        <f t="shared" si="182"/>
        <v>35</v>
      </c>
      <c r="M434" s="17">
        <f t="shared" si="183"/>
        <v>35</v>
      </c>
      <c r="N434" s="12">
        <f t="shared" si="172"/>
        <v>1.0081257400000001</v>
      </c>
      <c r="O434" s="12">
        <f t="shared" ca="1" si="173"/>
        <v>1.0256988229999999</v>
      </c>
      <c r="P434" s="17">
        <f t="shared" si="184"/>
        <v>0</v>
      </c>
      <c r="Q434" s="14">
        <f t="shared" ca="1" si="174"/>
        <v>25.69882299</v>
      </c>
      <c r="R434" s="20">
        <f t="shared" si="175"/>
        <v>0</v>
      </c>
      <c r="S434" s="14">
        <f t="shared" si="176"/>
        <v>0</v>
      </c>
      <c r="T434" s="4" t="str">
        <f t="shared" si="185"/>
        <v>J=</v>
      </c>
      <c r="U434" s="29">
        <f t="shared" si="186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77"/>
        <v>44792</v>
      </c>
      <c r="B435" s="125">
        <f t="shared" ca="1" si="187"/>
        <v>1026.4570679999999</v>
      </c>
      <c r="C435" s="7">
        <f t="shared" si="178"/>
        <v>1000</v>
      </c>
      <c r="D435" s="102">
        <f t="shared" si="179"/>
        <v>44789</v>
      </c>
      <c r="E435" s="100">
        <f ca="1">IF(D435&lt;$B$1,VLOOKUP(D435,[1]DI!$A$4:$B$15000,2,FALSE),0)</f>
        <v>0.13650000000000001</v>
      </c>
      <c r="F435" s="14">
        <f t="shared" ca="1" si="188"/>
        <v>1.00050788</v>
      </c>
      <c r="G435" s="14">
        <f ca="1">(TRUNC(PRODUCT($F$12:$F434),16))</f>
        <v>1.1196967949451899</v>
      </c>
      <c r="H435" s="14">
        <f t="shared" ca="1" si="189"/>
        <v>1.0999546224711401</v>
      </c>
      <c r="I435" s="14">
        <f t="shared" ca="1" si="190"/>
        <v>1.0179481699999999</v>
      </c>
      <c r="J435" s="13">
        <f t="shared" si="180"/>
        <v>0.06</v>
      </c>
      <c r="K435" s="29">
        <f t="shared" si="181"/>
        <v>44742</v>
      </c>
      <c r="L435" s="2">
        <f t="shared" si="182"/>
        <v>36</v>
      </c>
      <c r="M435" s="17">
        <f t="shared" si="183"/>
        <v>36</v>
      </c>
      <c r="N435" s="12">
        <f t="shared" si="172"/>
        <v>1.0083588720000001</v>
      </c>
      <c r="O435" s="12">
        <f t="shared" ca="1" si="173"/>
        <v>1.026457068</v>
      </c>
      <c r="P435" s="17">
        <f t="shared" si="184"/>
        <v>0</v>
      </c>
      <c r="Q435" s="14">
        <f t="shared" ca="1" si="174"/>
        <v>26.457068</v>
      </c>
      <c r="R435" s="20">
        <f t="shared" si="175"/>
        <v>0</v>
      </c>
      <c r="S435" s="14">
        <f t="shared" si="176"/>
        <v>0</v>
      </c>
      <c r="T435" s="4" t="str">
        <f t="shared" si="185"/>
        <v>J=</v>
      </c>
      <c r="U435" s="29">
        <f t="shared" si="186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77"/>
        <v>44795</v>
      </c>
      <c r="B436" s="125">
        <f t="shared" ca="1" si="187"/>
        <v>1027.2158810000001</v>
      </c>
      <c r="C436" s="7">
        <f t="shared" si="178"/>
        <v>1000</v>
      </c>
      <c r="D436" s="102">
        <f t="shared" si="179"/>
        <v>44790</v>
      </c>
      <c r="E436" s="100">
        <f ca="1">IF(D436&lt;$B$1,VLOOKUP(D436,[1]DI!$A$4:$B$15000,2,FALSE),0)</f>
        <v>0.13650000000000001</v>
      </c>
      <c r="F436" s="14">
        <f t="shared" ca="1" si="188"/>
        <v>1.00050788</v>
      </c>
      <c r="G436" s="14">
        <f ca="1">(TRUNC(PRODUCT($F$12:$F435),16))</f>
        <v>1.12026546655341</v>
      </c>
      <c r="H436" s="14">
        <f t="shared" ca="1" si="189"/>
        <v>1.0999546224711401</v>
      </c>
      <c r="I436" s="14">
        <f t="shared" ca="1" si="190"/>
        <v>1.01846517</v>
      </c>
      <c r="J436" s="13">
        <f t="shared" si="180"/>
        <v>0.06</v>
      </c>
      <c r="K436" s="29">
        <f t="shared" si="181"/>
        <v>44742</v>
      </c>
      <c r="L436" s="2">
        <f t="shared" si="182"/>
        <v>37</v>
      </c>
      <c r="M436" s="17">
        <f t="shared" si="183"/>
        <v>37</v>
      </c>
      <c r="N436" s="12">
        <f t="shared" si="172"/>
        <v>1.008592057</v>
      </c>
      <c r="O436" s="12">
        <f t="shared" ca="1" si="173"/>
        <v>1.0272158810000001</v>
      </c>
      <c r="P436" s="17">
        <f t="shared" si="184"/>
        <v>0</v>
      </c>
      <c r="Q436" s="14">
        <f t="shared" ca="1" si="174"/>
        <v>27.215881</v>
      </c>
      <c r="R436" s="20">
        <f t="shared" si="175"/>
        <v>0</v>
      </c>
      <c r="S436" s="14">
        <f t="shared" si="176"/>
        <v>0</v>
      </c>
      <c r="T436" s="4" t="str">
        <f t="shared" si="185"/>
        <v>J=</v>
      </c>
      <c r="U436" s="29">
        <f t="shared" si="186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77"/>
        <v>44796</v>
      </c>
      <c r="B437" s="125">
        <f t="shared" ca="1" si="187"/>
        <v>1027.9752419900001</v>
      </c>
      <c r="C437" s="7">
        <f t="shared" si="178"/>
        <v>1000</v>
      </c>
      <c r="D437" s="102">
        <f t="shared" si="179"/>
        <v>44791</v>
      </c>
      <c r="E437" s="100">
        <f ca="1">IF(D437&lt;$B$1,VLOOKUP(D437,[1]DI!$A$4:$B$15000,2,FALSE),0)</f>
        <v>0.13650000000000001</v>
      </c>
      <c r="F437" s="14">
        <f t="shared" ca="1" si="188"/>
        <v>1.00050788</v>
      </c>
      <c r="G437" s="14">
        <f ca="1">(TRUNC(PRODUCT($F$12:$F436),16))</f>
        <v>1.12083442697856</v>
      </c>
      <c r="H437" s="14">
        <f t="shared" ca="1" si="189"/>
        <v>1.0999546224711401</v>
      </c>
      <c r="I437" s="14">
        <f t="shared" ca="1" si="190"/>
        <v>1.0189824199999999</v>
      </c>
      <c r="J437" s="13">
        <f t="shared" si="180"/>
        <v>0.06</v>
      </c>
      <c r="K437" s="29">
        <f t="shared" si="181"/>
        <v>44742</v>
      </c>
      <c r="L437" s="2">
        <f t="shared" si="182"/>
        <v>38</v>
      </c>
      <c r="M437" s="17">
        <f t="shared" si="183"/>
        <v>38</v>
      </c>
      <c r="N437" s="12">
        <f t="shared" si="172"/>
        <v>1.008825297</v>
      </c>
      <c r="O437" s="12">
        <f t="shared" ca="1" si="173"/>
        <v>1.0279752419999999</v>
      </c>
      <c r="P437" s="17">
        <f t="shared" si="184"/>
        <v>0</v>
      </c>
      <c r="Q437" s="14">
        <f t="shared" ca="1" si="174"/>
        <v>27.975241990000001</v>
      </c>
      <c r="R437" s="20">
        <f t="shared" si="175"/>
        <v>0</v>
      </c>
      <c r="S437" s="14">
        <f t="shared" si="176"/>
        <v>0</v>
      </c>
      <c r="T437" s="4" t="str">
        <f t="shared" si="185"/>
        <v>J=</v>
      </c>
      <c r="U437" s="29">
        <f t="shared" si="186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77"/>
        <v>44797</v>
      </c>
      <c r="B438" s="125">
        <f t="shared" ca="1" si="187"/>
        <v>1028.7351719999999</v>
      </c>
      <c r="C438" s="7">
        <f t="shared" si="178"/>
        <v>1000</v>
      </c>
      <c r="D438" s="102">
        <f t="shared" si="179"/>
        <v>44792</v>
      </c>
      <c r="E438" s="100">
        <f ca="1">IF(D438&lt;$B$1,VLOOKUP(D438,[1]DI!$A$4:$B$15000,2,FALSE),0)</f>
        <v>0.13650000000000001</v>
      </c>
      <c r="F438" s="14">
        <f t="shared" ca="1" si="188"/>
        <v>1.00050788</v>
      </c>
      <c r="G438" s="14">
        <f ca="1">(TRUNC(PRODUCT($F$12:$F437),16))</f>
        <v>1.1214036763673401</v>
      </c>
      <c r="H438" s="14">
        <f t="shared" ca="1" si="189"/>
        <v>1.0999546224711401</v>
      </c>
      <c r="I438" s="14">
        <f t="shared" ca="1" si="190"/>
        <v>1.01949994</v>
      </c>
      <c r="J438" s="13">
        <f t="shared" si="180"/>
        <v>0.06</v>
      </c>
      <c r="K438" s="29">
        <f t="shared" si="181"/>
        <v>44742</v>
      </c>
      <c r="L438" s="2">
        <f t="shared" si="182"/>
        <v>39</v>
      </c>
      <c r="M438" s="17">
        <f t="shared" si="183"/>
        <v>39</v>
      </c>
      <c r="N438" s="12">
        <f t="shared" si="172"/>
        <v>1.00905859</v>
      </c>
      <c r="O438" s="12">
        <f t="shared" ca="1" si="173"/>
        <v>1.028735172</v>
      </c>
      <c r="P438" s="17">
        <f t="shared" si="184"/>
        <v>0</v>
      </c>
      <c r="Q438" s="14">
        <f t="shared" ca="1" si="174"/>
        <v>28.735171999999999</v>
      </c>
      <c r="R438" s="20">
        <f t="shared" si="175"/>
        <v>0</v>
      </c>
      <c r="S438" s="14">
        <f t="shared" si="176"/>
        <v>0</v>
      </c>
      <c r="T438" s="4" t="str">
        <f t="shared" si="185"/>
        <v>J=</v>
      </c>
      <c r="U438" s="29">
        <f t="shared" si="186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77"/>
        <v>44798</v>
      </c>
      <c r="B439" s="125">
        <f t="shared" ca="1" si="187"/>
        <v>1029.4956719899999</v>
      </c>
      <c r="C439" s="7">
        <f t="shared" si="178"/>
        <v>1000</v>
      </c>
      <c r="D439" s="102">
        <f t="shared" si="179"/>
        <v>44795</v>
      </c>
      <c r="E439" s="100">
        <f ca="1">IF(D439&lt;$B$1,VLOOKUP(D439,[1]DI!$A$4:$B$15000,2,FALSE),0)</f>
        <v>0.13650000000000001</v>
      </c>
      <c r="F439" s="14">
        <f t="shared" ca="1" si="188"/>
        <v>1.00050788</v>
      </c>
      <c r="G439" s="14">
        <f ca="1">(TRUNC(PRODUCT($F$12:$F438),16))</f>
        <v>1.12197321486649</v>
      </c>
      <c r="H439" s="14">
        <f t="shared" ca="1" si="189"/>
        <v>1.0999546224711401</v>
      </c>
      <c r="I439" s="14">
        <f t="shared" ca="1" si="190"/>
        <v>1.02001773</v>
      </c>
      <c r="J439" s="13">
        <f t="shared" si="180"/>
        <v>0.06</v>
      </c>
      <c r="K439" s="29">
        <f t="shared" si="181"/>
        <v>44742</v>
      </c>
      <c r="L439" s="2">
        <f t="shared" si="182"/>
        <v>40</v>
      </c>
      <c r="M439" s="17">
        <f t="shared" si="183"/>
        <v>40</v>
      </c>
      <c r="N439" s="12">
        <f t="shared" si="172"/>
        <v>1.0092919380000001</v>
      </c>
      <c r="O439" s="12">
        <f t="shared" ca="1" si="173"/>
        <v>1.0294956719999999</v>
      </c>
      <c r="P439" s="17">
        <f t="shared" si="184"/>
        <v>0</v>
      </c>
      <c r="Q439" s="14">
        <f t="shared" ca="1" si="174"/>
        <v>29.495671990000002</v>
      </c>
      <c r="R439" s="20">
        <f t="shared" si="175"/>
        <v>0</v>
      </c>
      <c r="S439" s="14">
        <f t="shared" si="176"/>
        <v>0</v>
      </c>
      <c r="T439" s="4" t="str">
        <f t="shared" si="185"/>
        <v>J=</v>
      </c>
      <c r="U439" s="29">
        <f t="shared" si="186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77"/>
        <v>44799</v>
      </c>
      <c r="B440" s="125">
        <f t="shared" ca="1" si="187"/>
        <v>1030.256719</v>
      </c>
      <c r="C440" s="7">
        <f t="shared" si="178"/>
        <v>1000</v>
      </c>
      <c r="D440" s="102">
        <f t="shared" si="179"/>
        <v>44796</v>
      </c>
      <c r="E440" s="100">
        <f ca="1">IF(D440&lt;$B$1,VLOOKUP(D440,[1]DI!$A$4:$B$15000,2,FALSE),0)</f>
        <v>0.13650000000000001</v>
      </c>
      <c r="F440" s="14">
        <f t="shared" ca="1" si="188"/>
        <v>1.00050788</v>
      </c>
      <c r="G440" s="14">
        <f ca="1">(TRUNC(PRODUCT($F$12:$F439),16))</f>
        <v>1.12254304262286</v>
      </c>
      <c r="H440" s="14">
        <f t="shared" ca="1" si="189"/>
        <v>1.0999546224711401</v>
      </c>
      <c r="I440" s="14">
        <f t="shared" ca="1" si="190"/>
        <v>1.02053577</v>
      </c>
      <c r="J440" s="13">
        <f t="shared" si="180"/>
        <v>0.06</v>
      </c>
      <c r="K440" s="29">
        <f t="shared" si="181"/>
        <v>44742</v>
      </c>
      <c r="L440" s="2">
        <f t="shared" si="182"/>
        <v>41</v>
      </c>
      <c r="M440" s="17">
        <f t="shared" si="183"/>
        <v>41</v>
      </c>
      <c r="N440" s="12">
        <f t="shared" si="172"/>
        <v>1.0095253390000001</v>
      </c>
      <c r="O440" s="12">
        <f t="shared" ca="1" si="173"/>
        <v>1.030256719</v>
      </c>
      <c r="P440" s="17">
        <f t="shared" si="184"/>
        <v>0</v>
      </c>
      <c r="Q440" s="14">
        <f t="shared" ca="1" si="174"/>
        <v>30.256719</v>
      </c>
      <c r="R440" s="20">
        <f t="shared" si="175"/>
        <v>0</v>
      </c>
      <c r="S440" s="14">
        <f t="shared" si="176"/>
        <v>0</v>
      </c>
      <c r="T440" s="4" t="str">
        <f t="shared" si="185"/>
        <v>J=</v>
      </c>
      <c r="U440" s="29">
        <f t="shared" si="186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77"/>
        <v>44802</v>
      </c>
      <c r="B441" s="125">
        <f t="shared" ca="1" si="187"/>
        <v>1031.0183360000001</v>
      </c>
      <c r="C441" s="7">
        <f t="shared" si="178"/>
        <v>1000</v>
      </c>
      <c r="D441" s="102">
        <f t="shared" si="179"/>
        <v>44797</v>
      </c>
      <c r="E441" s="100">
        <f ca="1">IF(D441&lt;$B$1,VLOOKUP(D441,[1]DI!$A$4:$B$15000,2,FALSE),0)</f>
        <v>0.13650000000000001</v>
      </c>
      <c r="F441" s="14">
        <f t="shared" ca="1" si="188"/>
        <v>1.00050788</v>
      </c>
      <c r="G441" s="14">
        <f ca="1">(TRUNC(PRODUCT($F$12:$F440),16))</f>
        <v>1.1231131597833499</v>
      </c>
      <c r="H441" s="14">
        <f t="shared" ca="1" si="189"/>
        <v>1.0999546224711401</v>
      </c>
      <c r="I441" s="14">
        <f t="shared" ca="1" si="190"/>
        <v>1.0210540800000001</v>
      </c>
      <c r="J441" s="13">
        <f t="shared" si="180"/>
        <v>0.06</v>
      </c>
      <c r="K441" s="29">
        <f t="shared" si="181"/>
        <v>44742</v>
      </c>
      <c r="L441" s="2">
        <f t="shared" si="182"/>
        <v>42</v>
      </c>
      <c r="M441" s="17">
        <f t="shared" si="183"/>
        <v>42</v>
      </c>
      <c r="N441" s="12">
        <f t="shared" si="172"/>
        <v>1.0097587939999999</v>
      </c>
      <c r="O441" s="12">
        <f t="shared" ca="1" si="173"/>
        <v>1.031018336</v>
      </c>
      <c r="P441" s="17">
        <f t="shared" si="184"/>
        <v>0</v>
      </c>
      <c r="Q441" s="14">
        <f t="shared" ca="1" si="174"/>
        <v>31.018336000000001</v>
      </c>
      <c r="R441" s="20">
        <f t="shared" si="175"/>
        <v>0</v>
      </c>
      <c r="S441" s="14">
        <f t="shared" si="176"/>
        <v>0</v>
      </c>
      <c r="T441" s="4" t="str">
        <f t="shared" si="185"/>
        <v>J=</v>
      </c>
      <c r="U441" s="29">
        <f t="shared" si="186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77"/>
        <v>44803</v>
      </c>
      <c r="B442" s="125">
        <f t="shared" ca="1" si="187"/>
        <v>1031.780524</v>
      </c>
      <c r="C442" s="7">
        <f t="shared" si="178"/>
        <v>1000</v>
      </c>
      <c r="D442" s="102">
        <f t="shared" si="179"/>
        <v>44798</v>
      </c>
      <c r="E442" s="100">
        <f ca="1">IF(D442&lt;$B$1,VLOOKUP(D442,[1]DI!$A$4:$B$15000,2,FALSE),0)</f>
        <v>0.13650000000000001</v>
      </c>
      <c r="F442" s="14">
        <f t="shared" ca="1" si="188"/>
        <v>1.00050788</v>
      </c>
      <c r="G442" s="14">
        <f ca="1">(TRUNC(PRODUCT($F$12:$F441),16))</f>
        <v>1.1236835664949401</v>
      </c>
      <c r="H442" s="14">
        <f t="shared" ca="1" si="189"/>
        <v>1.0999546224711401</v>
      </c>
      <c r="I442" s="14">
        <f t="shared" ca="1" si="190"/>
        <v>1.0215726599999999</v>
      </c>
      <c r="J442" s="13">
        <f t="shared" si="180"/>
        <v>0.06</v>
      </c>
      <c r="K442" s="29">
        <f t="shared" si="181"/>
        <v>44742</v>
      </c>
      <c r="L442" s="2">
        <f t="shared" si="182"/>
        <v>43</v>
      </c>
      <c r="M442" s="17">
        <f t="shared" si="183"/>
        <v>43</v>
      </c>
      <c r="N442" s="12">
        <f t="shared" si="172"/>
        <v>1.009992303</v>
      </c>
      <c r="O442" s="12">
        <f t="shared" ca="1" si="173"/>
        <v>1.031780524</v>
      </c>
      <c r="P442" s="17">
        <f t="shared" si="184"/>
        <v>0</v>
      </c>
      <c r="Q442" s="14">
        <f t="shared" ca="1" si="174"/>
        <v>31.780524</v>
      </c>
      <c r="R442" s="20">
        <f t="shared" si="175"/>
        <v>0</v>
      </c>
      <c r="S442" s="14">
        <f t="shared" si="176"/>
        <v>0</v>
      </c>
      <c r="T442" s="4" t="str">
        <f t="shared" si="185"/>
        <v>J=</v>
      </c>
      <c r="U442" s="29">
        <f t="shared" si="186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77"/>
        <v>44804</v>
      </c>
      <c r="B443" s="125">
        <f t="shared" ca="1" si="187"/>
        <v>1032.54326199</v>
      </c>
      <c r="C443" s="7">
        <f t="shared" si="178"/>
        <v>1000</v>
      </c>
      <c r="D443" s="102">
        <f t="shared" si="179"/>
        <v>44799</v>
      </c>
      <c r="E443" s="100">
        <f ca="1">IF(D443&lt;$B$1,VLOOKUP(D443,[1]DI!$A$4:$B$15000,2,FALSE),0)</f>
        <v>0.13650000000000001</v>
      </c>
      <c r="F443" s="14">
        <f t="shared" ca="1" si="188"/>
        <v>1.00050788</v>
      </c>
      <c r="G443" s="14">
        <f ca="1">(TRUNC(PRODUCT($F$12:$F442),16))</f>
        <v>1.1242542629046901</v>
      </c>
      <c r="H443" s="14">
        <f t="shared" ca="1" si="189"/>
        <v>1.0999546224711401</v>
      </c>
      <c r="I443" s="14">
        <f t="shared" ca="1" si="190"/>
        <v>1.02209149</v>
      </c>
      <c r="J443" s="13">
        <f t="shared" si="180"/>
        <v>0.06</v>
      </c>
      <c r="K443" s="29">
        <f t="shared" si="181"/>
        <v>44742</v>
      </c>
      <c r="L443" s="2">
        <f t="shared" si="182"/>
        <v>44</v>
      </c>
      <c r="M443" s="17">
        <f t="shared" si="183"/>
        <v>44</v>
      </c>
      <c r="N443" s="12">
        <f t="shared" si="172"/>
        <v>1.0102258669999999</v>
      </c>
      <c r="O443" s="12">
        <f t="shared" ca="1" si="173"/>
        <v>1.0325432619999999</v>
      </c>
      <c r="P443" s="17">
        <f t="shared" si="184"/>
        <v>0</v>
      </c>
      <c r="Q443" s="14">
        <f t="shared" ca="1" si="174"/>
        <v>32.543261989999998</v>
      </c>
      <c r="R443" s="20">
        <f t="shared" si="175"/>
        <v>0</v>
      </c>
      <c r="S443" s="14">
        <f t="shared" si="176"/>
        <v>0</v>
      </c>
      <c r="T443" s="4" t="str">
        <f t="shared" si="185"/>
        <v>J=</v>
      </c>
      <c r="U443" s="29">
        <f t="shared" si="186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77"/>
        <v>44805</v>
      </c>
      <c r="B444" s="125">
        <f t="shared" ca="1" si="187"/>
        <v>1033.3065690000001</v>
      </c>
      <c r="C444" s="7">
        <f t="shared" si="178"/>
        <v>1000</v>
      </c>
      <c r="D444" s="102">
        <f t="shared" si="179"/>
        <v>44802</v>
      </c>
      <c r="E444" s="100">
        <f ca="1">IF(D444&lt;$B$1,VLOOKUP(D444,[1]DI!$A$4:$B$15000,2,FALSE),0)</f>
        <v>0.13650000000000001</v>
      </c>
      <c r="F444" s="14">
        <f t="shared" ca="1" si="188"/>
        <v>1.00050788</v>
      </c>
      <c r="G444" s="14">
        <f ca="1">(TRUNC(PRODUCT($F$12:$F443),16))</f>
        <v>1.1248252491597299</v>
      </c>
      <c r="H444" s="14">
        <f t="shared" ca="1" si="189"/>
        <v>1.0999546224711401</v>
      </c>
      <c r="I444" s="14">
        <f t="shared" ca="1" si="190"/>
        <v>1.02261059</v>
      </c>
      <c r="J444" s="13">
        <f t="shared" si="180"/>
        <v>0.06</v>
      </c>
      <c r="K444" s="29">
        <f t="shared" si="181"/>
        <v>44742</v>
      </c>
      <c r="L444" s="2">
        <f t="shared" si="182"/>
        <v>45</v>
      </c>
      <c r="M444" s="17">
        <f t="shared" si="183"/>
        <v>45</v>
      </c>
      <c r="N444" s="12">
        <f t="shared" si="172"/>
        <v>1.0104594840000001</v>
      </c>
      <c r="O444" s="12">
        <f t="shared" ca="1" si="173"/>
        <v>1.0333065690000001</v>
      </c>
      <c r="P444" s="17">
        <f t="shared" si="184"/>
        <v>0</v>
      </c>
      <c r="Q444" s="14">
        <f t="shared" ca="1" si="174"/>
        <v>33.306569000000003</v>
      </c>
      <c r="R444" s="20">
        <f t="shared" si="175"/>
        <v>0</v>
      </c>
      <c r="S444" s="14">
        <f t="shared" si="176"/>
        <v>0</v>
      </c>
      <c r="T444" s="4" t="str">
        <f t="shared" si="185"/>
        <v>J=</v>
      </c>
      <c r="U444" s="29">
        <f t="shared" si="186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77"/>
        <v>44806</v>
      </c>
      <c r="B445" s="125">
        <f t="shared" ca="1" si="187"/>
        <v>1034.0704469899999</v>
      </c>
      <c r="C445" s="7">
        <f t="shared" si="178"/>
        <v>1000</v>
      </c>
      <c r="D445" s="102">
        <f t="shared" si="179"/>
        <v>44803</v>
      </c>
      <c r="E445" s="100">
        <f ca="1">IF(D445&lt;$B$1,VLOOKUP(D445,[1]DI!$A$4:$B$15000,2,FALSE),0)</f>
        <v>0.13650000000000001</v>
      </c>
      <c r="F445" s="14">
        <f t="shared" ca="1" si="188"/>
        <v>1.00050788</v>
      </c>
      <c r="G445" s="14">
        <f ca="1">(TRUNC(PRODUCT($F$12:$F444),16))</f>
        <v>1.12539652540727</v>
      </c>
      <c r="H445" s="14">
        <f t="shared" ca="1" si="189"/>
        <v>1.0999546224711401</v>
      </c>
      <c r="I445" s="14">
        <f t="shared" ca="1" si="190"/>
        <v>1.0231299599999999</v>
      </c>
      <c r="J445" s="13">
        <f t="shared" si="180"/>
        <v>0.06</v>
      </c>
      <c r="K445" s="29">
        <f t="shared" si="181"/>
        <v>44742</v>
      </c>
      <c r="L445" s="2">
        <f t="shared" si="182"/>
        <v>46</v>
      </c>
      <c r="M445" s="17">
        <f t="shared" si="183"/>
        <v>46</v>
      </c>
      <c r="N445" s="12">
        <f t="shared" si="172"/>
        <v>1.010693155</v>
      </c>
      <c r="O445" s="12">
        <f t="shared" ca="1" si="173"/>
        <v>1.0340704469999999</v>
      </c>
      <c r="P445" s="17">
        <f t="shared" si="184"/>
        <v>0</v>
      </c>
      <c r="Q445" s="14">
        <f t="shared" ca="1" si="174"/>
        <v>34.070446990000001</v>
      </c>
      <c r="R445" s="20">
        <f t="shared" si="175"/>
        <v>0</v>
      </c>
      <c r="S445" s="14">
        <f t="shared" si="176"/>
        <v>0</v>
      </c>
      <c r="T445" s="4" t="str">
        <f t="shared" si="185"/>
        <v>J=</v>
      </c>
      <c r="U445" s="29">
        <f t="shared" si="186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77"/>
        <v>44809</v>
      </c>
      <c r="B446" s="125">
        <f t="shared" ca="1" si="187"/>
        <v>1034.834877</v>
      </c>
      <c r="C446" s="7">
        <f t="shared" si="178"/>
        <v>1000</v>
      </c>
      <c r="D446" s="102">
        <f t="shared" si="179"/>
        <v>44804</v>
      </c>
      <c r="E446" s="100">
        <f ca="1">IF(D446&lt;$B$1,VLOOKUP(D446,[1]DI!$A$4:$B$15000,2,FALSE),0)</f>
        <v>0.13650000000000001</v>
      </c>
      <c r="F446" s="14">
        <f t="shared" ca="1" si="188"/>
        <v>1.00050788</v>
      </c>
      <c r="G446" s="14">
        <f ca="1">(TRUNC(PRODUCT($F$12:$F445),16))</f>
        <v>1.1259680917946</v>
      </c>
      <c r="H446" s="14">
        <f t="shared" ca="1" si="189"/>
        <v>1.0999546224711401</v>
      </c>
      <c r="I446" s="14">
        <f t="shared" ca="1" si="190"/>
        <v>1.0236495800000001</v>
      </c>
      <c r="J446" s="13">
        <f t="shared" si="180"/>
        <v>0.06</v>
      </c>
      <c r="K446" s="29">
        <f t="shared" si="181"/>
        <v>44742</v>
      </c>
      <c r="L446" s="2">
        <f t="shared" si="182"/>
        <v>47</v>
      </c>
      <c r="M446" s="17">
        <f t="shared" si="183"/>
        <v>47</v>
      </c>
      <c r="N446" s="12">
        <f t="shared" si="172"/>
        <v>1.0109268810000001</v>
      </c>
      <c r="O446" s="12">
        <f t="shared" ca="1" si="173"/>
        <v>1.034834877</v>
      </c>
      <c r="P446" s="17">
        <f t="shared" si="184"/>
        <v>0</v>
      </c>
      <c r="Q446" s="14">
        <f t="shared" ca="1" si="174"/>
        <v>34.834876999999999</v>
      </c>
      <c r="R446" s="20">
        <f t="shared" si="175"/>
        <v>0</v>
      </c>
      <c r="S446" s="14">
        <f t="shared" si="176"/>
        <v>0</v>
      </c>
      <c r="T446" s="4" t="str">
        <f t="shared" si="185"/>
        <v>J=</v>
      </c>
      <c r="U446" s="29">
        <f t="shared" si="186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77"/>
        <v>44810</v>
      </c>
      <c r="B447" s="125">
        <f t="shared" ca="1" si="187"/>
        <v>1035.5998870000001</v>
      </c>
      <c r="C447" s="7">
        <f t="shared" si="178"/>
        <v>1000</v>
      </c>
      <c r="D447" s="102">
        <f t="shared" si="179"/>
        <v>44805</v>
      </c>
      <c r="E447" s="100">
        <f ca="1">IF(D447&lt;$B$1,VLOOKUP(D447,[1]DI!$A$4:$B$15000,2,FALSE),0)</f>
        <v>0.13650000000000001</v>
      </c>
      <c r="F447" s="14">
        <f t="shared" ca="1" si="188"/>
        <v>1.00050788</v>
      </c>
      <c r="G447" s="14">
        <f ca="1">(TRUNC(PRODUCT($F$12:$F446),16))</f>
        <v>1.1265399484690599</v>
      </c>
      <c r="H447" s="14">
        <f t="shared" ca="1" si="189"/>
        <v>1.0999546224711401</v>
      </c>
      <c r="I447" s="14">
        <f t="shared" ca="1" si="190"/>
        <v>1.0241694800000001</v>
      </c>
      <c r="J447" s="13">
        <f t="shared" si="180"/>
        <v>0.06</v>
      </c>
      <c r="K447" s="29">
        <f t="shared" si="181"/>
        <v>44742</v>
      </c>
      <c r="L447" s="2">
        <f t="shared" si="182"/>
        <v>48</v>
      </c>
      <c r="M447" s="17">
        <f t="shared" si="183"/>
        <v>48</v>
      </c>
      <c r="N447" s="12">
        <f t="shared" si="172"/>
        <v>1.01116066</v>
      </c>
      <c r="O447" s="12">
        <f t="shared" ca="1" si="173"/>
        <v>1.0355998870000001</v>
      </c>
      <c r="P447" s="17">
        <f t="shared" si="184"/>
        <v>0</v>
      </c>
      <c r="Q447" s="14">
        <f t="shared" ca="1" si="174"/>
        <v>35.599887000000003</v>
      </c>
      <c r="R447" s="20">
        <f t="shared" si="175"/>
        <v>0</v>
      </c>
      <c r="S447" s="14">
        <f t="shared" si="176"/>
        <v>0</v>
      </c>
      <c r="T447" s="4" t="str">
        <f t="shared" si="185"/>
        <v>J=</v>
      </c>
      <c r="U447" s="29">
        <f t="shared" si="186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77"/>
        <v>44812</v>
      </c>
      <c r="B448" s="125">
        <f t="shared" ca="1" si="187"/>
        <v>1036.3654499899999</v>
      </c>
      <c r="C448" s="7">
        <f t="shared" si="178"/>
        <v>1000</v>
      </c>
      <c r="D448" s="102">
        <f t="shared" si="179"/>
        <v>44806</v>
      </c>
      <c r="E448" s="100">
        <f ca="1">IF(D448&lt;$B$1,VLOOKUP(D448,[1]DI!$A$4:$B$15000,2,FALSE),0)</f>
        <v>0.13650000000000001</v>
      </c>
      <c r="F448" s="14">
        <f t="shared" ca="1" si="188"/>
        <v>1.00050788</v>
      </c>
      <c r="G448" s="14">
        <f ca="1">(TRUNC(PRODUCT($F$12:$F447),16))</f>
        <v>1.12711209557809</v>
      </c>
      <c r="H448" s="14">
        <f t="shared" ca="1" si="189"/>
        <v>1.0999546224711401</v>
      </c>
      <c r="I448" s="14">
        <f t="shared" ca="1" si="190"/>
        <v>1.0246896299999999</v>
      </c>
      <c r="J448" s="13">
        <f t="shared" si="180"/>
        <v>0.06</v>
      </c>
      <c r="K448" s="29">
        <f t="shared" si="181"/>
        <v>44742</v>
      </c>
      <c r="L448" s="2">
        <f t="shared" si="182"/>
        <v>49</v>
      </c>
      <c r="M448" s="17">
        <f t="shared" si="183"/>
        <v>49</v>
      </c>
      <c r="N448" s="12">
        <f t="shared" si="172"/>
        <v>1.0113944939999999</v>
      </c>
      <c r="O448" s="12">
        <f t="shared" ca="1" si="173"/>
        <v>1.0363654499999999</v>
      </c>
      <c r="P448" s="17">
        <f t="shared" si="184"/>
        <v>0</v>
      </c>
      <c r="Q448" s="14">
        <f t="shared" ca="1" si="174"/>
        <v>36.365449990000002</v>
      </c>
      <c r="R448" s="20">
        <f t="shared" si="175"/>
        <v>0</v>
      </c>
      <c r="S448" s="14">
        <f t="shared" si="176"/>
        <v>0</v>
      </c>
      <c r="T448" s="4" t="str">
        <f t="shared" si="185"/>
        <v>J=</v>
      </c>
      <c r="U448" s="29">
        <f t="shared" si="186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77"/>
        <v>44813</v>
      </c>
      <c r="B449" s="125">
        <f t="shared" ca="1" si="187"/>
        <v>1037.1315830000001</v>
      </c>
      <c r="C449" s="7">
        <f t="shared" si="178"/>
        <v>1000</v>
      </c>
      <c r="D449" s="102">
        <f t="shared" si="179"/>
        <v>44809</v>
      </c>
      <c r="E449" s="100">
        <f ca="1">IF(D449&lt;$B$1,VLOOKUP(D449,[1]DI!$A$4:$B$15000,2,FALSE),0)</f>
        <v>0.13650000000000001</v>
      </c>
      <c r="F449" s="14">
        <f t="shared" ca="1" si="188"/>
        <v>1.00050788</v>
      </c>
      <c r="G449" s="14">
        <f ca="1">(TRUNC(PRODUCT($F$12:$F448),16))</f>
        <v>1.12768453326919</v>
      </c>
      <c r="H449" s="14">
        <f t="shared" ca="1" si="189"/>
        <v>1.0999546224711401</v>
      </c>
      <c r="I449" s="14">
        <f t="shared" ca="1" si="190"/>
        <v>1.0252100500000001</v>
      </c>
      <c r="J449" s="13">
        <f t="shared" si="180"/>
        <v>0.06</v>
      </c>
      <c r="K449" s="29">
        <f t="shared" si="181"/>
        <v>44742</v>
      </c>
      <c r="L449" s="2">
        <f t="shared" si="182"/>
        <v>50</v>
      </c>
      <c r="M449" s="17">
        <f t="shared" si="183"/>
        <v>50</v>
      </c>
      <c r="N449" s="12">
        <f t="shared" si="172"/>
        <v>1.011628381</v>
      </c>
      <c r="O449" s="12">
        <f t="shared" ca="1" si="173"/>
        <v>1.0371315830000001</v>
      </c>
      <c r="P449" s="17">
        <f t="shared" si="184"/>
        <v>0</v>
      </c>
      <c r="Q449" s="14">
        <f t="shared" ca="1" si="174"/>
        <v>37.131582999999999</v>
      </c>
      <c r="R449" s="20">
        <f t="shared" si="175"/>
        <v>0</v>
      </c>
      <c r="S449" s="14">
        <f t="shared" si="176"/>
        <v>0</v>
      </c>
      <c r="T449" s="4" t="str">
        <f t="shared" si="185"/>
        <v>J=</v>
      </c>
      <c r="U449" s="29">
        <f t="shared" si="186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77"/>
        <v>44816</v>
      </c>
      <c r="B450" s="125">
        <f t="shared" ca="1" si="187"/>
        <v>1037.898279</v>
      </c>
      <c r="C450" s="7">
        <f t="shared" si="178"/>
        <v>1000</v>
      </c>
      <c r="D450" s="102">
        <f t="shared" si="179"/>
        <v>44810</v>
      </c>
      <c r="E450" s="100">
        <f ca="1">IF(D450&lt;$B$1,VLOOKUP(D450,[1]DI!$A$4:$B$15000,2,FALSE),0)</f>
        <v>0.13650000000000001</v>
      </c>
      <c r="F450" s="14">
        <f t="shared" ca="1" si="188"/>
        <v>1.00050788</v>
      </c>
      <c r="G450" s="14">
        <f ca="1">(TRUNC(PRODUCT($F$12:$F449),16))</f>
        <v>1.12825726168995</v>
      </c>
      <c r="H450" s="14">
        <f t="shared" ca="1" si="189"/>
        <v>1.0999546224711401</v>
      </c>
      <c r="I450" s="14">
        <f t="shared" ca="1" si="190"/>
        <v>1.02573073</v>
      </c>
      <c r="J450" s="13">
        <f t="shared" si="180"/>
        <v>0.06</v>
      </c>
      <c r="K450" s="29">
        <f t="shared" si="181"/>
        <v>44742</v>
      </c>
      <c r="L450" s="2">
        <f t="shared" si="182"/>
        <v>51</v>
      </c>
      <c r="M450" s="17">
        <f t="shared" si="183"/>
        <v>51</v>
      </c>
      <c r="N450" s="12">
        <f t="shared" si="172"/>
        <v>1.0118623229999999</v>
      </c>
      <c r="O450" s="12">
        <f t="shared" ca="1" si="173"/>
        <v>1.037898279</v>
      </c>
      <c r="P450" s="17">
        <f t="shared" si="184"/>
        <v>0</v>
      </c>
      <c r="Q450" s="14">
        <f t="shared" ca="1" si="174"/>
        <v>37.898279000000002</v>
      </c>
      <c r="R450" s="20">
        <f t="shared" si="175"/>
        <v>0</v>
      </c>
      <c r="S450" s="14">
        <f t="shared" si="176"/>
        <v>0</v>
      </c>
      <c r="T450" s="4" t="str">
        <f t="shared" si="185"/>
        <v>J=</v>
      </c>
      <c r="U450" s="29">
        <f t="shared" si="186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77"/>
        <v>44817</v>
      </c>
      <c r="B451" s="125">
        <f t="shared" ca="1" si="187"/>
        <v>1038.6655479999999</v>
      </c>
      <c r="C451" s="7">
        <f t="shared" si="178"/>
        <v>1000</v>
      </c>
      <c r="D451" s="102">
        <f t="shared" si="179"/>
        <v>44812</v>
      </c>
      <c r="E451" s="100">
        <f ca="1">IF(D451&lt;$B$1,VLOOKUP(D451,[1]DI!$A$4:$B$15000,2,FALSE),0)</f>
        <v>0.13650000000000001</v>
      </c>
      <c r="F451" s="14">
        <f t="shared" ca="1" si="188"/>
        <v>1.00050788</v>
      </c>
      <c r="G451" s="14">
        <f ca="1">(TRUNC(PRODUCT($F$12:$F450),16))</f>
        <v>1.12883028098801</v>
      </c>
      <c r="H451" s="14">
        <f t="shared" ca="1" si="189"/>
        <v>1.0999546224711401</v>
      </c>
      <c r="I451" s="14">
        <f t="shared" ca="1" si="190"/>
        <v>1.0262516800000001</v>
      </c>
      <c r="J451" s="13">
        <f t="shared" si="180"/>
        <v>0.06</v>
      </c>
      <c r="K451" s="29">
        <f t="shared" si="181"/>
        <v>44742</v>
      </c>
      <c r="L451" s="2">
        <f t="shared" si="182"/>
        <v>52</v>
      </c>
      <c r="M451" s="17">
        <f t="shared" si="183"/>
        <v>52</v>
      </c>
      <c r="N451" s="12">
        <f t="shared" si="172"/>
        <v>1.0120963190000001</v>
      </c>
      <c r="O451" s="12">
        <f t="shared" ca="1" si="173"/>
        <v>1.038665548</v>
      </c>
      <c r="P451" s="17">
        <f t="shared" si="184"/>
        <v>0</v>
      </c>
      <c r="Q451" s="14">
        <f t="shared" ca="1" si="174"/>
        <v>38.665548000000001</v>
      </c>
      <c r="R451" s="20">
        <f t="shared" si="175"/>
        <v>0</v>
      </c>
      <c r="S451" s="14">
        <f t="shared" si="176"/>
        <v>0</v>
      </c>
      <c r="T451" s="4" t="str">
        <f t="shared" si="185"/>
        <v>J=</v>
      </c>
      <c r="U451" s="29">
        <f t="shared" si="186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77"/>
        <v>44818</v>
      </c>
      <c r="B452" s="125">
        <f t="shared" ca="1" si="187"/>
        <v>1039.4333790000001</v>
      </c>
      <c r="C452" s="7">
        <f t="shared" si="178"/>
        <v>1000</v>
      </c>
      <c r="D452" s="102">
        <f t="shared" si="179"/>
        <v>44813</v>
      </c>
      <c r="E452" s="100">
        <f ca="1">IF(D452&lt;$B$1,VLOOKUP(D452,[1]DI!$A$4:$B$15000,2,FALSE),0)</f>
        <v>0.13650000000000001</v>
      </c>
      <c r="F452" s="14">
        <f t="shared" ca="1" si="188"/>
        <v>1.00050788</v>
      </c>
      <c r="G452" s="14">
        <f ca="1">(TRUNC(PRODUCT($F$12:$F451),16))</f>
        <v>1.12940359131112</v>
      </c>
      <c r="H452" s="14">
        <f t="shared" ca="1" si="189"/>
        <v>1.0999546224711401</v>
      </c>
      <c r="I452" s="14">
        <f t="shared" ca="1" si="190"/>
        <v>1.0267728899999999</v>
      </c>
      <c r="J452" s="13">
        <f t="shared" si="180"/>
        <v>0.06</v>
      </c>
      <c r="K452" s="29">
        <f t="shared" si="181"/>
        <v>44742</v>
      </c>
      <c r="L452" s="2">
        <f t="shared" si="182"/>
        <v>53</v>
      </c>
      <c r="M452" s="17">
        <f t="shared" si="183"/>
        <v>53</v>
      </c>
      <c r="N452" s="12">
        <f t="shared" si="172"/>
        <v>1.0123303690000001</v>
      </c>
      <c r="O452" s="12">
        <f t="shared" ca="1" si="173"/>
        <v>1.0394333790000001</v>
      </c>
      <c r="P452" s="17">
        <f t="shared" si="184"/>
        <v>0</v>
      </c>
      <c r="Q452" s="14">
        <f t="shared" ca="1" si="174"/>
        <v>39.433379000000002</v>
      </c>
      <c r="R452" s="20">
        <f t="shared" si="175"/>
        <v>0</v>
      </c>
      <c r="S452" s="14">
        <f t="shared" si="176"/>
        <v>0</v>
      </c>
      <c r="T452" s="4" t="str">
        <f t="shared" si="185"/>
        <v>J=</v>
      </c>
      <c r="U452" s="29">
        <f t="shared" si="186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77"/>
        <v>44819</v>
      </c>
      <c r="B453" s="125">
        <f t="shared" ca="1" si="187"/>
        <v>1040.2017820000001</v>
      </c>
      <c r="C453" s="7">
        <f t="shared" si="178"/>
        <v>1000</v>
      </c>
      <c r="D453" s="102">
        <f t="shared" si="179"/>
        <v>44816</v>
      </c>
      <c r="E453" s="100">
        <f ca="1">IF(D453&lt;$B$1,VLOOKUP(D453,[1]DI!$A$4:$B$15000,2,FALSE),0)</f>
        <v>0.13650000000000001</v>
      </c>
      <c r="F453" s="14">
        <f t="shared" ca="1" si="188"/>
        <v>1.00050788</v>
      </c>
      <c r="G453" s="14">
        <f ca="1">(TRUNC(PRODUCT($F$12:$F452),16))</f>
        <v>1.1299771928070801</v>
      </c>
      <c r="H453" s="14">
        <f t="shared" ca="1" si="189"/>
        <v>1.0999546224711401</v>
      </c>
      <c r="I453" s="14">
        <f t="shared" ca="1" si="190"/>
        <v>1.0272943699999999</v>
      </c>
      <c r="J453" s="13">
        <f t="shared" si="180"/>
        <v>0.06</v>
      </c>
      <c r="K453" s="29">
        <f t="shared" si="181"/>
        <v>44742</v>
      </c>
      <c r="L453" s="2">
        <f t="shared" si="182"/>
        <v>54</v>
      </c>
      <c r="M453" s="17">
        <f t="shared" si="183"/>
        <v>54</v>
      </c>
      <c r="N453" s="12">
        <f t="shared" si="172"/>
        <v>1.0125644730000001</v>
      </c>
      <c r="O453" s="12">
        <f t="shared" ca="1" si="173"/>
        <v>1.040201782</v>
      </c>
      <c r="P453" s="17">
        <f t="shared" si="184"/>
        <v>0</v>
      </c>
      <c r="Q453" s="14">
        <f t="shared" ca="1" si="174"/>
        <v>40.201782000000001</v>
      </c>
      <c r="R453" s="20">
        <f t="shared" si="175"/>
        <v>0</v>
      </c>
      <c r="S453" s="14">
        <f t="shared" si="176"/>
        <v>0</v>
      </c>
      <c r="T453" s="4" t="str">
        <f t="shared" si="185"/>
        <v>J=</v>
      </c>
      <c r="U453" s="29">
        <f t="shared" si="186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77"/>
        <v>44820</v>
      </c>
      <c r="B454" s="125">
        <f t="shared" ca="1" si="187"/>
        <v>1040.9707490000001</v>
      </c>
      <c r="C454" s="7">
        <f t="shared" si="178"/>
        <v>1000</v>
      </c>
      <c r="D454" s="102">
        <f t="shared" si="179"/>
        <v>44817</v>
      </c>
      <c r="E454" s="100">
        <f ca="1">IF(D454&lt;$B$1,VLOOKUP(D454,[1]DI!$A$4:$B$15000,2,FALSE),0)</f>
        <v>0.13650000000000001</v>
      </c>
      <c r="F454" s="14">
        <f t="shared" ca="1" si="188"/>
        <v>1.00050788</v>
      </c>
      <c r="G454" s="14">
        <f ca="1">(TRUNC(PRODUCT($F$12:$F453),16))</f>
        <v>1.1305510856237599</v>
      </c>
      <c r="H454" s="14">
        <f t="shared" ca="1" si="189"/>
        <v>1.0999546224711401</v>
      </c>
      <c r="I454" s="14">
        <f t="shared" ca="1" si="190"/>
        <v>1.0278161100000001</v>
      </c>
      <c r="J454" s="13">
        <f t="shared" si="180"/>
        <v>0.06</v>
      </c>
      <c r="K454" s="29">
        <f t="shared" si="181"/>
        <v>44742</v>
      </c>
      <c r="L454" s="2">
        <f t="shared" si="182"/>
        <v>55</v>
      </c>
      <c r="M454" s="17">
        <f t="shared" si="183"/>
        <v>55</v>
      </c>
      <c r="N454" s="12">
        <f t="shared" si="172"/>
        <v>1.0127986309999999</v>
      </c>
      <c r="O454" s="12">
        <f t="shared" ca="1" si="173"/>
        <v>1.040970749</v>
      </c>
      <c r="P454" s="17">
        <f t="shared" si="184"/>
        <v>0</v>
      </c>
      <c r="Q454" s="14">
        <f t="shared" ca="1" si="174"/>
        <v>40.970748999999998</v>
      </c>
      <c r="R454" s="20">
        <f t="shared" si="175"/>
        <v>0</v>
      </c>
      <c r="S454" s="14">
        <f t="shared" si="176"/>
        <v>0</v>
      </c>
      <c r="T454" s="4" t="str">
        <f t="shared" si="185"/>
        <v>J=</v>
      </c>
      <c r="U454" s="29">
        <f t="shared" si="186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77"/>
        <v>44823</v>
      </c>
      <c r="B455" s="125">
        <f t="shared" ca="1" si="187"/>
        <v>1041.7402890000001</v>
      </c>
      <c r="C455" s="7">
        <f t="shared" si="178"/>
        <v>1000</v>
      </c>
      <c r="D455" s="102">
        <f t="shared" si="179"/>
        <v>44818</v>
      </c>
      <c r="E455" s="100">
        <f ca="1">IF(D455&lt;$B$1,VLOOKUP(D455,[1]DI!$A$4:$B$15000,2,FALSE),0)</f>
        <v>0.13650000000000001</v>
      </c>
      <c r="F455" s="14">
        <f t="shared" ca="1" si="188"/>
        <v>1.00050788</v>
      </c>
      <c r="G455" s="14">
        <f ca="1">(TRUNC(PRODUCT($F$12:$F454),16))</f>
        <v>1.1311252699091301</v>
      </c>
      <c r="H455" s="14">
        <f t="shared" ca="1" si="189"/>
        <v>1.0999546224711401</v>
      </c>
      <c r="I455" s="14">
        <f t="shared" ca="1" si="190"/>
        <v>1.0283381199999999</v>
      </c>
      <c r="J455" s="13">
        <f t="shared" si="180"/>
        <v>0.06</v>
      </c>
      <c r="K455" s="29">
        <f t="shared" si="181"/>
        <v>44742</v>
      </c>
      <c r="L455" s="2">
        <f t="shared" si="182"/>
        <v>56</v>
      </c>
      <c r="M455" s="17">
        <f t="shared" si="183"/>
        <v>56</v>
      </c>
      <c r="N455" s="12">
        <f t="shared" si="172"/>
        <v>1.013032843</v>
      </c>
      <c r="O455" s="12">
        <f t="shared" ca="1" si="173"/>
        <v>1.041740289</v>
      </c>
      <c r="P455" s="17">
        <f t="shared" si="184"/>
        <v>0</v>
      </c>
      <c r="Q455" s="14">
        <f t="shared" ca="1" si="174"/>
        <v>41.740288999999997</v>
      </c>
      <c r="R455" s="20">
        <f t="shared" si="175"/>
        <v>0</v>
      </c>
      <c r="S455" s="14">
        <f t="shared" si="176"/>
        <v>0</v>
      </c>
      <c r="T455" s="4" t="str">
        <f t="shared" si="185"/>
        <v>J=</v>
      </c>
      <c r="U455" s="29">
        <f t="shared" si="186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77"/>
        <v>44824</v>
      </c>
      <c r="B456" s="125">
        <f t="shared" ca="1" si="187"/>
        <v>1042.5103929899999</v>
      </c>
      <c r="C456" s="7">
        <f t="shared" si="178"/>
        <v>1000</v>
      </c>
      <c r="D456" s="102">
        <f t="shared" si="179"/>
        <v>44819</v>
      </c>
      <c r="E456" s="100">
        <f ca="1">IF(D456&lt;$B$1,VLOOKUP(D456,[1]DI!$A$4:$B$15000,2,FALSE),0)</f>
        <v>0.13650000000000001</v>
      </c>
      <c r="F456" s="14">
        <f t="shared" ca="1" si="188"/>
        <v>1.00050788</v>
      </c>
      <c r="G456" s="14">
        <f ca="1">(TRUNC(PRODUCT($F$12:$F455),16))</f>
        <v>1.1316997458112099</v>
      </c>
      <c r="H456" s="14">
        <f t="shared" ca="1" si="189"/>
        <v>1.0999546224711401</v>
      </c>
      <c r="I456" s="14">
        <f t="shared" ca="1" si="190"/>
        <v>1.02886039</v>
      </c>
      <c r="J456" s="13">
        <f t="shared" si="180"/>
        <v>0.06</v>
      </c>
      <c r="K456" s="29">
        <f t="shared" si="181"/>
        <v>44742</v>
      </c>
      <c r="L456" s="2">
        <f t="shared" si="182"/>
        <v>57</v>
      </c>
      <c r="M456" s="17">
        <f t="shared" si="183"/>
        <v>57</v>
      </c>
      <c r="N456" s="12">
        <f t="shared" si="172"/>
        <v>1.0132671090000001</v>
      </c>
      <c r="O456" s="12">
        <f t="shared" ca="1" si="173"/>
        <v>1.0425103929999999</v>
      </c>
      <c r="P456" s="17">
        <f t="shared" si="184"/>
        <v>0</v>
      </c>
      <c r="Q456" s="14">
        <f t="shared" ca="1" si="174"/>
        <v>42.51039299</v>
      </c>
      <c r="R456" s="20">
        <f t="shared" si="175"/>
        <v>0</v>
      </c>
      <c r="S456" s="14">
        <f t="shared" si="176"/>
        <v>0</v>
      </c>
      <c r="T456" s="4" t="str">
        <f t="shared" si="185"/>
        <v>J=</v>
      </c>
      <c r="U456" s="29">
        <f t="shared" si="186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77"/>
        <v>44825</v>
      </c>
      <c r="B457" s="125">
        <f t="shared" ca="1" si="187"/>
        <v>1043.281072</v>
      </c>
      <c r="C457" s="7">
        <f t="shared" si="178"/>
        <v>1000</v>
      </c>
      <c r="D457" s="102">
        <f t="shared" si="179"/>
        <v>44820</v>
      </c>
      <c r="E457" s="100">
        <f ca="1">IF(D457&lt;$B$1,VLOOKUP(D457,[1]DI!$A$4:$B$15000,2,FALSE),0)</f>
        <v>0.13650000000000001</v>
      </c>
      <c r="F457" s="14">
        <f t="shared" ca="1" si="188"/>
        <v>1.00050788</v>
      </c>
      <c r="G457" s="14">
        <f ca="1">(TRUNC(PRODUCT($F$12:$F456),16))</f>
        <v>1.13227451347811</v>
      </c>
      <c r="H457" s="14">
        <f t="shared" ca="1" si="189"/>
        <v>1.0999546224711401</v>
      </c>
      <c r="I457" s="14">
        <f t="shared" ca="1" si="190"/>
        <v>1.0293829299999999</v>
      </c>
      <c r="J457" s="13">
        <f t="shared" si="180"/>
        <v>0.06</v>
      </c>
      <c r="K457" s="29">
        <f t="shared" si="181"/>
        <v>44742</v>
      </c>
      <c r="L457" s="2">
        <f t="shared" si="182"/>
        <v>58</v>
      </c>
      <c r="M457" s="17">
        <f t="shared" si="183"/>
        <v>58</v>
      </c>
      <c r="N457" s="12">
        <f t="shared" si="172"/>
        <v>1.01350143</v>
      </c>
      <c r="O457" s="12">
        <f t="shared" ca="1" si="173"/>
        <v>1.0432810720000001</v>
      </c>
      <c r="P457" s="17">
        <f t="shared" si="184"/>
        <v>0</v>
      </c>
      <c r="Q457" s="14">
        <f t="shared" ca="1" si="174"/>
        <v>43.281072000000002</v>
      </c>
      <c r="R457" s="20">
        <f t="shared" si="175"/>
        <v>0</v>
      </c>
      <c r="S457" s="14">
        <f t="shared" si="176"/>
        <v>0</v>
      </c>
      <c r="T457" s="4" t="str">
        <f t="shared" si="185"/>
        <v>J=</v>
      </c>
      <c r="U457" s="29">
        <f t="shared" si="186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77"/>
        <v>44826</v>
      </c>
      <c r="B458" s="125">
        <f t="shared" ca="1" si="187"/>
        <v>1044.052314</v>
      </c>
      <c r="C458" s="7">
        <f t="shared" si="178"/>
        <v>1000</v>
      </c>
      <c r="D458" s="102">
        <f t="shared" si="179"/>
        <v>44823</v>
      </c>
      <c r="E458" s="100">
        <f ca="1">IF(D458&lt;$B$1,VLOOKUP(D458,[1]DI!$A$4:$B$15000,2,FALSE),0)</f>
        <v>0.13650000000000001</v>
      </c>
      <c r="F458" s="14">
        <f t="shared" ca="1" si="188"/>
        <v>1.00050788</v>
      </c>
      <c r="G458" s="14">
        <f ca="1">(TRUNC(PRODUCT($F$12:$F457),16))</f>
        <v>1.1328495730580199</v>
      </c>
      <c r="H458" s="14">
        <f t="shared" ca="1" si="189"/>
        <v>1.0999546224711401</v>
      </c>
      <c r="I458" s="14">
        <f t="shared" ca="1" si="190"/>
        <v>1.0299057300000001</v>
      </c>
      <c r="J458" s="13">
        <f t="shared" si="180"/>
        <v>0.06</v>
      </c>
      <c r="K458" s="29">
        <f t="shared" si="181"/>
        <v>44742</v>
      </c>
      <c r="L458" s="2">
        <f t="shared" si="182"/>
        <v>59</v>
      </c>
      <c r="M458" s="17">
        <f t="shared" si="183"/>
        <v>59</v>
      </c>
      <c r="N458" s="12">
        <f t="shared" si="172"/>
        <v>1.013735805</v>
      </c>
      <c r="O458" s="12">
        <f t="shared" ca="1" si="173"/>
        <v>1.044052314</v>
      </c>
      <c r="P458" s="17">
        <f t="shared" si="184"/>
        <v>0</v>
      </c>
      <c r="Q458" s="14">
        <f t="shared" ca="1" si="174"/>
        <v>44.052314000000003</v>
      </c>
      <c r="R458" s="20">
        <f t="shared" si="175"/>
        <v>0</v>
      </c>
      <c r="S458" s="14">
        <f t="shared" si="176"/>
        <v>0</v>
      </c>
      <c r="T458" s="4" t="str">
        <f t="shared" si="185"/>
        <v>J=</v>
      </c>
      <c r="U458" s="29">
        <f t="shared" si="186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77"/>
        <v>44827</v>
      </c>
      <c r="B459" s="125">
        <f t="shared" ca="1" si="187"/>
        <v>1044.82413099</v>
      </c>
      <c r="C459" s="7">
        <f t="shared" si="178"/>
        <v>1000</v>
      </c>
      <c r="D459" s="102">
        <f t="shared" si="179"/>
        <v>44824</v>
      </c>
      <c r="E459" s="100">
        <f ca="1">IF(D459&lt;$B$1,VLOOKUP(D459,[1]DI!$A$4:$B$15000,2,FALSE),0)</f>
        <v>0.13650000000000001</v>
      </c>
      <c r="F459" s="14">
        <f t="shared" ca="1" si="188"/>
        <v>1.00050788</v>
      </c>
      <c r="G459" s="14">
        <f ca="1">(TRUNC(PRODUCT($F$12:$F458),16))</f>
        <v>1.1334249246991801</v>
      </c>
      <c r="H459" s="14">
        <f t="shared" ca="1" si="189"/>
        <v>1.0999546224711401</v>
      </c>
      <c r="I459" s="14">
        <f t="shared" ca="1" si="190"/>
        <v>1.0304287999999999</v>
      </c>
      <c r="J459" s="13">
        <f t="shared" si="180"/>
        <v>0.06</v>
      </c>
      <c r="K459" s="29">
        <f t="shared" si="181"/>
        <v>44742</v>
      </c>
      <c r="L459" s="2">
        <f t="shared" si="182"/>
        <v>60</v>
      </c>
      <c r="M459" s="17">
        <f t="shared" si="183"/>
        <v>60</v>
      </c>
      <c r="N459" s="12">
        <f t="shared" si="172"/>
        <v>1.0139702340000001</v>
      </c>
      <c r="O459" s="12">
        <f t="shared" ca="1" si="173"/>
        <v>1.0448241309999999</v>
      </c>
      <c r="P459" s="17">
        <f t="shared" si="184"/>
        <v>0</v>
      </c>
      <c r="Q459" s="14">
        <f t="shared" ca="1" si="174"/>
        <v>44.82413099</v>
      </c>
      <c r="R459" s="20">
        <f t="shared" si="175"/>
        <v>0</v>
      </c>
      <c r="S459" s="14">
        <f t="shared" si="176"/>
        <v>0</v>
      </c>
      <c r="T459" s="4" t="str">
        <f t="shared" si="185"/>
        <v>J=</v>
      </c>
      <c r="U459" s="29">
        <f t="shared" si="186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77"/>
        <v>44830</v>
      </c>
      <c r="B460" s="125">
        <f t="shared" ca="1" si="187"/>
        <v>1045.59652299</v>
      </c>
      <c r="C460" s="7">
        <f t="shared" si="178"/>
        <v>1000</v>
      </c>
      <c r="D460" s="102">
        <f t="shared" si="179"/>
        <v>44825</v>
      </c>
      <c r="E460" s="100">
        <f ca="1">IF(D460&lt;$B$1,VLOOKUP(D460,[1]DI!$A$4:$B$15000,2,FALSE),0)</f>
        <v>0.13650000000000001</v>
      </c>
      <c r="F460" s="14">
        <f t="shared" ca="1" si="188"/>
        <v>1.00050788</v>
      </c>
      <c r="G460" s="14">
        <f ca="1">(TRUNC(PRODUCT($F$12:$F459),16))</f>
        <v>1.1340005685499399</v>
      </c>
      <c r="H460" s="14">
        <f t="shared" ca="1" si="189"/>
        <v>1.0999546224711401</v>
      </c>
      <c r="I460" s="14">
        <f t="shared" ca="1" si="190"/>
        <v>1.0309521399999999</v>
      </c>
      <c r="J460" s="13">
        <f t="shared" si="180"/>
        <v>0.06</v>
      </c>
      <c r="K460" s="29">
        <f t="shared" si="181"/>
        <v>44742</v>
      </c>
      <c r="L460" s="2">
        <f t="shared" si="182"/>
        <v>61</v>
      </c>
      <c r="M460" s="17">
        <f t="shared" si="183"/>
        <v>61</v>
      </c>
      <c r="N460" s="12">
        <f t="shared" ref="N460:N523" si="191">ROUND((J460+1)^(M460/252),9)</f>
        <v>1.0142047169999999</v>
      </c>
      <c r="O460" s="12">
        <f t="shared" ref="O460:O523" ca="1" si="192">ROUND(I460*N460,9)</f>
        <v>1.0455965229999999</v>
      </c>
      <c r="P460" s="17">
        <f t="shared" si="184"/>
        <v>0</v>
      </c>
      <c r="Q460" s="14">
        <f t="shared" ref="Q460:Q523" ca="1" si="193">TRUNC(((O460-1)*C460),8)</f>
        <v>45.596522989999997</v>
      </c>
      <c r="R460" s="20">
        <f t="shared" ref="R460:R523" si="194">IF($P460&gt;0,VLOOKUP($P460,$X$12:$AD$150,7),0)</f>
        <v>0</v>
      </c>
      <c r="S460" s="14">
        <f t="shared" ref="S460:S523" si="195">IF(R460&gt;0,TRUNC(R460*C460,8),0)</f>
        <v>0</v>
      </c>
      <c r="T460" s="4" t="str">
        <f t="shared" si="185"/>
        <v>J=</v>
      </c>
      <c r="U460" s="29">
        <f t="shared" si="186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96">WORKDAY($A460,1,$X$166:$X$544)</f>
        <v>44831</v>
      </c>
      <c r="B461" s="125">
        <f t="shared" ca="1" si="187"/>
        <v>1046.3694800000001</v>
      </c>
      <c r="C461" s="7">
        <f t="shared" ref="C461:C524" si="197">(C460-S460)</f>
        <v>1000</v>
      </c>
      <c r="D461" s="102">
        <f t="shared" ref="D461:D524" si="198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88"/>
        <v>1.00050788</v>
      </c>
      <c r="G461" s="14">
        <f ca="1">(TRUNC(PRODUCT($F$12:$F460),16))</f>
        <v>1.13457650475869</v>
      </c>
      <c r="H461" s="14">
        <f t="shared" ca="1" si="189"/>
        <v>1.0999546224711401</v>
      </c>
      <c r="I461" s="14">
        <f t="shared" ca="1" si="190"/>
        <v>1.0314757400000001</v>
      </c>
      <c r="J461" s="13">
        <f t="shared" ref="J461:J524" si="199">J460</f>
        <v>0.06</v>
      </c>
      <c r="K461" s="29">
        <f t="shared" ref="K461:K524" si="200">IF(P460&gt;0,VLOOKUP(P460,X$12:AH$150,2),K460)</f>
        <v>44742</v>
      </c>
      <c r="L461" s="2">
        <f t="shared" ref="L461:L524" si="201">IF(A461&gt;K461,IF(NETWORKDAYS(K461,A461,$X$160:$X$544)-1=0,1,NETWORKDAYS(K461,A461,$X$160:$X$544)-1),0)</f>
        <v>62</v>
      </c>
      <c r="M461" s="17">
        <f t="shared" ref="M461:M524" si="202">IF(AND(L461=1,L460=1),1,IF(L461&gt;0,IF(L461=L460,L461+1,L461),0))</f>
        <v>62</v>
      </c>
      <c r="N461" s="12">
        <f t="shared" si="191"/>
        <v>1.014439254</v>
      </c>
      <c r="O461" s="12">
        <f t="shared" ca="1" si="192"/>
        <v>1.0463694800000001</v>
      </c>
      <c r="P461" s="17">
        <f t="shared" ref="P461:P524" si="203">IF(VLOOKUP(A461,Y$12:AF$150,8)=VLOOKUP(A460,Y$12:AF$150,8),0,VLOOKUP(A461,Y$12:AF$150,8))</f>
        <v>0</v>
      </c>
      <c r="Q461" s="14">
        <f t="shared" ca="1" si="193"/>
        <v>46.369480000000003</v>
      </c>
      <c r="R461" s="20">
        <f t="shared" si="194"/>
        <v>0</v>
      </c>
      <c r="S461" s="14">
        <f t="shared" si="195"/>
        <v>0</v>
      </c>
      <c r="T461" s="4" t="str">
        <f t="shared" ref="T461:T524" si="204">IF(P460&gt;0,VLOOKUP(P460,X$12:AH$150,10),T460)</f>
        <v>J=</v>
      </c>
      <c r="U461" s="29">
        <f t="shared" ref="U461:U524" si="205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96"/>
        <v>44832</v>
      </c>
      <c r="B462" s="125">
        <f t="shared" ref="B462:B525" ca="1" si="206">IF(D462&lt;=TODAY(),C462+Q462,IF(AND(D462&gt;TODAY(),A462&lt;=$B$1),IF(VLOOKUP(TODAY(),$A$10:$E$5000,4,FALSE)=0,"n.d",C462+Q462),"n.d"))</f>
        <v>1047.1430029999999</v>
      </c>
      <c r="C462" s="7">
        <f t="shared" si="197"/>
        <v>1000</v>
      </c>
      <c r="D462" s="102">
        <f t="shared" si="198"/>
        <v>44827</v>
      </c>
      <c r="E462" s="100">
        <f ca="1">IF(D462&lt;$B$1,VLOOKUP(D462,[1]DI!$A$4:$B$15000,2,FALSE),0)</f>
        <v>0.13650000000000001</v>
      </c>
      <c r="F462" s="14">
        <f t="shared" ref="F462:F525" ca="1" si="207">ROUND(((1+E462)^(1/252)),8)</f>
        <v>1.00050788</v>
      </c>
      <c r="G462" s="14">
        <f ca="1">(TRUNC(PRODUCT($F$12:$F461),16))</f>
        <v>1.13515273347393</v>
      </c>
      <c r="H462" s="14">
        <f t="shared" ref="H462:H525" ca="1" si="208">IF(P461&gt;0,G461,H461)</f>
        <v>1.0999546224711401</v>
      </c>
      <c r="I462" s="14">
        <f t="shared" ref="I462:I525" ca="1" si="209">ROUND(G462/H462,8)</f>
        <v>1.0319996</v>
      </c>
      <c r="J462" s="13">
        <f t="shared" si="199"/>
        <v>0.06</v>
      </c>
      <c r="K462" s="29">
        <f t="shared" si="200"/>
        <v>44742</v>
      </c>
      <c r="L462" s="2">
        <f t="shared" si="201"/>
        <v>63</v>
      </c>
      <c r="M462" s="17">
        <f t="shared" si="202"/>
        <v>63</v>
      </c>
      <c r="N462" s="12">
        <f t="shared" si="191"/>
        <v>1.014673846</v>
      </c>
      <c r="O462" s="12">
        <f t="shared" ca="1" si="192"/>
        <v>1.047143003</v>
      </c>
      <c r="P462" s="17">
        <f t="shared" si="203"/>
        <v>0</v>
      </c>
      <c r="Q462" s="14">
        <f t="shared" ca="1" si="193"/>
        <v>47.143003</v>
      </c>
      <c r="R462" s="20">
        <f t="shared" si="194"/>
        <v>0</v>
      </c>
      <c r="S462" s="14">
        <f t="shared" si="195"/>
        <v>0</v>
      </c>
      <c r="T462" s="4" t="str">
        <f t="shared" si="204"/>
        <v>J=</v>
      </c>
      <c r="U462" s="29">
        <f t="shared" si="205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96"/>
        <v>44833</v>
      </c>
      <c r="B463" s="125">
        <f t="shared" ca="1" si="206"/>
        <v>1047.9171019999999</v>
      </c>
      <c r="C463" s="7">
        <f t="shared" si="197"/>
        <v>1000</v>
      </c>
      <c r="D463" s="102">
        <f t="shared" si="198"/>
        <v>44830</v>
      </c>
      <c r="E463" s="100">
        <f ca="1">IF(D463&lt;$B$1,VLOOKUP(D463,[1]DI!$A$4:$B$15000,2,FALSE),0)</f>
        <v>0.13650000000000001</v>
      </c>
      <c r="F463" s="14">
        <f t="shared" ca="1" si="207"/>
        <v>1.00050788</v>
      </c>
      <c r="G463" s="14">
        <f ca="1">(TRUNC(PRODUCT($F$12:$F462),16))</f>
        <v>1.1357292548442099</v>
      </c>
      <c r="H463" s="14">
        <f t="shared" ca="1" si="208"/>
        <v>1.0999546224711401</v>
      </c>
      <c r="I463" s="14">
        <f t="shared" ca="1" si="209"/>
        <v>1.0325237300000001</v>
      </c>
      <c r="J463" s="13">
        <f t="shared" si="199"/>
        <v>0.06</v>
      </c>
      <c r="K463" s="29">
        <f t="shared" si="200"/>
        <v>44742</v>
      </c>
      <c r="L463" s="2">
        <f t="shared" si="201"/>
        <v>64</v>
      </c>
      <c r="M463" s="17">
        <f t="shared" si="202"/>
        <v>64</v>
      </c>
      <c r="N463" s="12">
        <f t="shared" si="191"/>
        <v>1.014908492</v>
      </c>
      <c r="O463" s="12">
        <f t="shared" ca="1" si="192"/>
        <v>1.047917102</v>
      </c>
      <c r="P463" s="17">
        <f t="shared" si="203"/>
        <v>0</v>
      </c>
      <c r="Q463" s="14">
        <f t="shared" ca="1" si="193"/>
        <v>47.917102</v>
      </c>
      <c r="R463" s="20">
        <f t="shared" si="194"/>
        <v>0</v>
      </c>
      <c r="S463" s="14">
        <f t="shared" si="195"/>
        <v>0</v>
      </c>
      <c r="T463" s="4" t="str">
        <f t="shared" si="204"/>
        <v>J=</v>
      </c>
      <c r="U463" s="29">
        <f t="shared" si="205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96"/>
        <v>44834</v>
      </c>
      <c r="B464" s="125">
        <f t="shared" ca="1" si="206"/>
        <v>1048.6917759999999</v>
      </c>
      <c r="C464" s="7">
        <f t="shared" si="197"/>
        <v>1000</v>
      </c>
      <c r="D464" s="102">
        <f t="shared" si="198"/>
        <v>44831</v>
      </c>
      <c r="E464" s="100">
        <f ca="1">IF(D464&lt;$B$1,VLOOKUP(D464,[1]DI!$A$4:$B$15000,2,FALSE),0)</f>
        <v>0.13650000000000001</v>
      </c>
      <c r="F464" s="14">
        <f t="shared" ca="1" si="207"/>
        <v>1.00050788</v>
      </c>
      <c r="G464" s="14">
        <f ca="1">(TRUNC(PRODUCT($F$12:$F463),16))</f>
        <v>1.1363060690181599</v>
      </c>
      <c r="H464" s="14">
        <f t="shared" ca="1" si="208"/>
        <v>1.0999546224711401</v>
      </c>
      <c r="I464" s="14">
        <f t="shared" ca="1" si="209"/>
        <v>1.0330481300000001</v>
      </c>
      <c r="J464" s="13">
        <f t="shared" si="199"/>
        <v>0.06</v>
      </c>
      <c r="K464" s="29">
        <f t="shared" si="200"/>
        <v>44742</v>
      </c>
      <c r="L464" s="2">
        <f t="shared" si="201"/>
        <v>65</v>
      </c>
      <c r="M464" s="17">
        <f t="shared" si="202"/>
        <v>65</v>
      </c>
      <c r="N464" s="12">
        <f t="shared" si="191"/>
        <v>1.015143192</v>
      </c>
      <c r="O464" s="12">
        <f t="shared" ca="1" si="192"/>
        <v>1.0486917760000001</v>
      </c>
      <c r="P464" s="17">
        <f t="shared" si="203"/>
        <v>0</v>
      </c>
      <c r="Q464" s="14">
        <f t="shared" ca="1" si="193"/>
        <v>48.691775999999997</v>
      </c>
      <c r="R464" s="20">
        <f t="shared" si="194"/>
        <v>0</v>
      </c>
      <c r="S464" s="14">
        <f t="shared" si="195"/>
        <v>0</v>
      </c>
      <c r="T464" s="4" t="str">
        <f t="shared" si="204"/>
        <v>J=</v>
      </c>
      <c r="U464" s="29">
        <f t="shared" si="205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96"/>
        <v>44837</v>
      </c>
      <c r="B465" s="125">
        <f t="shared" ca="1" si="206"/>
        <v>1049.467028</v>
      </c>
      <c r="C465" s="7">
        <f t="shared" si="197"/>
        <v>1000</v>
      </c>
      <c r="D465" s="102">
        <f t="shared" si="198"/>
        <v>44832</v>
      </c>
      <c r="E465" s="100">
        <f ca="1">IF(D465&lt;$B$1,VLOOKUP(D465,[1]DI!$A$4:$B$15000,2,FALSE),0)</f>
        <v>0.13650000000000001</v>
      </c>
      <c r="F465" s="14">
        <f t="shared" ca="1" si="207"/>
        <v>1.00050788</v>
      </c>
      <c r="G465" s="14">
        <f ca="1">(TRUNC(PRODUCT($F$12:$F464),16))</f>
        <v>1.13688317614449</v>
      </c>
      <c r="H465" s="14">
        <f t="shared" ca="1" si="208"/>
        <v>1.0999546224711401</v>
      </c>
      <c r="I465" s="14">
        <f t="shared" ca="1" si="209"/>
        <v>1.0335728</v>
      </c>
      <c r="J465" s="13">
        <f t="shared" si="199"/>
        <v>0.06</v>
      </c>
      <c r="K465" s="29">
        <f t="shared" si="200"/>
        <v>44742</v>
      </c>
      <c r="L465" s="2">
        <f t="shared" si="201"/>
        <v>66</v>
      </c>
      <c r="M465" s="17">
        <f t="shared" si="202"/>
        <v>66</v>
      </c>
      <c r="N465" s="12">
        <f t="shared" si="191"/>
        <v>1.0153779469999999</v>
      </c>
      <c r="O465" s="12">
        <f t="shared" ca="1" si="192"/>
        <v>1.049467028</v>
      </c>
      <c r="P465" s="17">
        <f t="shared" si="203"/>
        <v>0</v>
      </c>
      <c r="Q465" s="14">
        <f t="shared" ca="1" si="193"/>
        <v>49.467027999999999</v>
      </c>
      <c r="R465" s="20">
        <f t="shared" si="194"/>
        <v>0</v>
      </c>
      <c r="S465" s="14">
        <f t="shared" si="195"/>
        <v>0</v>
      </c>
      <c r="T465" s="4" t="str">
        <f t="shared" si="204"/>
        <v>J=</v>
      </c>
      <c r="U465" s="29">
        <f t="shared" si="205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96"/>
        <v>44838</v>
      </c>
      <c r="B466" s="125">
        <f t="shared" ca="1" si="206"/>
        <v>1050.242845</v>
      </c>
      <c r="C466" s="7">
        <f t="shared" si="197"/>
        <v>1000</v>
      </c>
      <c r="D466" s="102">
        <f t="shared" si="198"/>
        <v>44833</v>
      </c>
      <c r="E466" s="100">
        <f ca="1">IF(D466&lt;$B$1,VLOOKUP(D466,[1]DI!$A$4:$B$15000,2,FALSE),0)</f>
        <v>0.13650000000000001</v>
      </c>
      <c r="F466" s="14">
        <f t="shared" ca="1" si="207"/>
        <v>1.00050788</v>
      </c>
      <c r="G466" s="14">
        <f ca="1">(TRUNC(PRODUCT($F$12:$F465),16))</f>
        <v>1.1374605763719901</v>
      </c>
      <c r="H466" s="14">
        <f t="shared" ca="1" si="208"/>
        <v>1.0999546224711401</v>
      </c>
      <c r="I466" s="14">
        <f t="shared" ca="1" si="209"/>
        <v>1.03409773</v>
      </c>
      <c r="J466" s="13">
        <f t="shared" si="199"/>
        <v>0.06</v>
      </c>
      <c r="K466" s="29">
        <f t="shared" si="200"/>
        <v>44742</v>
      </c>
      <c r="L466" s="2">
        <f t="shared" si="201"/>
        <v>67</v>
      </c>
      <c r="M466" s="17">
        <f t="shared" si="202"/>
        <v>67</v>
      </c>
      <c r="N466" s="12">
        <f t="shared" si="191"/>
        <v>1.015612755</v>
      </c>
      <c r="O466" s="12">
        <f t="shared" ca="1" si="192"/>
        <v>1.0502428450000001</v>
      </c>
      <c r="P466" s="17">
        <f t="shared" si="203"/>
        <v>0</v>
      </c>
      <c r="Q466" s="14">
        <f t="shared" ca="1" si="193"/>
        <v>50.242845000000003</v>
      </c>
      <c r="R466" s="20">
        <f t="shared" si="194"/>
        <v>0</v>
      </c>
      <c r="S466" s="14">
        <f t="shared" si="195"/>
        <v>0</v>
      </c>
      <c r="T466" s="4" t="str">
        <f t="shared" si="204"/>
        <v>J=</v>
      </c>
      <c r="U466" s="29">
        <f t="shared" si="205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96"/>
        <v>44839</v>
      </c>
      <c r="B467" s="125">
        <f t="shared" ca="1" si="206"/>
        <v>1051.0192400000001</v>
      </c>
      <c r="C467" s="7">
        <f t="shared" si="197"/>
        <v>1000</v>
      </c>
      <c r="D467" s="102">
        <f t="shared" si="198"/>
        <v>44834</v>
      </c>
      <c r="E467" s="100">
        <f ca="1">IF(D467&lt;$B$1,VLOOKUP(D467,[1]DI!$A$4:$B$15000,2,FALSE),0)</f>
        <v>0.13650000000000001</v>
      </c>
      <c r="F467" s="14">
        <f t="shared" ca="1" si="207"/>
        <v>1.00050788</v>
      </c>
      <c r="G467" s="14">
        <f ca="1">(TRUNC(PRODUCT($F$12:$F466),16))</f>
        <v>1.1380382698495199</v>
      </c>
      <c r="H467" s="14">
        <f t="shared" ca="1" si="208"/>
        <v>1.0999546224711401</v>
      </c>
      <c r="I467" s="14">
        <f t="shared" ca="1" si="209"/>
        <v>1.0346229300000001</v>
      </c>
      <c r="J467" s="13">
        <f t="shared" si="199"/>
        <v>0.06</v>
      </c>
      <c r="K467" s="29">
        <f t="shared" si="200"/>
        <v>44742</v>
      </c>
      <c r="L467" s="2">
        <f t="shared" si="201"/>
        <v>68</v>
      </c>
      <c r="M467" s="17">
        <f t="shared" si="202"/>
        <v>68</v>
      </c>
      <c r="N467" s="12">
        <f t="shared" si="191"/>
        <v>1.0158476190000001</v>
      </c>
      <c r="O467" s="12">
        <f t="shared" ca="1" si="192"/>
        <v>1.05101924</v>
      </c>
      <c r="P467" s="17">
        <f t="shared" si="203"/>
        <v>0</v>
      </c>
      <c r="Q467" s="14">
        <f t="shared" ca="1" si="193"/>
        <v>51.019240000000003</v>
      </c>
      <c r="R467" s="20">
        <f t="shared" si="194"/>
        <v>0</v>
      </c>
      <c r="S467" s="14">
        <f t="shared" si="195"/>
        <v>0</v>
      </c>
      <c r="T467" s="4" t="str">
        <f t="shared" si="204"/>
        <v>J=</v>
      </c>
      <c r="U467" s="29">
        <f t="shared" si="205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96"/>
        <v>44840</v>
      </c>
      <c r="B468" s="125">
        <f t="shared" ca="1" si="206"/>
        <v>1051.79620099</v>
      </c>
      <c r="C468" s="7">
        <f t="shared" si="197"/>
        <v>1000</v>
      </c>
      <c r="D468" s="102">
        <f t="shared" si="198"/>
        <v>44837</v>
      </c>
      <c r="E468" s="100">
        <f ca="1">IF(D468&lt;$B$1,VLOOKUP(D468,[1]DI!$A$4:$B$15000,2,FALSE),0)</f>
        <v>0.13650000000000001</v>
      </c>
      <c r="F468" s="14">
        <f t="shared" ca="1" si="207"/>
        <v>1.00050788</v>
      </c>
      <c r="G468" s="14">
        <f ca="1">(TRUNC(PRODUCT($F$12:$F467),16))</f>
        <v>1.1386162567260101</v>
      </c>
      <c r="H468" s="14">
        <f t="shared" ca="1" si="208"/>
        <v>1.0999546224711401</v>
      </c>
      <c r="I468" s="14">
        <f t="shared" ca="1" si="209"/>
        <v>1.03514839</v>
      </c>
      <c r="J468" s="13">
        <f t="shared" si="199"/>
        <v>0.06</v>
      </c>
      <c r="K468" s="29">
        <f t="shared" si="200"/>
        <v>44742</v>
      </c>
      <c r="L468" s="2">
        <f t="shared" si="201"/>
        <v>69</v>
      </c>
      <c r="M468" s="17">
        <f t="shared" si="202"/>
        <v>69</v>
      </c>
      <c r="N468" s="12">
        <f t="shared" si="191"/>
        <v>1.0160825360000001</v>
      </c>
      <c r="O468" s="12">
        <f t="shared" ca="1" si="192"/>
        <v>1.0517962009999999</v>
      </c>
      <c r="P468" s="17">
        <f t="shared" si="203"/>
        <v>0</v>
      </c>
      <c r="Q468" s="14">
        <f t="shared" ca="1" si="193"/>
        <v>51.796200990000003</v>
      </c>
      <c r="R468" s="20">
        <f t="shared" si="194"/>
        <v>0</v>
      </c>
      <c r="S468" s="14">
        <f t="shared" si="195"/>
        <v>0</v>
      </c>
      <c r="T468" s="4" t="str">
        <f t="shared" si="204"/>
        <v>J=</v>
      </c>
      <c r="U468" s="29">
        <f t="shared" si="205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96"/>
        <v>44841</v>
      </c>
      <c r="B469" s="125">
        <f t="shared" ca="1" si="206"/>
        <v>1052.5737409999999</v>
      </c>
      <c r="C469" s="7">
        <f t="shared" si="197"/>
        <v>1000</v>
      </c>
      <c r="D469" s="102">
        <f t="shared" si="198"/>
        <v>44838</v>
      </c>
      <c r="E469" s="100">
        <f ca="1">IF(D469&lt;$B$1,VLOOKUP(D469,[1]DI!$A$4:$B$15000,2,FALSE),0)</f>
        <v>0.13650000000000001</v>
      </c>
      <c r="F469" s="14">
        <f t="shared" ca="1" si="207"/>
        <v>1.00050788</v>
      </c>
      <c r="G469" s="14">
        <f ca="1">(TRUNC(PRODUCT($F$12:$F468),16))</f>
        <v>1.1391945371504699</v>
      </c>
      <c r="H469" s="14">
        <f t="shared" ca="1" si="208"/>
        <v>1.0999546224711401</v>
      </c>
      <c r="I469" s="14">
        <f t="shared" ca="1" si="209"/>
        <v>1.0356741199999999</v>
      </c>
      <c r="J469" s="13">
        <f t="shared" si="199"/>
        <v>0.06</v>
      </c>
      <c r="K469" s="29">
        <f t="shared" si="200"/>
        <v>44742</v>
      </c>
      <c r="L469" s="2">
        <f t="shared" si="201"/>
        <v>70</v>
      </c>
      <c r="M469" s="17">
        <f t="shared" si="202"/>
        <v>70</v>
      </c>
      <c r="N469" s="12">
        <f t="shared" si="191"/>
        <v>1.016317508</v>
      </c>
      <c r="O469" s="12">
        <f t="shared" ca="1" si="192"/>
        <v>1.052573741</v>
      </c>
      <c r="P469" s="17">
        <f t="shared" si="203"/>
        <v>0</v>
      </c>
      <c r="Q469" s="14">
        <f t="shared" ca="1" si="193"/>
        <v>52.573740999999998</v>
      </c>
      <c r="R469" s="20">
        <f t="shared" si="194"/>
        <v>0</v>
      </c>
      <c r="S469" s="14">
        <f t="shared" si="195"/>
        <v>0</v>
      </c>
      <c r="T469" s="4" t="str">
        <f t="shared" si="204"/>
        <v>J=</v>
      </c>
      <c r="U469" s="29">
        <f t="shared" si="205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96"/>
        <v>44844</v>
      </c>
      <c r="B470" s="125">
        <f t="shared" ca="1" si="206"/>
        <v>1053.351858</v>
      </c>
      <c r="C470" s="7">
        <f t="shared" si="197"/>
        <v>1000</v>
      </c>
      <c r="D470" s="102">
        <f t="shared" si="198"/>
        <v>44839</v>
      </c>
      <c r="E470" s="100">
        <f ca="1">IF(D470&lt;$B$1,VLOOKUP(D470,[1]DI!$A$4:$B$15000,2,FALSE),0)</f>
        <v>0.13650000000000001</v>
      </c>
      <c r="F470" s="14">
        <f t="shared" ca="1" si="207"/>
        <v>1.00050788</v>
      </c>
      <c r="G470" s="14">
        <f ca="1">(TRUNC(PRODUCT($F$12:$F469),16))</f>
        <v>1.139773111272</v>
      </c>
      <c r="H470" s="14">
        <f t="shared" ca="1" si="208"/>
        <v>1.0999546224711401</v>
      </c>
      <c r="I470" s="14">
        <f t="shared" ca="1" si="209"/>
        <v>1.0362001199999999</v>
      </c>
      <c r="J470" s="13">
        <f t="shared" si="199"/>
        <v>0.06</v>
      </c>
      <c r="K470" s="29">
        <f t="shared" si="200"/>
        <v>44742</v>
      </c>
      <c r="L470" s="2">
        <f t="shared" si="201"/>
        <v>71</v>
      </c>
      <c r="M470" s="17">
        <f t="shared" si="202"/>
        <v>71</v>
      </c>
      <c r="N470" s="12">
        <f t="shared" si="191"/>
        <v>1.0165525339999999</v>
      </c>
      <c r="O470" s="12">
        <f t="shared" ca="1" si="192"/>
        <v>1.0533518580000001</v>
      </c>
      <c r="P470" s="17">
        <f t="shared" si="203"/>
        <v>0</v>
      </c>
      <c r="Q470" s="14">
        <f t="shared" ca="1" si="193"/>
        <v>53.351858</v>
      </c>
      <c r="R470" s="20">
        <f t="shared" si="194"/>
        <v>0</v>
      </c>
      <c r="S470" s="14">
        <f t="shared" si="195"/>
        <v>0</v>
      </c>
      <c r="T470" s="4" t="str">
        <f t="shared" si="204"/>
        <v>J=</v>
      </c>
      <c r="U470" s="29">
        <f t="shared" si="205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96"/>
        <v>44845</v>
      </c>
      <c r="B471" s="125">
        <f t="shared" ca="1" si="206"/>
        <v>1054.1305420000001</v>
      </c>
      <c r="C471" s="7">
        <f t="shared" si="197"/>
        <v>1000</v>
      </c>
      <c r="D471" s="102">
        <f t="shared" si="198"/>
        <v>44840</v>
      </c>
      <c r="E471" s="100">
        <f ca="1">IF(D471&lt;$B$1,VLOOKUP(D471,[1]DI!$A$4:$B$15000,2,FALSE),0)</f>
        <v>0.13650000000000001</v>
      </c>
      <c r="F471" s="14">
        <f t="shared" ca="1" si="207"/>
        <v>1.00050788</v>
      </c>
      <c r="G471" s="14">
        <f ca="1">(TRUNC(PRODUCT($F$12:$F470),16))</f>
        <v>1.1403519792397601</v>
      </c>
      <c r="H471" s="14">
        <f t="shared" ca="1" si="208"/>
        <v>1.0999546224711401</v>
      </c>
      <c r="I471" s="14">
        <f t="shared" ca="1" si="209"/>
        <v>1.0367263799999999</v>
      </c>
      <c r="J471" s="13">
        <f t="shared" si="199"/>
        <v>0.06</v>
      </c>
      <c r="K471" s="29">
        <f t="shared" si="200"/>
        <v>44742</v>
      </c>
      <c r="L471" s="2">
        <f t="shared" si="201"/>
        <v>72</v>
      </c>
      <c r="M471" s="17">
        <f t="shared" si="202"/>
        <v>72</v>
      </c>
      <c r="N471" s="12">
        <f t="shared" si="191"/>
        <v>1.0167876140000001</v>
      </c>
      <c r="O471" s="12">
        <f t="shared" ca="1" si="192"/>
        <v>1.054130542</v>
      </c>
      <c r="P471" s="17">
        <f t="shared" si="203"/>
        <v>0</v>
      </c>
      <c r="Q471" s="14">
        <f t="shared" ca="1" si="193"/>
        <v>54.130541999999998</v>
      </c>
      <c r="R471" s="20">
        <f t="shared" si="194"/>
        <v>0</v>
      </c>
      <c r="S471" s="14">
        <f t="shared" si="195"/>
        <v>0</v>
      </c>
      <c r="T471" s="4" t="str">
        <f t="shared" si="204"/>
        <v>J=</v>
      </c>
      <c r="U471" s="29">
        <f t="shared" si="205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96"/>
        <v>44847</v>
      </c>
      <c r="B472" s="125">
        <f t="shared" ca="1" si="206"/>
        <v>1054.90981599</v>
      </c>
      <c r="C472" s="7">
        <f t="shared" si="197"/>
        <v>1000</v>
      </c>
      <c r="D472" s="102">
        <f t="shared" si="198"/>
        <v>44841</v>
      </c>
      <c r="E472" s="100">
        <f ca="1">IF(D472&lt;$B$1,VLOOKUP(D472,[1]DI!$A$4:$B$15000,2,FALSE),0)</f>
        <v>0.13650000000000001</v>
      </c>
      <c r="F472" s="14">
        <f t="shared" ca="1" si="207"/>
        <v>1.00050788</v>
      </c>
      <c r="G472" s="14">
        <f ca="1">(TRUNC(PRODUCT($F$12:$F471),16))</f>
        <v>1.1409311412029699</v>
      </c>
      <c r="H472" s="14">
        <f t="shared" ca="1" si="208"/>
        <v>1.0999546224711401</v>
      </c>
      <c r="I472" s="14">
        <f t="shared" ca="1" si="209"/>
        <v>1.03725292</v>
      </c>
      <c r="J472" s="13">
        <f t="shared" si="199"/>
        <v>0.06</v>
      </c>
      <c r="K472" s="29">
        <f t="shared" si="200"/>
        <v>44742</v>
      </c>
      <c r="L472" s="2">
        <f t="shared" si="201"/>
        <v>73</v>
      </c>
      <c r="M472" s="17">
        <f t="shared" si="202"/>
        <v>73</v>
      </c>
      <c r="N472" s="12">
        <f t="shared" si="191"/>
        <v>1.0170227489999999</v>
      </c>
      <c r="O472" s="12">
        <f t="shared" ca="1" si="192"/>
        <v>1.0549098159999999</v>
      </c>
      <c r="P472" s="17">
        <f t="shared" si="203"/>
        <v>0</v>
      </c>
      <c r="Q472" s="14">
        <f t="shared" ca="1" si="193"/>
        <v>54.909815989999998</v>
      </c>
      <c r="R472" s="20">
        <f t="shared" si="194"/>
        <v>0</v>
      </c>
      <c r="S472" s="14">
        <f t="shared" si="195"/>
        <v>0</v>
      </c>
      <c r="T472" s="4" t="str">
        <f t="shared" si="204"/>
        <v>J=</v>
      </c>
      <c r="U472" s="29">
        <f t="shared" si="205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96"/>
        <v>44848</v>
      </c>
      <c r="B473" s="125">
        <f t="shared" ca="1" si="206"/>
        <v>1055.6896579899999</v>
      </c>
      <c r="C473" s="7">
        <f t="shared" si="197"/>
        <v>1000</v>
      </c>
      <c r="D473" s="102">
        <f t="shared" si="198"/>
        <v>44844</v>
      </c>
      <c r="E473" s="100">
        <f ca="1">IF(D473&lt;$B$1,VLOOKUP(D473,[1]DI!$A$4:$B$15000,2,FALSE),0)</f>
        <v>0.13650000000000001</v>
      </c>
      <c r="F473" s="14">
        <f t="shared" ca="1" si="207"/>
        <v>1.00050788</v>
      </c>
      <c r="G473" s="14">
        <f ca="1">(TRUNC(PRODUCT($F$12:$F472),16))</f>
        <v>1.14151059731097</v>
      </c>
      <c r="H473" s="14">
        <f t="shared" ca="1" si="208"/>
        <v>1.0999546224711401</v>
      </c>
      <c r="I473" s="14">
        <f t="shared" ca="1" si="209"/>
        <v>1.0377797200000001</v>
      </c>
      <c r="J473" s="13">
        <f t="shared" si="199"/>
        <v>0.06</v>
      </c>
      <c r="K473" s="29">
        <f t="shared" si="200"/>
        <v>44742</v>
      </c>
      <c r="L473" s="2">
        <f t="shared" si="201"/>
        <v>74</v>
      </c>
      <c r="M473" s="17">
        <f t="shared" si="202"/>
        <v>74</v>
      </c>
      <c r="N473" s="12">
        <f t="shared" si="191"/>
        <v>1.017257938</v>
      </c>
      <c r="O473" s="12">
        <f t="shared" ca="1" si="192"/>
        <v>1.0556896579999999</v>
      </c>
      <c r="P473" s="17">
        <f t="shared" si="203"/>
        <v>0</v>
      </c>
      <c r="Q473" s="14">
        <f t="shared" ca="1" si="193"/>
        <v>55.689657990000001</v>
      </c>
      <c r="R473" s="20">
        <f t="shared" si="194"/>
        <v>0</v>
      </c>
      <c r="S473" s="14">
        <f t="shared" si="195"/>
        <v>0</v>
      </c>
      <c r="T473" s="4" t="str">
        <f t="shared" si="204"/>
        <v>J=</v>
      </c>
      <c r="U473" s="29">
        <f t="shared" si="205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96"/>
        <v>44851</v>
      </c>
      <c r="B474" s="125">
        <f t="shared" ca="1" si="206"/>
        <v>1056.47007899</v>
      </c>
      <c r="C474" s="7">
        <f t="shared" si="197"/>
        <v>1000</v>
      </c>
      <c r="D474" s="102">
        <f t="shared" si="198"/>
        <v>44845</v>
      </c>
      <c r="E474" s="100">
        <f ca="1">IF(D474&lt;$B$1,VLOOKUP(D474,[1]DI!$A$4:$B$15000,2,FALSE),0)</f>
        <v>0.13650000000000001</v>
      </c>
      <c r="F474" s="14">
        <f t="shared" ca="1" si="207"/>
        <v>1.00050788</v>
      </c>
      <c r="G474" s="14">
        <f ca="1">(TRUNC(PRODUCT($F$12:$F473),16))</f>
        <v>1.1420903477131299</v>
      </c>
      <c r="H474" s="14">
        <f t="shared" ca="1" si="208"/>
        <v>1.0999546224711401</v>
      </c>
      <c r="I474" s="14">
        <f t="shared" ca="1" si="209"/>
        <v>1.03830679</v>
      </c>
      <c r="J474" s="13">
        <f t="shared" si="199"/>
        <v>0.06</v>
      </c>
      <c r="K474" s="29">
        <f t="shared" si="200"/>
        <v>44742</v>
      </c>
      <c r="L474" s="2">
        <f t="shared" si="201"/>
        <v>75</v>
      </c>
      <c r="M474" s="17">
        <f t="shared" si="202"/>
        <v>75</v>
      </c>
      <c r="N474" s="12">
        <f t="shared" si="191"/>
        <v>1.0174931810000001</v>
      </c>
      <c r="O474" s="12">
        <f t="shared" ca="1" si="192"/>
        <v>1.0564700789999999</v>
      </c>
      <c r="P474" s="17">
        <f t="shared" si="203"/>
        <v>0</v>
      </c>
      <c r="Q474" s="14">
        <f t="shared" ca="1" si="193"/>
        <v>56.470078989999998</v>
      </c>
      <c r="R474" s="20">
        <f t="shared" si="194"/>
        <v>0</v>
      </c>
      <c r="S474" s="14">
        <f t="shared" si="195"/>
        <v>0</v>
      </c>
      <c r="T474" s="4" t="str">
        <f t="shared" si="204"/>
        <v>J=</v>
      </c>
      <c r="U474" s="29">
        <f t="shared" si="205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96"/>
        <v>44852</v>
      </c>
      <c r="B475" s="125">
        <f t="shared" ca="1" si="206"/>
        <v>1057.2510689999999</v>
      </c>
      <c r="C475" s="7">
        <f t="shared" si="197"/>
        <v>1000</v>
      </c>
      <c r="D475" s="102">
        <f t="shared" si="198"/>
        <v>44847</v>
      </c>
      <c r="E475" s="100">
        <f ca="1">IF(D475&lt;$B$1,VLOOKUP(D475,[1]DI!$A$4:$B$15000,2,FALSE),0)</f>
        <v>0.13650000000000001</v>
      </c>
      <c r="F475" s="14">
        <f t="shared" ca="1" si="207"/>
        <v>1.00050788</v>
      </c>
      <c r="G475" s="14">
        <f ca="1">(TRUNC(PRODUCT($F$12:$F474),16))</f>
        <v>1.1426703925589199</v>
      </c>
      <c r="H475" s="14">
        <f t="shared" ca="1" si="208"/>
        <v>1.0999546224711401</v>
      </c>
      <c r="I475" s="14">
        <f t="shared" ca="1" si="209"/>
        <v>1.03883412</v>
      </c>
      <c r="J475" s="13">
        <f t="shared" si="199"/>
        <v>0.06</v>
      </c>
      <c r="K475" s="29">
        <f t="shared" si="200"/>
        <v>44742</v>
      </c>
      <c r="L475" s="2">
        <f t="shared" si="201"/>
        <v>76</v>
      </c>
      <c r="M475" s="17">
        <f t="shared" si="202"/>
        <v>76</v>
      </c>
      <c r="N475" s="12">
        <f t="shared" si="191"/>
        <v>1.0177284790000001</v>
      </c>
      <c r="O475" s="12">
        <f t="shared" ca="1" si="192"/>
        <v>1.0572510690000001</v>
      </c>
      <c r="P475" s="17">
        <f t="shared" si="203"/>
        <v>0</v>
      </c>
      <c r="Q475" s="14">
        <f t="shared" ca="1" si="193"/>
        <v>57.251069000000001</v>
      </c>
      <c r="R475" s="20">
        <f t="shared" si="194"/>
        <v>0</v>
      </c>
      <c r="S475" s="14">
        <f t="shared" si="195"/>
        <v>0</v>
      </c>
      <c r="T475" s="4" t="str">
        <f t="shared" si="204"/>
        <v>J=</v>
      </c>
      <c r="U475" s="29">
        <f t="shared" si="205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96"/>
        <v>44853</v>
      </c>
      <c r="B476" s="125">
        <f t="shared" ca="1" si="206"/>
        <v>1058.032639</v>
      </c>
      <c r="C476" s="7">
        <f t="shared" si="197"/>
        <v>1000</v>
      </c>
      <c r="D476" s="102">
        <f t="shared" si="198"/>
        <v>44848</v>
      </c>
      <c r="E476" s="100">
        <f ca="1">IF(D476&lt;$B$1,VLOOKUP(D476,[1]DI!$A$4:$B$15000,2,FALSE),0)</f>
        <v>0.13650000000000001</v>
      </c>
      <c r="F476" s="14">
        <f t="shared" ca="1" si="207"/>
        <v>1.00050788</v>
      </c>
      <c r="G476" s="14">
        <f ca="1">(TRUNC(PRODUCT($F$12:$F475),16))</f>
        <v>1.1432507319978999</v>
      </c>
      <c r="H476" s="14">
        <f t="shared" ca="1" si="208"/>
        <v>1.0999546224711401</v>
      </c>
      <c r="I476" s="14">
        <f t="shared" ca="1" si="209"/>
        <v>1.03936172</v>
      </c>
      <c r="J476" s="13">
        <f t="shared" si="199"/>
        <v>0.06</v>
      </c>
      <c r="K476" s="29">
        <f t="shared" si="200"/>
        <v>44742</v>
      </c>
      <c r="L476" s="2">
        <f t="shared" si="201"/>
        <v>77</v>
      </c>
      <c r="M476" s="17">
        <f t="shared" si="202"/>
        <v>77</v>
      </c>
      <c r="N476" s="12">
        <f t="shared" si="191"/>
        <v>1.017963832</v>
      </c>
      <c r="O476" s="12">
        <f t="shared" ca="1" si="192"/>
        <v>1.0580326390000001</v>
      </c>
      <c r="P476" s="17">
        <f t="shared" si="203"/>
        <v>0</v>
      </c>
      <c r="Q476" s="14">
        <f t="shared" ca="1" si="193"/>
        <v>58.032639000000003</v>
      </c>
      <c r="R476" s="20">
        <f t="shared" si="194"/>
        <v>0</v>
      </c>
      <c r="S476" s="14">
        <f t="shared" si="195"/>
        <v>0</v>
      </c>
      <c r="T476" s="4" t="str">
        <f t="shared" si="204"/>
        <v>J=</v>
      </c>
      <c r="U476" s="29">
        <f t="shared" si="205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96"/>
        <v>44854</v>
      </c>
      <c r="B477" s="125">
        <f t="shared" ca="1" si="206"/>
        <v>1058.8147879999999</v>
      </c>
      <c r="C477" s="7">
        <f t="shared" si="197"/>
        <v>1000</v>
      </c>
      <c r="D477" s="102">
        <f t="shared" si="198"/>
        <v>44851</v>
      </c>
      <c r="E477" s="100">
        <f ca="1">IF(D477&lt;$B$1,VLOOKUP(D477,[1]DI!$A$4:$B$15000,2,FALSE),0)</f>
        <v>0.13650000000000001</v>
      </c>
      <c r="F477" s="14">
        <f t="shared" ca="1" si="207"/>
        <v>1.00050788</v>
      </c>
      <c r="G477" s="14">
        <f ca="1">(TRUNC(PRODUCT($F$12:$F476),16))</f>
        <v>1.14383136617966</v>
      </c>
      <c r="H477" s="14">
        <f t="shared" ca="1" si="208"/>
        <v>1.0999546224711401</v>
      </c>
      <c r="I477" s="14">
        <f t="shared" ca="1" si="209"/>
        <v>1.03988959</v>
      </c>
      <c r="J477" s="13">
        <f t="shared" si="199"/>
        <v>0.06</v>
      </c>
      <c r="K477" s="29">
        <f t="shared" si="200"/>
        <v>44742</v>
      </c>
      <c r="L477" s="2">
        <f t="shared" si="201"/>
        <v>78</v>
      </c>
      <c r="M477" s="17">
        <f t="shared" si="202"/>
        <v>78</v>
      </c>
      <c r="N477" s="12">
        <f t="shared" si="191"/>
        <v>1.018199238</v>
      </c>
      <c r="O477" s="12">
        <f t="shared" ca="1" si="192"/>
        <v>1.0588147880000001</v>
      </c>
      <c r="P477" s="17">
        <f t="shared" si="203"/>
        <v>0</v>
      </c>
      <c r="Q477" s="14">
        <f t="shared" ca="1" si="193"/>
        <v>58.814788</v>
      </c>
      <c r="R477" s="20">
        <f t="shared" si="194"/>
        <v>0</v>
      </c>
      <c r="S477" s="14">
        <f t="shared" si="195"/>
        <v>0</v>
      </c>
      <c r="T477" s="4" t="str">
        <f t="shared" si="204"/>
        <v>J=</v>
      </c>
      <c r="U477" s="29">
        <f t="shared" si="205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96"/>
        <v>44855</v>
      </c>
      <c r="B478" s="125">
        <f t="shared" ca="1" si="206"/>
        <v>1059.5975179899999</v>
      </c>
      <c r="C478" s="7">
        <f t="shared" si="197"/>
        <v>1000</v>
      </c>
      <c r="D478" s="102">
        <f t="shared" si="198"/>
        <v>44852</v>
      </c>
      <c r="E478" s="100">
        <f ca="1">IF(D478&lt;$B$1,VLOOKUP(D478,[1]DI!$A$4:$B$15000,2,FALSE),0)</f>
        <v>0.13650000000000001</v>
      </c>
      <c r="F478" s="14">
        <f t="shared" ca="1" si="207"/>
        <v>1.00050788</v>
      </c>
      <c r="G478" s="14">
        <f ca="1">(TRUNC(PRODUCT($F$12:$F477),16))</f>
        <v>1.14441229525392</v>
      </c>
      <c r="H478" s="14">
        <f t="shared" ca="1" si="208"/>
        <v>1.0999546224711401</v>
      </c>
      <c r="I478" s="14">
        <f t="shared" ca="1" si="209"/>
        <v>1.0404177299999999</v>
      </c>
      <c r="J478" s="13">
        <f t="shared" si="199"/>
        <v>0.06</v>
      </c>
      <c r="K478" s="29">
        <f t="shared" si="200"/>
        <v>44742</v>
      </c>
      <c r="L478" s="2">
        <f t="shared" si="201"/>
        <v>79</v>
      </c>
      <c r="M478" s="17">
        <f t="shared" si="202"/>
        <v>79</v>
      </c>
      <c r="N478" s="12">
        <f t="shared" si="191"/>
        <v>1.0184346989999999</v>
      </c>
      <c r="O478" s="12">
        <f t="shared" ca="1" si="192"/>
        <v>1.0595975179999999</v>
      </c>
      <c r="P478" s="17">
        <f t="shared" si="203"/>
        <v>0</v>
      </c>
      <c r="Q478" s="14">
        <f t="shared" ca="1" si="193"/>
        <v>59.59751799</v>
      </c>
      <c r="R478" s="20">
        <f t="shared" si="194"/>
        <v>0</v>
      </c>
      <c r="S478" s="14">
        <f t="shared" si="195"/>
        <v>0</v>
      </c>
      <c r="T478" s="4" t="str">
        <f t="shared" si="204"/>
        <v>J=</v>
      </c>
      <c r="U478" s="29">
        <f t="shared" si="205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96"/>
        <v>44858</v>
      </c>
      <c r="B479" s="125">
        <f t="shared" ca="1" si="206"/>
        <v>1060.3808280000001</v>
      </c>
      <c r="C479" s="7">
        <f t="shared" si="197"/>
        <v>1000</v>
      </c>
      <c r="D479" s="102">
        <f t="shared" si="198"/>
        <v>44853</v>
      </c>
      <c r="E479" s="100">
        <f ca="1">IF(D479&lt;$B$1,VLOOKUP(D479,[1]DI!$A$4:$B$15000,2,FALSE),0)</f>
        <v>0.13650000000000001</v>
      </c>
      <c r="F479" s="14">
        <f t="shared" ca="1" si="207"/>
        <v>1.00050788</v>
      </c>
      <c r="G479" s="14">
        <f ca="1">(TRUNC(PRODUCT($F$12:$F478),16))</f>
        <v>1.1449935193704299</v>
      </c>
      <c r="H479" s="14">
        <f t="shared" ca="1" si="208"/>
        <v>1.0999546224711401</v>
      </c>
      <c r="I479" s="14">
        <f t="shared" ca="1" si="209"/>
        <v>1.04094614</v>
      </c>
      <c r="J479" s="13">
        <f t="shared" si="199"/>
        <v>0.06</v>
      </c>
      <c r="K479" s="29">
        <f t="shared" si="200"/>
        <v>44742</v>
      </c>
      <c r="L479" s="2">
        <f t="shared" si="201"/>
        <v>80</v>
      </c>
      <c r="M479" s="17">
        <f t="shared" si="202"/>
        <v>80</v>
      </c>
      <c r="N479" s="12">
        <f t="shared" si="191"/>
        <v>1.018670215</v>
      </c>
      <c r="O479" s="12">
        <f t="shared" ca="1" si="192"/>
        <v>1.060380828</v>
      </c>
      <c r="P479" s="17">
        <f t="shared" si="203"/>
        <v>0</v>
      </c>
      <c r="Q479" s="14">
        <f t="shared" ca="1" si="193"/>
        <v>60.380828000000001</v>
      </c>
      <c r="R479" s="20">
        <f t="shared" si="194"/>
        <v>0</v>
      </c>
      <c r="S479" s="14">
        <f t="shared" si="195"/>
        <v>0</v>
      </c>
      <c r="T479" s="4" t="str">
        <f t="shared" si="204"/>
        <v>J=</v>
      </c>
      <c r="U479" s="29">
        <f t="shared" si="205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96"/>
        <v>44859</v>
      </c>
      <c r="B480" s="125">
        <f t="shared" ca="1" si="206"/>
        <v>1061.1647190000001</v>
      </c>
      <c r="C480" s="7">
        <f t="shared" si="197"/>
        <v>1000</v>
      </c>
      <c r="D480" s="102">
        <f t="shared" si="198"/>
        <v>44854</v>
      </c>
      <c r="E480" s="100">
        <f ca="1">IF(D480&lt;$B$1,VLOOKUP(D480,[1]DI!$A$4:$B$15000,2,FALSE),0)</f>
        <v>0.13650000000000001</v>
      </c>
      <c r="F480" s="14">
        <f t="shared" ca="1" si="207"/>
        <v>1.00050788</v>
      </c>
      <c r="G480" s="14">
        <f ca="1">(TRUNC(PRODUCT($F$12:$F479),16))</f>
        <v>1.14557503867905</v>
      </c>
      <c r="H480" s="14">
        <f t="shared" ca="1" si="208"/>
        <v>1.0999546224711401</v>
      </c>
      <c r="I480" s="14">
        <f t="shared" ca="1" si="209"/>
        <v>1.0414748199999999</v>
      </c>
      <c r="J480" s="13">
        <f t="shared" si="199"/>
        <v>0.06</v>
      </c>
      <c r="K480" s="29">
        <f t="shared" si="200"/>
        <v>44742</v>
      </c>
      <c r="L480" s="2">
        <f t="shared" si="201"/>
        <v>81</v>
      </c>
      <c r="M480" s="17">
        <f t="shared" si="202"/>
        <v>81</v>
      </c>
      <c r="N480" s="12">
        <f t="shared" si="191"/>
        <v>1.0189057850000001</v>
      </c>
      <c r="O480" s="12">
        <f t="shared" ca="1" si="192"/>
        <v>1.061164719</v>
      </c>
      <c r="P480" s="17">
        <f t="shared" si="203"/>
        <v>0</v>
      </c>
      <c r="Q480" s="14">
        <f t="shared" ca="1" si="193"/>
        <v>61.164718999999998</v>
      </c>
      <c r="R480" s="20">
        <f t="shared" si="194"/>
        <v>0</v>
      </c>
      <c r="S480" s="14">
        <f t="shared" si="195"/>
        <v>0</v>
      </c>
      <c r="T480" s="4" t="str">
        <f t="shared" si="204"/>
        <v>J=</v>
      </c>
      <c r="U480" s="29">
        <f t="shared" si="205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96"/>
        <v>44860</v>
      </c>
      <c r="B481" s="125">
        <f t="shared" ca="1" si="206"/>
        <v>1061.9491809900001</v>
      </c>
      <c r="C481" s="7">
        <f t="shared" si="197"/>
        <v>1000</v>
      </c>
      <c r="D481" s="102">
        <f t="shared" si="198"/>
        <v>44855</v>
      </c>
      <c r="E481" s="100">
        <f ca="1">IF(D481&lt;$B$1,VLOOKUP(D481,[1]DI!$A$4:$B$15000,2,FALSE),0)</f>
        <v>0.13650000000000001</v>
      </c>
      <c r="F481" s="14">
        <f t="shared" ca="1" si="207"/>
        <v>1.00050788</v>
      </c>
      <c r="G481" s="14">
        <f ca="1">(TRUNC(PRODUCT($F$12:$F480),16))</f>
        <v>1.1461568533297</v>
      </c>
      <c r="H481" s="14">
        <f t="shared" ca="1" si="208"/>
        <v>1.0999546224711401</v>
      </c>
      <c r="I481" s="14">
        <f t="shared" ca="1" si="209"/>
        <v>1.0420037600000001</v>
      </c>
      <c r="J481" s="13">
        <f t="shared" si="199"/>
        <v>0.06</v>
      </c>
      <c r="K481" s="29">
        <f t="shared" si="200"/>
        <v>44742</v>
      </c>
      <c r="L481" s="2">
        <f t="shared" si="201"/>
        <v>82</v>
      </c>
      <c r="M481" s="17">
        <f t="shared" si="202"/>
        <v>82</v>
      </c>
      <c r="N481" s="12">
        <f t="shared" si="191"/>
        <v>1.01914141</v>
      </c>
      <c r="O481" s="12">
        <f t="shared" ca="1" si="192"/>
        <v>1.0619491809999999</v>
      </c>
      <c r="P481" s="17">
        <f t="shared" si="203"/>
        <v>0</v>
      </c>
      <c r="Q481" s="14">
        <f t="shared" ca="1" si="193"/>
        <v>61.949180990000002</v>
      </c>
      <c r="R481" s="20">
        <f t="shared" si="194"/>
        <v>0</v>
      </c>
      <c r="S481" s="14">
        <f t="shared" si="195"/>
        <v>0</v>
      </c>
      <c r="T481" s="4" t="str">
        <f t="shared" si="204"/>
        <v>J=</v>
      </c>
      <c r="U481" s="29">
        <f t="shared" si="205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96"/>
        <v>44861</v>
      </c>
      <c r="B482" s="125">
        <f t="shared" ca="1" si="206"/>
        <v>1062.7342239899999</v>
      </c>
      <c r="C482" s="7">
        <f t="shared" si="197"/>
        <v>1000</v>
      </c>
      <c r="D482" s="102">
        <f t="shared" si="198"/>
        <v>44858</v>
      </c>
      <c r="E482" s="100">
        <f ca="1">IF(D482&lt;$B$1,VLOOKUP(D482,[1]DI!$A$4:$B$15000,2,FALSE),0)</f>
        <v>0.13650000000000001</v>
      </c>
      <c r="F482" s="14">
        <f t="shared" ca="1" si="207"/>
        <v>1.00050788</v>
      </c>
      <c r="G482" s="14">
        <f ca="1">(TRUNC(PRODUCT($F$12:$F481),16))</f>
        <v>1.1467389634723699</v>
      </c>
      <c r="H482" s="14">
        <f t="shared" ca="1" si="208"/>
        <v>1.0999546224711401</v>
      </c>
      <c r="I482" s="14">
        <f t="shared" ca="1" si="209"/>
        <v>1.0425329699999999</v>
      </c>
      <c r="J482" s="13">
        <f t="shared" si="199"/>
        <v>0.06</v>
      </c>
      <c r="K482" s="29">
        <f t="shared" si="200"/>
        <v>44742</v>
      </c>
      <c r="L482" s="2">
        <f t="shared" si="201"/>
        <v>83</v>
      </c>
      <c r="M482" s="17">
        <f t="shared" si="202"/>
        <v>83</v>
      </c>
      <c r="N482" s="12">
        <f t="shared" si="191"/>
        <v>1.019377089</v>
      </c>
      <c r="O482" s="12">
        <f t="shared" ca="1" si="192"/>
        <v>1.0627342239999999</v>
      </c>
      <c r="P482" s="17">
        <f t="shared" si="203"/>
        <v>0</v>
      </c>
      <c r="Q482" s="14">
        <f t="shared" ca="1" si="193"/>
        <v>62.734223989999997</v>
      </c>
      <c r="R482" s="20">
        <f t="shared" si="194"/>
        <v>0</v>
      </c>
      <c r="S482" s="14">
        <f t="shared" si="195"/>
        <v>0</v>
      </c>
      <c r="T482" s="4" t="str">
        <f t="shared" si="204"/>
        <v>J=</v>
      </c>
      <c r="U482" s="29">
        <f t="shared" si="205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96"/>
        <v>44862</v>
      </c>
      <c r="B483" s="125">
        <f t="shared" ca="1" si="206"/>
        <v>1063.5198580000001</v>
      </c>
      <c r="C483" s="7">
        <f t="shared" si="197"/>
        <v>1000</v>
      </c>
      <c r="D483" s="102">
        <f t="shared" si="198"/>
        <v>44859</v>
      </c>
      <c r="E483" s="100">
        <f ca="1">IF(D483&lt;$B$1,VLOOKUP(D483,[1]DI!$A$4:$B$15000,2,FALSE),0)</f>
        <v>0.13650000000000001</v>
      </c>
      <c r="F483" s="14">
        <f t="shared" ca="1" si="207"/>
        <v>1.00050788</v>
      </c>
      <c r="G483" s="14">
        <f ca="1">(TRUNC(PRODUCT($F$12:$F482),16))</f>
        <v>1.14732136925713</v>
      </c>
      <c r="H483" s="14">
        <f t="shared" ca="1" si="208"/>
        <v>1.0999546224711401</v>
      </c>
      <c r="I483" s="14">
        <f t="shared" ca="1" si="209"/>
        <v>1.04306246</v>
      </c>
      <c r="J483" s="13">
        <f t="shared" si="199"/>
        <v>0.06</v>
      </c>
      <c r="K483" s="29">
        <f t="shared" si="200"/>
        <v>44742</v>
      </c>
      <c r="L483" s="2">
        <f t="shared" si="201"/>
        <v>84</v>
      </c>
      <c r="M483" s="17">
        <f t="shared" si="202"/>
        <v>84</v>
      </c>
      <c r="N483" s="12">
        <f t="shared" si="191"/>
        <v>1.019612822</v>
      </c>
      <c r="O483" s="12">
        <f t="shared" ca="1" si="192"/>
        <v>1.063519858</v>
      </c>
      <c r="P483" s="17">
        <f t="shared" si="203"/>
        <v>0</v>
      </c>
      <c r="Q483" s="14">
        <f t="shared" ca="1" si="193"/>
        <v>63.519857999999999</v>
      </c>
      <c r="R483" s="20">
        <f t="shared" si="194"/>
        <v>0</v>
      </c>
      <c r="S483" s="14">
        <f t="shared" si="195"/>
        <v>0</v>
      </c>
      <c r="T483" s="4" t="str">
        <f t="shared" si="204"/>
        <v>J=</v>
      </c>
      <c r="U483" s="29">
        <f t="shared" si="205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96"/>
        <v>44865</v>
      </c>
      <c r="B484" s="125">
        <f t="shared" ca="1" si="206"/>
        <v>1064.306065</v>
      </c>
      <c r="C484" s="7">
        <f t="shared" si="197"/>
        <v>1000</v>
      </c>
      <c r="D484" s="102">
        <f t="shared" si="198"/>
        <v>44860</v>
      </c>
      <c r="E484" s="100">
        <f ca="1">IF(D484&lt;$B$1,VLOOKUP(D484,[1]DI!$A$4:$B$15000,2,FALSE),0)</f>
        <v>0.13650000000000001</v>
      </c>
      <c r="F484" s="14">
        <f t="shared" ca="1" si="207"/>
        <v>1.00050788</v>
      </c>
      <c r="G484" s="14">
        <f ca="1">(TRUNC(PRODUCT($F$12:$F483),16))</f>
        <v>1.1479040708341499</v>
      </c>
      <c r="H484" s="14">
        <f t="shared" ca="1" si="208"/>
        <v>1.0999546224711401</v>
      </c>
      <c r="I484" s="14">
        <f t="shared" ca="1" si="209"/>
        <v>1.0435922099999999</v>
      </c>
      <c r="J484" s="13">
        <f t="shared" si="199"/>
        <v>0.06</v>
      </c>
      <c r="K484" s="29">
        <f t="shared" si="200"/>
        <v>44742</v>
      </c>
      <c r="L484" s="2">
        <f t="shared" si="201"/>
        <v>85</v>
      </c>
      <c r="M484" s="17">
        <f t="shared" si="202"/>
        <v>85</v>
      </c>
      <c r="N484" s="12">
        <f t="shared" si="191"/>
        <v>1.0198486099999999</v>
      </c>
      <c r="O484" s="12">
        <f t="shared" ca="1" si="192"/>
        <v>1.064306065</v>
      </c>
      <c r="P484" s="17">
        <f t="shared" si="203"/>
        <v>4</v>
      </c>
      <c r="Q484" s="14">
        <f t="shared" ca="1" si="193"/>
        <v>64.306065000000004</v>
      </c>
      <c r="R484" s="20">
        <f t="shared" si="194"/>
        <v>0</v>
      </c>
      <c r="S484" s="14">
        <f t="shared" si="195"/>
        <v>0</v>
      </c>
      <c r="T484" s="4" t="str">
        <f t="shared" si="204"/>
        <v>J=</v>
      </c>
      <c r="U484" s="29">
        <f t="shared" si="205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96"/>
        <v>44866</v>
      </c>
      <c r="B485" s="125">
        <f t="shared" ca="1" si="206"/>
        <v>1000.73925</v>
      </c>
      <c r="C485" s="7">
        <f t="shared" si="197"/>
        <v>1000</v>
      </c>
      <c r="D485" s="102">
        <f t="shared" si="198"/>
        <v>44861</v>
      </c>
      <c r="E485" s="100">
        <f ca="1">IF(D485&lt;$B$1,VLOOKUP(D485,[1]DI!$A$4:$B$15000,2,FALSE),0)</f>
        <v>0.13650000000000001</v>
      </c>
      <c r="F485" s="14">
        <f t="shared" ca="1" si="207"/>
        <v>1.00050788</v>
      </c>
      <c r="G485" s="14">
        <f ca="1">(TRUNC(PRODUCT($F$12:$F484),16))</f>
        <v>1.1484870683536501</v>
      </c>
      <c r="H485" s="14">
        <f t="shared" ca="1" si="208"/>
        <v>1.1479040708341499</v>
      </c>
      <c r="I485" s="14">
        <f t="shared" ca="1" si="209"/>
        <v>1.00050788</v>
      </c>
      <c r="J485" s="13">
        <f t="shared" si="199"/>
        <v>0.06</v>
      </c>
      <c r="K485" s="29">
        <f t="shared" si="200"/>
        <v>44865</v>
      </c>
      <c r="L485" s="2">
        <f t="shared" si="201"/>
        <v>1</v>
      </c>
      <c r="M485" s="17">
        <f t="shared" si="202"/>
        <v>1</v>
      </c>
      <c r="N485" s="12">
        <f t="shared" si="191"/>
        <v>1.0002312529999999</v>
      </c>
      <c r="O485" s="12">
        <f t="shared" ca="1" si="192"/>
        <v>1.0007392500000001</v>
      </c>
      <c r="P485" s="17">
        <f t="shared" si="203"/>
        <v>0</v>
      </c>
      <c r="Q485" s="14">
        <f t="shared" ca="1" si="193"/>
        <v>0.73924999999999996</v>
      </c>
      <c r="R485" s="20">
        <f t="shared" si="194"/>
        <v>0</v>
      </c>
      <c r="S485" s="14">
        <f t="shared" si="195"/>
        <v>0</v>
      </c>
      <c r="T485" s="4" t="str">
        <f t="shared" si="204"/>
        <v>J=</v>
      </c>
      <c r="U485" s="29">
        <f t="shared" si="205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96"/>
        <v>44868</v>
      </c>
      <c r="B486" s="125">
        <f t="shared" ca="1" si="206"/>
        <v>1001.479049</v>
      </c>
      <c r="C486" s="7">
        <f t="shared" si="197"/>
        <v>1000</v>
      </c>
      <c r="D486" s="102">
        <f t="shared" si="198"/>
        <v>44862</v>
      </c>
      <c r="E486" s="100">
        <f ca="1">IF(D486&lt;$B$1,VLOOKUP(D486,[1]DI!$A$4:$B$15000,2,FALSE),0)</f>
        <v>0.13650000000000001</v>
      </c>
      <c r="F486" s="14">
        <f t="shared" ca="1" si="207"/>
        <v>1.00050788</v>
      </c>
      <c r="G486" s="14">
        <f ca="1">(TRUNC(PRODUCT($F$12:$F485),16))</f>
        <v>1.1490703619659199</v>
      </c>
      <c r="H486" s="14">
        <f t="shared" ca="1" si="208"/>
        <v>1.1479040708341499</v>
      </c>
      <c r="I486" s="14">
        <f t="shared" ca="1" si="209"/>
        <v>1.00101602</v>
      </c>
      <c r="J486" s="13">
        <f t="shared" si="199"/>
        <v>0.06</v>
      </c>
      <c r="K486" s="29">
        <f t="shared" si="200"/>
        <v>44865</v>
      </c>
      <c r="L486" s="2">
        <f t="shared" si="201"/>
        <v>2</v>
      </c>
      <c r="M486" s="17">
        <f t="shared" si="202"/>
        <v>2</v>
      </c>
      <c r="N486" s="12">
        <f t="shared" si="191"/>
        <v>1.000462559</v>
      </c>
      <c r="O486" s="12">
        <f t="shared" ca="1" si="192"/>
        <v>1.0014790490000001</v>
      </c>
      <c r="P486" s="17">
        <f t="shared" si="203"/>
        <v>0</v>
      </c>
      <c r="Q486" s="14">
        <f t="shared" ca="1" si="193"/>
        <v>1.4790490000000001</v>
      </c>
      <c r="R486" s="20">
        <f t="shared" si="194"/>
        <v>0</v>
      </c>
      <c r="S486" s="14">
        <f t="shared" si="195"/>
        <v>0</v>
      </c>
      <c r="T486" s="4" t="str">
        <f t="shared" si="204"/>
        <v>J=</v>
      </c>
      <c r="U486" s="29">
        <f t="shared" si="205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96"/>
        <v>44869</v>
      </c>
      <c r="B487" s="125">
        <f t="shared" ca="1" si="206"/>
        <v>1002.21938599</v>
      </c>
      <c r="C487" s="7">
        <f t="shared" si="197"/>
        <v>1000</v>
      </c>
      <c r="D487" s="102">
        <f t="shared" si="198"/>
        <v>44865</v>
      </c>
      <c r="E487" s="100">
        <f ca="1">IF(D487&lt;$B$1,VLOOKUP(D487,[1]DI!$A$4:$B$15000,2,FALSE),0)</f>
        <v>0.13650000000000001</v>
      </c>
      <c r="F487" s="14">
        <f t="shared" ca="1" si="207"/>
        <v>1.00050788</v>
      </c>
      <c r="G487" s="14">
        <f ca="1">(TRUNC(PRODUCT($F$12:$F486),16))</f>
        <v>1.14965395182136</v>
      </c>
      <c r="H487" s="14">
        <f t="shared" ca="1" si="208"/>
        <v>1.1479040708341499</v>
      </c>
      <c r="I487" s="14">
        <f t="shared" ca="1" si="209"/>
        <v>1.00152441</v>
      </c>
      <c r="J487" s="13">
        <f t="shared" si="199"/>
        <v>0.06</v>
      </c>
      <c r="K487" s="29">
        <f t="shared" si="200"/>
        <v>44865</v>
      </c>
      <c r="L487" s="2">
        <f t="shared" si="201"/>
        <v>3</v>
      </c>
      <c r="M487" s="17">
        <f t="shared" si="202"/>
        <v>3</v>
      </c>
      <c r="N487" s="12">
        <f t="shared" si="191"/>
        <v>1.0006939180000001</v>
      </c>
      <c r="O487" s="12">
        <f t="shared" ca="1" si="192"/>
        <v>1.0022193859999999</v>
      </c>
      <c r="P487" s="17">
        <f t="shared" si="203"/>
        <v>0</v>
      </c>
      <c r="Q487" s="14">
        <f t="shared" ca="1" si="193"/>
        <v>2.2193859900000001</v>
      </c>
      <c r="R487" s="20">
        <f t="shared" si="194"/>
        <v>0</v>
      </c>
      <c r="S487" s="14">
        <f t="shared" si="195"/>
        <v>0</v>
      </c>
      <c r="T487" s="4" t="str">
        <f t="shared" si="204"/>
        <v>J=</v>
      </c>
      <c r="U487" s="29">
        <f t="shared" si="205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96"/>
        <v>44872</v>
      </c>
      <c r="B488" s="125">
        <f t="shared" ca="1" si="206"/>
        <v>1002.960282</v>
      </c>
      <c r="C488" s="7">
        <f t="shared" si="197"/>
        <v>1000</v>
      </c>
      <c r="D488" s="102">
        <f t="shared" si="198"/>
        <v>44866</v>
      </c>
      <c r="E488" s="100">
        <f ca="1">IF(D488&lt;$B$1,VLOOKUP(D488,[1]DI!$A$4:$B$15000,2,FALSE),0)</f>
        <v>0.13650000000000001</v>
      </c>
      <c r="F488" s="14">
        <f t="shared" ca="1" si="207"/>
        <v>1.00050788</v>
      </c>
      <c r="G488" s="14">
        <f ca="1">(TRUNC(PRODUCT($F$12:$F487),16))</f>
        <v>1.1502378380704099</v>
      </c>
      <c r="H488" s="14">
        <f t="shared" ca="1" si="208"/>
        <v>1.1479040708341499</v>
      </c>
      <c r="I488" s="14">
        <f t="shared" ca="1" si="209"/>
        <v>1.00203307</v>
      </c>
      <c r="J488" s="13">
        <f t="shared" si="199"/>
        <v>0.06</v>
      </c>
      <c r="K488" s="29">
        <f t="shared" si="200"/>
        <v>44865</v>
      </c>
      <c r="L488" s="2">
        <f t="shared" si="201"/>
        <v>4</v>
      </c>
      <c r="M488" s="17">
        <f t="shared" si="202"/>
        <v>4</v>
      </c>
      <c r="N488" s="12">
        <f t="shared" si="191"/>
        <v>1.0009253309999999</v>
      </c>
      <c r="O488" s="12">
        <f t="shared" ca="1" si="192"/>
        <v>1.0029602820000001</v>
      </c>
      <c r="P488" s="17">
        <f t="shared" si="203"/>
        <v>0</v>
      </c>
      <c r="Q488" s="14">
        <f t="shared" ca="1" si="193"/>
        <v>2.9602819999999999</v>
      </c>
      <c r="R488" s="20">
        <f t="shared" si="194"/>
        <v>0</v>
      </c>
      <c r="S488" s="14">
        <f t="shared" si="195"/>
        <v>0</v>
      </c>
      <c r="T488" s="4" t="str">
        <f t="shared" si="204"/>
        <v>J=</v>
      </c>
      <c r="U488" s="29">
        <f t="shared" si="205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96"/>
        <v>44873</v>
      </c>
      <c r="B489" s="125">
        <f t="shared" ca="1" si="206"/>
        <v>1003.70171899</v>
      </c>
      <c r="C489" s="7">
        <f t="shared" si="197"/>
        <v>1000</v>
      </c>
      <c r="D489" s="102">
        <f t="shared" si="198"/>
        <v>44868</v>
      </c>
      <c r="E489" s="100">
        <f ca="1">IF(D489&lt;$B$1,VLOOKUP(D489,[1]DI!$A$4:$B$15000,2,FALSE),0)</f>
        <v>0.13650000000000001</v>
      </c>
      <c r="F489" s="14">
        <f t="shared" ca="1" si="207"/>
        <v>1.00050788</v>
      </c>
      <c r="G489" s="14">
        <f ca="1">(TRUNC(PRODUCT($F$12:$F488),16))</f>
        <v>1.15082202086361</v>
      </c>
      <c r="H489" s="14">
        <f t="shared" ca="1" si="208"/>
        <v>1.1479040708341499</v>
      </c>
      <c r="I489" s="14">
        <f t="shared" ca="1" si="209"/>
        <v>1.0025419799999999</v>
      </c>
      <c r="J489" s="13">
        <f t="shared" si="199"/>
        <v>0.06</v>
      </c>
      <c r="K489" s="29">
        <f t="shared" si="200"/>
        <v>44865</v>
      </c>
      <c r="L489" s="2">
        <f t="shared" si="201"/>
        <v>5</v>
      </c>
      <c r="M489" s="17">
        <f t="shared" si="202"/>
        <v>5</v>
      </c>
      <c r="N489" s="12">
        <f t="shared" si="191"/>
        <v>1.001156798</v>
      </c>
      <c r="O489" s="12">
        <f t="shared" ca="1" si="192"/>
        <v>1.0037017189999999</v>
      </c>
      <c r="P489" s="17">
        <f t="shared" si="203"/>
        <v>0</v>
      </c>
      <c r="Q489" s="14">
        <f t="shared" ca="1" si="193"/>
        <v>3.7017189899999998</v>
      </c>
      <c r="R489" s="20">
        <f t="shared" si="194"/>
        <v>0</v>
      </c>
      <c r="S489" s="14">
        <f t="shared" si="195"/>
        <v>0</v>
      </c>
      <c r="T489" s="4" t="str">
        <f t="shared" si="204"/>
        <v>J=</v>
      </c>
      <c r="U489" s="29">
        <f t="shared" si="205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96"/>
        <v>44874</v>
      </c>
      <c r="B490" s="125">
        <f t="shared" ca="1" si="206"/>
        <v>1004.443704</v>
      </c>
      <c r="C490" s="7">
        <f t="shared" si="197"/>
        <v>1000</v>
      </c>
      <c r="D490" s="102">
        <f t="shared" si="198"/>
        <v>44869</v>
      </c>
      <c r="E490" s="100">
        <f ca="1">IF(D490&lt;$B$1,VLOOKUP(D490,[1]DI!$A$4:$B$15000,2,FALSE),0)</f>
        <v>0.13650000000000001</v>
      </c>
      <c r="F490" s="14">
        <f t="shared" ca="1" si="207"/>
        <v>1.00050788</v>
      </c>
      <c r="G490" s="14">
        <f ca="1">(TRUNC(PRODUCT($F$12:$F489),16))</f>
        <v>1.1514065003515599</v>
      </c>
      <c r="H490" s="14">
        <f t="shared" ca="1" si="208"/>
        <v>1.1479040708341499</v>
      </c>
      <c r="I490" s="14">
        <f t="shared" ca="1" si="209"/>
        <v>1.0030511499999999</v>
      </c>
      <c r="J490" s="13">
        <f t="shared" si="199"/>
        <v>0.06</v>
      </c>
      <c r="K490" s="29">
        <f t="shared" si="200"/>
        <v>44865</v>
      </c>
      <c r="L490" s="2">
        <f t="shared" si="201"/>
        <v>6</v>
      </c>
      <c r="M490" s="17">
        <f t="shared" si="202"/>
        <v>6</v>
      </c>
      <c r="N490" s="12">
        <f t="shared" si="191"/>
        <v>1.0013883180000001</v>
      </c>
      <c r="O490" s="12">
        <f t="shared" ca="1" si="192"/>
        <v>1.004443704</v>
      </c>
      <c r="P490" s="17">
        <f t="shared" si="203"/>
        <v>0</v>
      </c>
      <c r="Q490" s="14">
        <f t="shared" ca="1" si="193"/>
        <v>4.4437040000000003</v>
      </c>
      <c r="R490" s="20">
        <f t="shared" si="194"/>
        <v>0</v>
      </c>
      <c r="S490" s="14">
        <f t="shared" si="195"/>
        <v>0</v>
      </c>
      <c r="T490" s="4" t="str">
        <f t="shared" si="204"/>
        <v>J=</v>
      </c>
      <c r="U490" s="29">
        <f t="shared" si="205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96"/>
        <v>44875</v>
      </c>
      <c r="B491" s="125">
        <f t="shared" ca="1" si="206"/>
        <v>1005.18623899</v>
      </c>
      <c r="C491" s="7">
        <f t="shared" si="197"/>
        <v>1000</v>
      </c>
      <c r="D491" s="102">
        <f t="shared" si="198"/>
        <v>44872</v>
      </c>
      <c r="E491" s="100">
        <f ca="1">IF(D491&lt;$B$1,VLOOKUP(D491,[1]DI!$A$4:$B$15000,2,FALSE),0)</f>
        <v>0.13650000000000001</v>
      </c>
      <c r="F491" s="14">
        <f t="shared" ca="1" si="207"/>
        <v>1.00050788</v>
      </c>
      <c r="G491" s="14">
        <f ca="1">(TRUNC(PRODUCT($F$12:$F490),16))</f>
        <v>1.15199127668496</v>
      </c>
      <c r="H491" s="14">
        <f t="shared" ca="1" si="208"/>
        <v>1.1479040708341499</v>
      </c>
      <c r="I491" s="14">
        <f t="shared" ca="1" si="209"/>
        <v>1.00356058</v>
      </c>
      <c r="J491" s="13">
        <f t="shared" si="199"/>
        <v>0.06</v>
      </c>
      <c r="K491" s="29">
        <f t="shared" si="200"/>
        <v>44865</v>
      </c>
      <c r="L491" s="2">
        <f t="shared" si="201"/>
        <v>7</v>
      </c>
      <c r="M491" s="17">
        <f t="shared" si="202"/>
        <v>7</v>
      </c>
      <c r="N491" s="12">
        <f t="shared" si="191"/>
        <v>1.001619891</v>
      </c>
      <c r="O491" s="12">
        <f t="shared" ca="1" si="192"/>
        <v>1.0051862389999999</v>
      </c>
      <c r="P491" s="17">
        <f t="shared" si="203"/>
        <v>0</v>
      </c>
      <c r="Q491" s="14">
        <f t="shared" ca="1" si="193"/>
        <v>5.1862389899999997</v>
      </c>
      <c r="R491" s="20">
        <f t="shared" si="194"/>
        <v>0</v>
      </c>
      <c r="S491" s="14">
        <f t="shared" si="195"/>
        <v>0</v>
      </c>
      <c r="T491" s="4" t="str">
        <f t="shared" si="204"/>
        <v>J=</v>
      </c>
      <c r="U491" s="29">
        <f t="shared" si="205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96"/>
        <v>44876</v>
      </c>
      <c r="B492" s="125">
        <f t="shared" ca="1" si="206"/>
        <v>1005.9293249999999</v>
      </c>
      <c r="C492" s="7">
        <f t="shared" si="197"/>
        <v>1000</v>
      </c>
      <c r="D492" s="102">
        <f t="shared" si="198"/>
        <v>44873</v>
      </c>
      <c r="E492" s="100">
        <f ca="1">IF(D492&lt;$B$1,VLOOKUP(D492,[1]DI!$A$4:$B$15000,2,FALSE),0)</f>
        <v>0.13650000000000001</v>
      </c>
      <c r="F492" s="14">
        <f t="shared" ca="1" si="207"/>
        <v>1.00050788</v>
      </c>
      <c r="G492" s="14">
        <f ca="1">(TRUNC(PRODUCT($F$12:$F491),16))</f>
        <v>1.15257635001457</v>
      </c>
      <c r="H492" s="14">
        <f t="shared" ca="1" si="208"/>
        <v>1.1479040708341499</v>
      </c>
      <c r="I492" s="14">
        <f t="shared" ca="1" si="209"/>
        <v>1.0040702699999999</v>
      </c>
      <c r="J492" s="13">
        <f t="shared" si="199"/>
        <v>0.06</v>
      </c>
      <c r="K492" s="29">
        <f t="shared" si="200"/>
        <v>44865</v>
      </c>
      <c r="L492" s="2">
        <f t="shared" si="201"/>
        <v>8</v>
      </c>
      <c r="M492" s="17">
        <f t="shared" si="202"/>
        <v>8</v>
      </c>
      <c r="N492" s="12">
        <f t="shared" si="191"/>
        <v>1.0018515189999999</v>
      </c>
      <c r="O492" s="12">
        <f t="shared" ca="1" si="192"/>
        <v>1.0059293250000001</v>
      </c>
      <c r="P492" s="17">
        <f t="shared" si="203"/>
        <v>0</v>
      </c>
      <c r="Q492" s="14">
        <f t="shared" ca="1" si="193"/>
        <v>5.9293250000000004</v>
      </c>
      <c r="R492" s="20">
        <f t="shared" si="194"/>
        <v>0</v>
      </c>
      <c r="S492" s="14">
        <f t="shared" si="195"/>
        <v>0</v>
      </c>
      <c r="T492" s="4" t="str">
        <f t="shared" si="204"/>
        <v>J=</v>
      </c>
      <c r="U492" s="29">
        <f t="shared" si="205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96"/>
        <v>44879</v>
      </c>
      <c r="B493" s="125">
        <f t="shared" ca="1" si="206"/>
        <v>1006.672961</v>
      </c>
      <c r="C493" s="7">
        <f t="shared" si="197"/>
        <v>1000</v>
      </c>
      <c r="D493" s="102">
        <f t="shared" si="198"/>
        <v>44874</v>
      </c>
      <c r="E493" s="100">
        <f ca="1">IF(D493&lt;$B$1,VLOOKUP(D493,[1]DI!$A$4:$B$15000,2,FALSE),0)</f>
        <v>0.13650000000000001</v>
      </c>
      <c r="F493" s="14">
        <f t="shared" ca="1" si="207"/>
        <v>1.00050788</v>
      </c>
      <c r="G493" s="14">
        <f ca="1">(TRUNC(PRODUCT($F$12:$F492),16))</f>
        <v>1.1531617204912099</v>
      </c>
      <c r="H493" s="14">
        <f t="shared" ca="1" si="208"/>
        <v>1.1479040708341499</v>
      </c>
      <c r="I493" s="14">
        <f t="shared" ca="1" si="209"/>
        <v>1.00458022</v>
      </c>
      <c r="J493" s="13">
        <f t="shared" si="199"/>
        <v>0.06</v>
      </c>
      <c r="K493" s="29">
        <f t="shared" si="200"/>
        <v>44865</v>
      </c>
      <c r="L493" s="2">
        <f t="shared" si="201"/>
        <v>9</v>
      </c>
      <c r="M493" s="17">
        <f t="shared" si="202"/>
        <v>9</v>
      </c>
      <c r="N493" s="12">
        <f t="shared" si="191"/>
        <v>1.0020831990000001</v>
      </c>
      <c r="O493" s="12">
        <f t="shared" ca="1" si="192"/>
        <v>1.006672961</v>
      </c>
      <c r="P493" s="17">
        <f t="shared" si="203"/>
        <v>0</v>
      </c>
      <c r="Q493" s="14">
        <f t="shared" ca="1" si="193"/>
        <v>6.6729609999999999</v>
      </c>
      <c r="R493" s="20">
        <f t="shared" si="194"/>
        <v>0</v>
      </c>
      <c r="S493" s="14">
        <f t="shared" si="195"/>
        <v>0</v>
      </c>
      <c r="T493" s="4" t="str">
        <f t="shared" si="204"/>
        <v>J=</v>
      </c>
      <c r="U493" s="29">
        <f t="shared" si="205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96"/>
        <v>44881</v>
      </c>
      <c r="B494" s="125">
        <f t="shared" ca="1" si="206"/>
        <v>1007.417138</v>
      </c>
      <c r="C494" s="7">
        <f t="shared" si="197"/>
        <v>1000</v>
      </c>
      <c r="D494" s="102">
        <f t="shared" si="198"/>
        <v>44875</v>
      </c>
      <c r="E494" s="100">
        <f ca="1">IF(D494&lt;$B$1,VLOOKUP(D494,[1]DI!$A$4:$B$15000,2,FALSE),0)</f>
        <v>0.13650000000000001</v>
      </c>
      <c r="F494" s="14">
        <f t="shared" ca="1" si="207"/>
        <v>1.00050788</v>
      </c>
      <c r="G494" s="14">
        <f ca="1">(TRUNC(PRODUCT($F$12:$F493),16))</f>
        <v>1.15374738826581</v>
      </c>
      <c r="H494" s="14">
        <f t="shared" ca="1" si="208"/>
        <v>1.1479040708341499</v>
      </c>
      <c r="I494" s="14">
        <f t="shared" ca="1" si="209"/>
        <v>1.0050904199999999</v>
      </c>
      <c r="J494" s="13">
        <f t="shared" si="199"/>
        <v>0.06</v>
      </c>
      <c r="K494" s="29">
        <f t="shared" si="200"/>
        <v>44865</v>
      </c>
      <c r="L494" s="2">
        <f t="shared" si="201"/>
        <v>10</v>
      </c>
      <c r="M494" s="17">
        <f t="shared" si="202"/>
        <v>10</v>
      </c>
      <c r="N494" s="12">
        <f t="shared" si="191"/>
        <v>1.0023149339999999</v>
      </c>
      <c r="O494" s="12">
        <f t="shared" ca="1" si="192"/>
        <v>1.0074171380000001</v>
      </c>
      <c r="P494" s="17">
        <f t="shared" si="203"/>
        <v>0</v>
      </c>
      <c r="Q494" s="14">
        <f t="shared" ca="1" si="193"/>
        <v>7.4171379999999996</v>
      </c>
      <c r="R494" s="20">
        <f t="shared" si="194"/>
        <v>0</v>
      </c>
      <c r="S494" s="14">
        <f t="shared" si="195"/>
        <v>0</v>
      </c>
      <c r="T494" s="4" t="str">
        <f t="shared" si="204"/>
        <v>J=</v>
      </c>
      <c r="U494" s="29">
        <f t="shared" si="205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96"/>
        <v>44882</v>
      </c>
      <c r="B495" s="125">
        <f t="shared" ca="1" si="206"/>
        <v>1008.161875</v>
      </c>
      <c r="C495" s="7">
        <f t="shared" si="197"/>
        <v>1000</v>
      </c>
      <c r="D495" s="102">
        <f t="shared" si="198"/>
        <v>44876</v>
      </c>
      <c r="E495" s="100">
        <f ca="1">IF(D495&lt;$B$1,VLOOKUP(D495,[1]DI!$A$4:$B$15000,2,FALSE),0)</f>
        <v>0.13650000000000001</v>
      </c>
      <c r="F495" s="14">
        <f t="shared" ca="1" si="207"/>
        <v>1.00050788</v>
      </c>
      <c r="G495" s="14">
        <f ca="1">(TRUNC(PRODUCT($F$12:$F494),16))</f>
        <v>1.1543333534893701</v>
      </c>
      <c r="H495" s="14">
        <f t="shared" ca="1" si="208"/>
        <v>1.1479040708341499</v>
      </c>
      <c r="I495" s="14">
        <f t="shared" ca="1" si="209"/>
        <v>1.00560089</v>
      </c>
      <c r="J495" s="13">
        <f t="shared" si="199"/>
        <v>0.06</v>
      </c>
      <c r="K495" s="29">
        <f t="shared" si="200"/>
        <v>44865</v>
      </c>
      <c r="L495" s="2">
        <f t="shared" si="201"/>
        <v>11</v>
      </c>
      <c r="M495" s="17">
        <f t="shared" si="202"/>
        <v>11</v>
      </c>
      <c r="N495" s="12">
        <f t="shared" si="191"/>
        <v>1.0025467210000001</v>
      </c>
      <c r="O495" s="12">
        <f t="shared" ca="1" si="192"/>
        <v>1.0081618750000001</v>
      </c>
      <c r="P495" s="17">
        <f t="shared" si="203"/>
        <v>0</v>
      </c>
      <c r="Q495" s="14">
        <f t="shared" ca="1" si="193"/>
        <v>8.1618750000000002</v>
      </c>
      <c r="R495" s="20">
        <f t="shared" si="194"/>
        <v>0</v>
      </c>
      <c r="S495" s="14">
        <f t="shared" si="195"/>
        <v>0</v>
      </c>
      <c r="T495" s="4" t="str">
        <f t="shared" si="204"/>
        <v>J=</v>
      </c>
      <c r="U495" s="29">
        <f t="shared" si="205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96"/>
        <v>44883</v>
      </c>
      <c r="B496" s="125">
        <f t="shared" ca="1" si="206"/>
        <v>1008.907154</v>
      </c>
      <c r="C496" s="7">
        <f t="shared" si="197"/>
        <v>1000</v>
      </c>
      <c r="D496" s="102">
        <f t="shared" si="198"/>
        <v>44879</v>
      </c>
      <c r="E496" s="100">
        <f ca="1">IF(D496&lt;$B$1,VLOOKUP(D496,[1]DI!$A$4:$B$15000,2,FALSE),0)</f>
        <v>0.13650000000000001</v>
      </c>
      <c r="F496" s="14">
        <f t="shared" ca="1" si="207"/>
        <v>1.00050788</v>
      </c>
      <c r="G496" s="14">
        <f ca="1">(TRUNC(PRODUCT($F$12:$F495),16))</f>
        <v>1.15491961631294</v>
      </c>
      <c r="H496" s="14">
        <f t="shared" ca="1" si="208"/>
        <v>1.1479040708341499</v>
      </c>
      <c r="I496" s="14">
        <f t="shared" ca="1" si="209"/>
        <v>1.00611161</v>
      </c>
      <c r="J496" s="13">
        <f t="shared" si="199"/>
        <v>0.06</v>
      </c>
      <c r="K496" s="29">
        <f t="shared" si="200"/>
        <v>44865</v>
      </c>
      <c r="L496" s="2">
        <f t="shared" si="201"/>
        <v>12</v>
      </c>
      <c r="M496" s="17">
        <f t="shared" si="202"/>
        <v>12</v>
      </c>
      <c r="N496" s="12">
        <f t="shared" si="191"/>
        <v>1.0027785629999999</v>
      </c>
      <c r="O496" s="12">
        <f t="shared" ca="1" si="192"/>
        <v>1.0089071540000001</v>
      </c>
      <c r="P496" s="17">
        <f t="shared" si="203"/>
        <v>0</v>
      </c>
      <c r="Q496" s="14">
        <f t="shared" ca="1" si="193"/>
        <v>8.9071540000000002</v>
      </c>
      <c r="R496" s="20">
        <f t="shared" si="194"/>
        <v>0</v>
      </c>
      <c r="S496" s="14">
        <f t="shared" si="195"/>
        <v>0</v>
      </c>
      <c r="T496" s="4" t="str">
        <f t="shared" si="204"/>
        <v>J=</v>
      </c>
      <c r="U496" s="29">
        <f t="shared" si="205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96"/>
        <v>44886</v>
      </c>
      <c r="B497" s="125">
        <f t="shared" ca="1" si="206"/>
        <v>1009.65299499</v>
      </c>
      <c r="C497" s="7">
        <f t="shared" si="197"/>
        <v>1000</v>
      </c>
      <c r="D497" s="102">
        <f t="shared" si="198"/>
        <v>44881</v>
      </c>
      <c r="E497" s="100">
        <f ca="1">IF(D497&lt;$B$1,VLOOKUP(D497,[1]DI!$A$4:$B$15000,2,FALSE),0)</f>
        <v>0.13650000000000001</v>
      </c>
      <c r="F497" s="14">
        <f t="shared" ca="1" si="207"/>
        <v>1.00050788</v>
      </c>
      <c r="G497" s="14">
        <f ca="1">(TRUNC(PRODUCT($F$12:$F496),16))</f>
        <v>1.15550617688767</v>
      </c>
      <c r="H497" s="14">
        <f t="shared" ca="1" si="208"/>
        <v>1.1479040708341499</v>
      </c>
      <c r="I497" s="14">
        <f t="shared" ca="1" si="209"/>
        <v>1.0066226</v>
      </c>
      <c r="J497" s="13">
        <f t="shared" si="199"/>
        <v>0.06</v>
      </c>
      <c r="K497" s="29">
        <f t="shared" si="200"/>
        <v>44865</v>
      </c>
      <c r="L497" s="2">
        <f t="shared" si="201"/>
        <v>13</v>
      </c>
      <c r="M497" s="17">
        <f t="shared" si="202"/>
        <v>13</v>
      </c>
      <c r="N497" s="12">
        <f t="shared" si="191"/>
        <v>1.0030104580000001</v>
      </c>
      <c r="O497" s="12">
        <f t="shared" ca="1" si="192"/>
        <v>1.0096529949999999</v>
      </c>
      <c r="P497" s="17">
        <f t="shared" si="203"/>
        <v>0</v>
      </c>
      <c r="Q497" s="14">
        <f t="shared" ca="1" si="193"/>
        <v>9.6529949899999998</v>
      </c>
      <c r="R497" s="20">
        <f t="shared" si="194"/>
        <v>0</v>
      </c>
      <c r="S497" s="14">
        <f t="shared" si="195"/>
        <v>0</v>
      </c>
      <c r="T497" s="4" t="str">
        <f t="shared" si="204"/>
        <v>J=</v>
      </c>
      <c r="U497" s="29">
        <f t="shared" si="205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96"/>
        <v>44887</v>
      </c>
      <c r="B498" s="125">
        <f t="shared" ca="1" si="206"/>
        <v>1010.399378</v>
      </c>
      <c r="C498" s="7">
        <f t="shared" si="197"/>
        <v>1000</v>
      </c>
      <c r="D498" s="102">
        <f t="shared" si="198"/>
        <v>44882</v>
      </c>
      <c r="E498" s="100">
        <f ca="1">IF(D498&lt;$B$1,VLOOKUP(D498,[1]DI!$A$4:$B$15000,2,FALSE),0)</f>
        <v>0.13650000000000001</v>
      </c>
      <c r="F498" s="14">
        <f t="shared" ca="1" si="207"/>
        <v>1.00050788</v>
      </c>
      <c r="G498" s="14">
        <f ca="1">(TRUNC(PRODUCT($F$12:$F497),16))</f>
        <v>1.15609303536479</v>
      </c>
      <c r="H498" s="14">
        <f t="shared" ca="1" si="208"/>
        <v>1.1479040708341499</v>
      </c>
      <c r="I498" s="14">
        <f t="shared" ca="1" si="209"/>
        <v>1.0071338400000001</v>
      </c>
      <c r="J498" s="13">
        <f t="shared" si="199"/>
        <v>0.06</v>
      </c>
      <c r="K498" s="29">
        <f t="shared" si="200"/>
        <v>44865</v>
      </c>
      <c r="L498" s="2">
        <f t="shared" si="201"/>
        <v>14</v>
      </c>
      <c r="M498" s="17">
        <f t="shared" si="202"/>
        <v>14</v>
      </c>
      <c r="N498" s="12">
        <f t="shared" si="191"/>
        <v>1.0032424069999999</v>
      </c>
      <c r="O498" s="12">
        <f t="shared" ca="1" si="192"/>
        <v>1.010399378</v>
      </c>
      <c r="P498" s="17">
        <f t="shared" si="203"/>
        <v>0</v>
      </c>
      <c r="Q498" s="14">
        <f t="shared" ca="1" si="193"/>
        <v>10.399378</v>
      </c>
      <c r="R498" s="20">
        <f t="shared" si="194"/>
        <v>0</v>
      </c>
      <c r="S498" s="14">
        <f t="shared" si="195"/>
        <v>0</v>
      </c>
      <c r="T498" s="4" t="str">
        <f t="shared" si="204"/>
        <v>J=</v>
      </c>
      <c r="U498" s="29">
        <f t="shared" si="205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96"/>
        <v>44888</v>
      </c>
      <c r="B499" s="125">
        <f t="shared" ca="1" si="206"/>
        <v>1011.14631199</v>
      </c>
      <c r="C499" s="7">
        <f t="shared" si="197"/>
        <v>1000</v>
      </c>
      <c r="D499" s="102">
        <f t="shared" si="198"/>
        <v>44883</v>
      </c>
      <c r="E499" s="100">
        <f ca="1">IF(D499&lt;$B$1,VLOOKUP(D499,[1]DI!$A$4:$B$15000,2,FALSE),0)</f>
        <v>0.13650000000000001</v>
      </c>
      <c r="F499" s="14">
        <f t="shared" ca="1" si="207"/>
        <v>1.00050788</v>
      </c>
      <c r="G499" s="14">
        <f ca="1">(TRUNC(PRODUCT($F$12:$F498),16))</f>
        <v>1.15668019189559</v>
      </c>
      <c r="H499" s="14">
        <f t="shared" ca="1" si="208"/>
        <v>1.1479040708341499</v>
      </c>
      <c r="I499" s="14">
        <f t="shared" ca="1" si="209"/>
        <v>1.0076453400000001</v>
      </c>
      <c r="J499" s="13">
        <f t="shared" si="199"/>
        <v>0.06</v>
      </c>
      <c r="K499" s="29">
        <f t="shared" si="200"/>
        <v>44865</v>
      </c>
      <c r="L499" s="2">
        <f t="shared" si="201"/>
        <v>15</v>
      </c>
      <c r="M499" s="17">
        <f t="shared" si="202"/>
        <v>15</v>
      </c>
      <c r="N499" s="12">
        <f t="shared" si="191"/>
        <v>1.0034744090000001</v>
      </c>
      <c r="O499" s="12">
        <f t="shared" ca="1" si="192"/>
        <v>1.0111463119999999</v>
      </c>
      <c r="P499" s="17">
        <f t="shared" si="203"/>
        <v>0</v>
      </c>
      <c r="Q499" s="14">
        <f t="shared" ca="1" si="193"/>
        <v>11.146311989999999</v>
      </c>
      <c r="R499" s="20">
        <f t="shared" si="194"/>
        <v>0</v>
      </c>
      <c r="S499" s="14">
        <f t="shared" si="195"/>
        <v>0</v>
      </c>
      <c r="T499" s="4" t="str">
        <f t="shared" si="204"/>
        <v>J=</v>
      </c>
      <c r="U499" s="29">
        <f t="shared" si="205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96"/>
        <v>44889</v>
      </c>
      <c r="B500" s="125">
        <f t="shared" ca="1" si="206"/>
        <v>1011.893809</v>
      </c>
      <c r="C500" s="7">
        <f t="shared" si="197"/>
        <v>1000</v>
      </c>
      <c r="D500" s="102">
        <f t="shared" si="198"/>
        <v>44886</v>
      </c>
      <c r="E500" s="100">
        <f ca="1">IF(D500&lt;$B$1,VLOOKUP(D500,[1]DI!$A$4:$B$15000,2,FALSE),0)</f>
        <v>0.13650000000000001</v>
      </c>
      <c r="F500" s="14">
        <f t="shared" ca="1" si="207"/>
        <v>1.00050788</v>
      </c>
      <c r="G500" s="14">
        <f ca="1">(TRUNC(PRODUCT($F$12:$F499),16))</f>
        <v>1.15726764663145</v>
      </c>
      <c r="H500" s="14">
        <f t="shared" ca="1" si="208"/>
        <v>1.1479040708341499</v>
      </c>
      <c r="I500" s="14">
        <f t="shared" ca="1" si="209"/>
        <v>1.00815711</v>
      </c>
      <c r="J500" s="13">
        <f t="shared" si="199"/>
        <v>0.06</v>
      </c>
      <c r="K500" s="29">
        <f t="shared" si="200"/>
        <v>44865</v>
      </c>
      <c r="L500" s="2">
        <f t="shared" si="201"/>
        <v>16</v>
      </c>
      <c r="M500" s="17">
        <f t="shared" si="202"/>
        <v>16</v>
      </c>
      <c r="N500" s="12">
        <f t="shared" si="191"/>
        <v>1.003706465</v>
      </c>
      <c r="O500" s="12">
        <f t="shared" ca="1" si="192"/>
        <v>1.011893809</v>
      </c>
      <c r="P500" s="17">
        <f t="shared" si="203"/>
        <v>0</v>
      </c>
      <c r="Q500" s="14">
        <f t="shared" ca="1" si="193"/>
        <v>11.893808999999999</v>
      </c>
      <c r="R500" s="20">
        <f t="shared" si="194"/>
        <v>0</v>
      </c>
      <c r="S500" s="14">
        <f t="shared" si="195"/>
        <v>0</v>
      </c>
      <c r="T500" s="4" t="str">
        <f t="shared" si="204"/>
        <v>J=</v>
      </c>
      <c r="U500" s="29">
        <f t="shared" si="205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96"/>
        <v>44890</v>
      </c>
      <c r="B501" s="125">
        <f t="shared" ca="1" si="206"/>
        <v>1012.641849</v>
      </c>
      <c r="C501" s="7">
        <f t="shared" si="197"/>
        <v>1000</v>
      </c>
      <c r="D501" s="102">
        <f t="shared" si="198"/>
        <v>44887</v>
      </c>
      <c r="E501" s="100">
        <f ca="1">IF(D501&lt;$B$1,VLOOKUP(D501,[1]DI!$A$4:$B$15000,2,FALSE),0)</f>
        <v>0.13650000000000001</v>
      </c>
      <c r="F501" s="14">
        <f t="shared" ca="1" si="207"/>
        <v>1.00050788</v>
      </c>
      <c r="G501" s="14">
        <f ca="1">(TRUNC(PRODUCT($F$12:$F500),16))</f>
        <v>1.1578553997238199</v>
      </c>
      <c r="H501" s="14">
        <f t="shared" ca="1" si="208"/>
        <v>1.1479040708341499</v>
      </c>
      <c r="I501" s="14">
        <f t="shared" ca="1" si="209"/>
        <v>1.0086691299999999</v>
      </c>
      <c r="J501" s="13">
        <f t="shared" si="199"/>
        <v>0.06</v>
      </c>
      <c r="K501" s="29">
        <f t="shared" si="200"/>
        <v>44865</v>
      </c>
      <c r="L501" s="2">
        <f t="shared" si="201"/>
        <v>17</v>
      </c>
      <c r="M501" s="17">
        <f t="shared" si="202"/>
        <v>17</v>
      </c>
      <c r="N501" s="12">
        <f t="shared" si="191"/>
        <v>1.0039385750000001</v>
      </c>
      <c r="O501" s="12">
        <f t="shared" ca="1" si="192"/>
        <v>1.012641849</v>
      </c>
      <c r="P501" s="17">
        <f t="shared" si="203"/>
        <v>0</v>
      </c>
      <c r="Q501" s="14">
        <f t="shared" ca="1" si="193"/>
        <v>12.641849000000001</v>
      </c>
      <c r="R501" s="20">
        <f t="shared" si="194"/>
        <v>0</v>
      </c>
      <c r="S501" s="14">
        <f t="shared" si="195"/>
        <v>0</v>
      </c>
      <c r="T501" s="4" t="str">
        <f t="shared" si="204"/>
        <v>J=</v>
      </c>
      <c r="U501" s="29">
        <f t="shared" si="205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96"/>
        <v>44893</v>
      </c>
      <c r="B502" s="125">
        <f t="shared" ca="1" si="206"/>
        <v>1013.390441</v>
      </c>
      <c r="C502" s="7">
        <f t="shared" si="197"/>
        <v>1000</v>
      </c>
      <c r="D502" s="102">
        <f t="shared" si="198"/>
        <v>44888</v>
      </c>
      <c r="E502" s="100">
        <f ca="1">IF(D502&lt;$B$1,VLOOKUP(D502,[1]DI!$A$4:$B$15000,2,FALSE),0)</f>
        <v>0.13650000000000001</v>
      </c>
      <c r="F502" s="14">
        <f t="shared" ca="1" si="207"/>
        <v>1.00050788</v>
      </c>
      <c r="G502" s="14">
        <f ca="1">(TRUNC(PRODUCT($F$12:$F501),16))</f>
        <v>1.1584434513242301</v>
      </c>
      <c r="H502" s="14">
        <f t="shared" ca="1" si="208"/>
        <v>1.1479040708341499</v>
      </c>
      <c r="I502" s="14">
        <f t="shared" ca="1" si="209"/>
        <v>1.0091814100000001</v>
      </c>
      <c r="J502" s="13">
        <f t="shared" si="199"/>
        <v>0.06</v>
      </c>
      <c r="K502" s="29">
        <f t="shared" si="200"/>
        <v>44865</v>
      </c>
      <c r="L502" s="2">
        <f t="shared" si="201"/>
        <v>18</v>
      </c>
      <c r="M502" s="17">
        <f t="shared" si="202"/>
        <v>18</v>
      </c>
      <c r="N502" s="12">
        <f t="shared" si="191"/>
        <v>1.004170738</v>
      </c>
      <c r="O502" s="12">
        <f t="shared" ca="1" si="192"/>
        <v>1.0133904410000001</v>
      </c>
      <c r="P502" s="17">
        <f t="shared" si="203"/>
        <v>0</v>
      </c>
      <c r="Q502" s="14">
        <f t="shared" ca="1" si="193"/>
        <v>13.390440999999999</v>
      </c>
      <c r="R502" s="20">
        <f t="shared" si="194"/>
        <v>0</v>
      </c>
      <c r="S502" s="14">
        <f t="shared" si="195"/>
        <v>0</v>
      </c>
      <c r="T502" s="4" t="str">
        <f t="shared" si="204"/>
        <v>J=</v>
      </c>
      <c r="U502" s="29">
        <f t="shared" si="205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96"/>
        <v>44894</v>
      </c>
      <c r="B503" s="125">
        <f t="shared" ca="1" si="206"/>
        <v>1014.139597</v>
      </c>
      <c r="C503" s="7">
        <f t="shared" si="197"/>
        <v>1000</v>
      </c>
      <c r="D503" s="102">
        <f t="shared" si="198"/>
        <v>44889</v>
      </c>
      <c r="E503" s="100">
        <f ca="1">IF(D503&lt;$B$1,VLOOKUP(D503,[1]DI!$A$4:$B$15000,2,FALSE),0)</f>
        <v>0.13650000000000001</v>
      </c>
      <c r="F503" s="14">
        <f t="shared" ca="1" si="207"/>
        <v>1.00050788</v>
      </c>
      <c r="G503" s="14">
        <f ca="1">(TRUNC(PRODUCT($F$12:$F502),16))</f>
        <v>1.15903180158429</v>
      </c>
      <c r="H503" s="14">
        <f t="shared" ca="1" si="208"/>
        <v>1.1479040708341499</v>
      </c>
      <c r="I503" s="14">
        <f t="shared" ca="1" si="209"/>
        <v>1.0096939599999999</v>
      </c>
      <c r="J503" s="13">
        <f t="shared" si="199"/>
        <v>0.06</v>
      </c>
      <c r="K503" s="29">
        <f t="shared" si="200"/>
        <v>44865</v>
      </c>
      <c r="L503" s="2">
        <f t="shared" si="201"/>
        <v>19</v>
      </c>
      <c r="M503" s="17">
        <f t="shared" si="202"/>
        <v>19</v>
      </c>
      <c r="N503" s="12">
        <f t="shared" si="191"/>
        <v>1.004402955</v>
      </c>
      <c r="O503" s="12">
        <f t="shared" ca="1" si="192"/>
        <v>1.014139597</v>
      </c>
      <c r="P503" s="17">
        <f t="shared" si="203"/>
        <v>0</v>
      </c>
      <c r="Q503" s="14">
        <f t="shared" ca="1" si="193"/>
        <v>14.139597</v>
      </c>
      <c r="R503" s="20">
        <f t="shared" si="194"/>
        <v>0</v>
      </c>
      <c r="S503" s="14">
        <f t="shared" si="195"/>
        <v>0</v>
      </c>
      <c r="T503" s="4" t="str">
        <f t="shared" si="204"/>
        <v>J=</v>
      </c>
      <c r="U503" s="29">
        <f t="shared" si="205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96"/>
        <v>44895</v>
      </c>
      <c r="B504" s="125">
        <f t="shared" ca="1" si="206"/>
        <v>1014.8892969999999</v>
      </c>
      <c r="C504" s="7">
        <f t="shared" si="197"/>
        <v>1000</v>
      </c>
      <c r="D504" s="102">
        <f t="shared" si="198"/>
        <v>44890</v>
      </c>
      <c r="E504" s="100">
        <f ca="1">IF(D504&lt;$B$1,VLOOKUP(D504,[1]DI!$A$4:$B$15000,2,FALSE),0)</f>
        <v>0.13650000000000001</v>
      </c>
      <c r="F504" s="14">
        <f t="shared" ca="1" si="207"/>
        <v>1.00050788</v>
      </c>
      <c r="G504" s="14">
        <f ca="1">(TRUNC(PRODUCT($F$12:$F503),16))</f>
        <v>1.15962045065568</v>
      </c>
      <c r="H504" s="14">
        <f t="shared" ca="1" si="208"/>
        <v>1.1479040708341499</v>
      </c>
      <c r="I504" s="14">
        <f t="shared" ca="1" si="209"/>
        <v>1.01020676</v>
      </c>
      <c r="J504" s="13">
        <f t="shared" si="199"/>
        <v>0.06</v>
      </c>
      <c r="K504" s="29">
        <f t="shared" si="200"/>
        <v>44865</v>
      </c>
      <c r="L504" s="2">
        <f t="shared" si="201"/>
        <v>20</v>
      </c>
      <c r="M504" s="17">
        <f t="shared" si="202"/>
        <v>20</v>
      </c>
      <c r="N504" s="12">
        <f t="shared" si="191"/>
        <v>1.004635226</v>
      </c>
      <c r="O504" s="12">
        <f t="shared" ca="1" si="192"/>
        <v>1.0148892970000001</v>
      </c>
      <c r="P504" s="17">
        <f t="shared" si="203"/>
        <v>0</v>
      </c>
      <c r="Q504" s="14">
        <f t="shared" ca="1" si="193"/>
        <v>14.889296999999999</v>
      </c>
      <c r="R504" s="20">
        <f t="shared" si="194"/>
        <v>0</v>
      </c>
      <c r="S504" s="14">
        <f t="shared" si="195"/>
        <v>0</v>
      </c>
      <c r="T504" s="4" t="str">
        <f t="shared" si="204"/>
        <v>J=</v>
      </c>
      <c r="U504" s="29">
        <f t="shared" si="205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96"/>
        <v>44896</v>
      </c>
      <c r="B505" s="125">
        <f t="shared" ca="1" si="206"/>
        <v>1015.63954999</v>
      </c>
      <c r="C505" s="7">
        <f t="shared" si="197"/>
        <v>1000</v>
      </c>
      <c r="D505" s="102">
        <f t="shared" si="198"/>
        <v>44893</v>
      </c>
      <c r="E505" s="100">
        <f ca="1">IF(D505&lt;$B$1,VLOOKUP(D505,[1]DI!$A$4:$B$15000,2,FALSE),0)</f>
        <v>0.13650000000000001</v>
      </c>
      <c r="F505" s="14">
        <f t="shared" ca="1" si="207"/>
        <v>1.00050788</v>
      </c>
      <c r="G505" s="14">
        <f ca="1">(TRUNC(PRODUCT($F$12:$F504),16))</f>
        <v>1.16020939869016</v>
      </c>
      <c r="H505" s="14">
        <f t="shared" ca="1" si="208"/>
        <v>1.1479040708341499</v>
      </c>
      <c r="I505" s="14">
        <f t="shared" ca="1" si="209"/>
        <v>1.01071982</v>
      </c>
      <c r="J505" s="13">
        <f t="shared" si="199"/>
        <v>0.06</v>
      </c>
      <c r="K505" s="29">
        <f t="shared" si="200"/>
        <v>44865</v>
      </c>
      <c r="L505" s="2">
        <f t="shared" si="201"/>
        <v>21</v>
      </c>
      <c r="M505" s="17">
        <f t="shared" si="202"/>
        <v>21</v>
      </c>
      <c r="N505" s="12">
        <f t="shared" si="191"/>
        <v>1.004867551</v>
      </c>
      <c r="O505" s="12">
        <f t="shared" ca="1" si="192"/>
        <v>1.0156395499999999</v>
      </c>
      <c r="P505" s="17">
        <f t="shared" si="203"/>
        <v>0</v>
      </c>
      <c r="Q505" s="14">
        <f t="shared" ca="1" si="193"/>
        <v>15.639549990000001</v>
      </c>
      <c r="R505" s="20">
        <f t="shared" si="194"/>
        <v>0</v>
      </c>
      <c r="S505" s="14">
        <f t="shared" si="195"/>
        <v>0</v>
      </c>
      <c r="T505" s="4" t="str">
        <f t="shared" si="204"/>
        <v>J=</v>
      </c>
      <c r="U505" s="29">
        <f t="shared" si="205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96"/>
        <v>44897</v>
      </c>
      <c r="B506" s="125">
        <f t="shared" ca="1" si="206"/>
        <v>1016.390367</v>
      </c>
      <c r="C506" s="7">
        <f t="shared" si="197"/>
        <v>1000</v>
      </c>
      <c r="D506" s="102">
        <f t="shared" si="198"/>
        <v>44894</v>
      </c>
      <c r="E506" s="100">
        <f ca="1">IF(D506&lt;$B$1,VLOOKUP(D506,[1]DI!$A$4:$B$15000,2,FALSE),0)</f>
        <v>0.13650000000000001</v>
      </c>
      <c r="F506" s="14">
        <f t="shared" ca="1" si="207"/>
        <v>1.00050788</v>
      </c>
      <c r="G506" s="14">
        <f ca="1">(TRUNC(PRODUCT($F$12:$F505),16))</f>
        <v>1.1607986458395601</v>
      </c>
      <c r="H506" s="14">
        <f t="shared" ca="1" si="208"/>
        <v>1.1479040708341499</v>
      </c>
      <c r="I506" s="14">
        <f t="shared" ca="1" si="209"/>
        <v>1.01123315</v>
      </c>
      <c r="J506" s="13">
        <f t="shared" si="199"/>
        <v>0.06</v>
      </c>
      <c r="K506" s="29">
        <f t="shared" si="200"/>
        <v>44865</v>
      </c>
      <c r="L506" s="2">
        <f t="shared" si="201"/>
        <v>22</v>
      </c>
      <c r="M506" s="17">
        <f t="shared" si="202"/>
        <v>22</v>
      </c>
      <c r="N506" s="12">
        <f t="shared" si="191"/>
        <v>1.005099929</v>
      </c>
      <c r="O506" s="12">
        <f t="shared" ca="1" si="192"/>
        <v>1.0163903670000001</v>
      </c>
      <c r="P506" s="17">
        <f t="shared" si="203"/>
        <v>0</v>
      </c>
      <c r="Q506" s="14">
        <f t="shared" ca="1" si="193"/>
        <v>16.390367000000001</v>
      </c>
      <c r="R506" s="20">
        <f t="shared" si="194"/>
        <v>0</v>
      </c>
      <c r="S506" s="14">
        <f t="shared" si="195"/>
        <v>0</v>
      </c>
      <c r="T506" s="4" t="str">
        <f t="shared" si="204"/>
        <v>J=</v>
      </c>
      <c r="U506" s="29">
        <f t="shared" si="205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96"/>
        <v>44900</v>
      </c>
      <c r="B507" s="125">
        <f t="shared" ca="1" si="206"/>
        <v>1017.1417290000001</v>
      </c>
      <c r="C507" s="7">
        <f t="shared" si="197"/>
        <v>1000</v>
      </c>
      <c r="D507" s="102">
        <f t="shared" si="198"/>
        <v>44895</v>
      </c>
      <c r="E507" s="100">
        <f ca="1">IF(D507&lt;$B$1,VLOOKUP(D507,[1]DI!$A$4:$B$15000,2,FALSE),0)</f>
        <v>0.13650000000000001</v>
      </c>
      <c r="F507" s="14">
        <f t="shared" ca="1" si="207"/>
        <v>1.00050788</v>
      </c>
      <c r="G507" s="14">
        <f ca="1">(TRUNC(PRODUCT($F$12:$F506),16))</f>
        <v>1.16138819225581</v>
      </c>
      <c r="H507" s="14">
        <f t="shared" ca="1" si="208"/>
        <v>1.1479040708341499</v>
      </c>
      <c r="I507" s="14">
        <f t="shared" ca="1" si="209"/>
        <v>1.01174673</v>
      </c>
      <c r="J507" s="13">
        <f t="shared" si="199"/>
        <v>0.06</v>
      </c>
      <c r="K507" s="29">
        <f t="shared" si="200"/>
        <v>44865</v>
      </c>
      <c r="L507" s="2">
        <f t="shared" si="201"/>
        <v>23</v>
      </c>
      <c r="M507" s="17">
        <f t="shared" si="202"/>
        <v>23</v>
      </c>
      <c r="N507" s="12">
        <f t="shared" si="191"/>
        <v>1.005332361</v>
      </c>
      <c r="O507" s="12">
        <f t="shared" ca="1" si="192"/>
        <v>1.017141729</v>
      </c>
      <c r="P507" s="17">
        <f t="shared" si="203"/>
        <v>0</v>
      </c>
      <c r="Q507" s="14">
        <f t="shared" ca="1" si="193"/>
        <v>17.141729000000002</v>
      </c>
      <c r="R507" s="20">
        <f t="shared" si="194"/>
        <v>0</v>
      </c>
      <c r="S507" s="14">
        <f t="shared" si="195"/>
        <v>0</v>
      </c>
      <c r="T507" s="4" t="str">
        <f t="shared" si="204"/>
        <v>J=</v>
      </c>
      <c r="U507" s="29">
        <f t="shared" si="205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96"/>
        <v>44901</v>
      </c>
      <c r="B508" s="125">
        <f t="shared" ca="1" si="206"/>
        <v>1017.893654</v>
      </c>
      <c r="C508" s="7">
        <f t="shared" si="197"/>
        <v>1000</v>
      </c>
      <c r="D508" s="102">
        <f t="shared" si="198"/>
        <v>44896</v>
      </c>
      <c r="E508" s="100">
        <f ca="1">IF(D508&lt;$B$1,VLOOKUP(D508,[1]DI!$A$4:$B$15000,2,FALSE),0)</f>
        <v>0.13650000000000001</v>
      </c>
      <c r="F508" s="14">
        <f t="shared" ca="1" si="207"/>
        <v>1.00050788</v>
      </c>
      <c r="G508" s="14">
        <f ca="1">(TRUNC(PRODUCT($F$12:$F507),16))</f>
        <v>1.1619780380908999</v>
      </c>
      <c r="H508" s="14">
        <f t="shared" ca="1" si="208"/>
        <v>1.1479040708341499</v>
      </c>
      <c r="I508" s="14">
        <f t="shared" ca="1" si="209"/>
        <v>1.01226058</v>
      </c>
      <c r="J508" s="13">
        <f t="shared" si="199"/>
        <v>0.06</v>
      </c>
      <c r="K508" s="29">
        <f t="shared" si="200"/>
        <v>44865</v>
      </c>
      <c r="L508" s="2">
        <f t="shared" si="201"/>
        <v>24</v>
      </c>
      <c r="M508" s="17">
        <f t="shared" si="202"/>
        <v>24</v>
      </c>
      <c r="N508" s="12">
        <f t="shared" si="191"/>
        <v>1.005564846</v>
      </c>
      <c r="O508" s="12">
        <f t="shared" ca="1" si="192"/>
        <v>1.0178936540000001</v>
      </c>
      <c r="P508" s="17">
        <f t="shared" si="203"/>
        <v>0</v>
      </c>
      <c r="Q508" s="14">
        <f t="shared" ca="1" si="193"/>
        <v>17.893654000000002</v>
      </c>
      <c r="R508" s="20">
        <f t="shared" si="194"/>
        <v>0</v>
      </c>
      <c r="S508" s="14">
        <f t="shared" si="195"/>
        <v>0</v>
      </c>
      <c r="T508" s="4" t="str">
        <f t="shared" si="204"/>
        <v>J=</v>
      </c>
      <c r="U508" s="29">
        <f t="shared" si="205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96"/>
        <v>44902</v>
      </c>
      <c r="B509" s="125">
        <f t="shared" ca="1" si="206"/>
        <v>1018.64612599</v>
      </c>
      <c r="C509" s="7">
        <f t="shared" si="197"/>
        <v>1000</v>
      </c>
      <c r="D509" s="102">
        <f t="shared" si="198"/>
        <v>44897</v>
      </c>
      <c r="E509" s="100">
        <f ca="1">IF(D509&lt;$B$1,VLOOKUP(D509,[1]DI!$A$4:$B$15000,2,FALSE),0)</f>
        <v>0.13650000000000001</v>
      </c>
      <c r="F509" s="14">
        <f t="shared" ca="1" si="207"/>
        <v>1.00050788</v>
      </c>
      <c r="G509" s="14">
        <f ca="1">(TRUNC(PRODUCT($F$12:$F508),16))</f>
        <v>1.16256818349688</v>
      </c>
      <c r="H509" s="14">
        <f t="shared" ca="1" si="208"/>
        <v>1.1479040708341499</v>
      </c>
      <c r="I509" s="14">
        <f t="shared" ca="1" si="209"/>
        <v>1.0127746799999999</v>
      </c>
      <c r="J509" s="13">
        <f t="shared" si="199"/>
        <v>0.06</v>
      </c>
      <c r="K509" s="29">
        <f t="shared" si="200"/>
        <v>44865</v>
      </c>
      <c r="L509" s="2">
        <f t="shared" si="201"/>
        <v>25</v>
      </c>
      <c r="M509" s="17">
        <f t="shared" si="202"/>
        <v>25</v>
      </c>
      <c r="N509" s="12">
        <f t="shared" si="191"/>
        <v>1.005797386</v>
      </c>
      <c r="O509" s="12">
        <f t="shared" ca="1" si="192"/>
        <v>1.0186461259999999</v>
      </c>
      <c r="P509" s="17">
        <f t="shared" si="203"/>
        <v>0</v>
      </c>
      <c r="Q509" s="14">
        <f t="shared" ca="1" si="193"/>
        <v>18.646125990000002</v>
      </c>
      <c r="R509" s="20">
        <f t="shared" si="194"/>
        <v>0</v>
      </c>
      <c r="S509" s="14">
        <f t="shared" si="195"/>
        <v>0</v>
      </c>
      <c r="T509" s="4" t="str">
        <f t="shared" si="204"/>
        <v>J=</v>
      </c>
      <c r="U509" s="29">
        <f t="shared" si="205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96"/>
        <v>44903</v>
      </c>
      <c r="B510" s="125">
        <f t="shared" ca="1" si="206"/>
        <v>1019.399162</v>
      </c>
      <c r="C510" s="7">
        <f t="shared" si="197"/>
        <v>1000</v>
      </c>
      <c r="D510" s="102">
        <f t="shared" si="198"/>
        <v>44900</v>
      </c>
      <c r="E510" s="100">
        <f ca="1">IF(D510&lt;$B$1,VLOOKUP(D510,[1]DI!$A$4:$B$15000,2,FALSE),0)</f>
        <v>0.13650000000000001</v>
      </c>
      <c r="F510" s="14">
        <f t="shared" ca="1" si="207"/>
        <v>1.00050788</v>
      </c>
      <c r="G510" s="14">
        <f ca="1">(TRUNC(PRODUCT($F$12:$F509),16))</f>
        <v>1.1631586286259199</v>
      </c>
      <c r="H510" s="14">
        <f t="shared" ca="1" si="208"/>
        <v>1.1479040708341499</v>
      </c>
      <c r="I510" s="14">
        <f t="shared" ca="1" si="209"/>
        <v>1.01328905</v>
      </c>
      <c r="J510" s="13">
        <f t="shared" si="199"/>
        <v>0.06</v>
      </c>
      <c r="K510" s="29">
        <f t="shared" si="200"/>
        <v>44865</v>
      </c>
      <c r="L510" s="2">
        <f t="shared" si="201"/>
        <v>26</v>
      </c>
      <c r="M510" s="17">
        <f t="shared" si="202"/>
        <v>26</v>
      </c>
      <c r="N510" s="12">
        <f t="shared" si="191"/>
        <v>1.006029979</v>
      </c>
      <c r="O510" s="12">
        <f t="shared" ca="1" si="192"/>
        <v>1.019399162</v>
      </c>
      <c r="P510" s="17">
        <f t="shared" si="203"/>
        <v>0</v>
      </c>
      <c r="Q510" s="14">
        <f t="shared" ca="1" si="193"/>
        <v>19.399162</v>
      </c>
      <c r="R510" s="20">
        <f t="shared" si="194"/>
        <v>0</v>
      </c>
      <c r="S510" s="14">
        <f t="shared" si="195"/>
        <v>0</v>
      </c>
      <c r="T510" s="4" t="str">
        <f t="shared" si="204"/>
        <v>J=</v>
      </c>
      <c r="U510" s="29">
        <f t="shared" si="205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96"/>
        <v>44904</v>
      </c>
      <c r="B511" s="125">
        <f t="shared" ca="1" si="206"/>
        <v>1020.152753</v>
      </c>
      <c r="C511" s="7">
        <f t="shared" si="197"/>
        <v>1000</v>
      </c>
      <c r="D511" s="102">
        <f t="shared" si="198"/>
        <v>44901</v>
      </c>
      <c r="E511" s="100">
        <f ca="1">IF(D511&lt;$B$1,VLOOKUP(D511,[1]DI!$A$4:$B$15000,2,FALSE),0)</f>
        <v>0.13650000000000001</v>
      </c>
      <c r="F511" s="14">
        <f t="shared" ca="1" si="207"/>
        <v>1.00050788</v>
      </c>
      <c r="G511" s="14">
        <f ca="1">(TRUNC(PRODUCT($F$12:$F510),16))</f>
        <v>1.16374937363022</v>
      </c>
      <c r="H511" s="14">
        <f t="shared" ca="1" si="208"/>
        <v>1.1479040708341499</v>
      </c>
      <c r="I511" s="14">
        <f t="shared" ca="1" si="209"/>
        <v>1.0138036800000001</v>
      </c>
      <c r="J511" s="13">
        <f t="shared" si="199"/>
        <v>0.06</v>
      </c>
      <c r="K511" s="29">
        <f t="shared" si="200"/>
        <v>44865</v>
      </c>
      <c r="L511" s="2">
        <f t="shared" si="201"/>
        <v>27</v>
      </c>
      <c r="M511" s="17">
        <f t="shared" si="202"/>
        <v>27</v>
      </c>
      <c r="N511" s="12">
        <f t="shared" si="191"/>
        <v>1.006262626</v>
      </c>
      <c r="O511" s="12">
        <f t="shared" ca="1" si="192"/>
        <v>1.0201527530000001</v>
      </c>
      <c r="P511" s="17">
        <f t="shared" si="203"/>
        <v>0</v>
      </c>
      <c r="Q511" s="14">
        <f t="shared" ca="1" si="193"/>
        <v>20.152753000000001</v>
      </c>
      <c r="R511" s="20">
        <f t="shared" si="194"/>
        <v>0</v>
      </c>
      <c r="S511" s="14">
        <f t="shared" si="195"/>
        <v>0</v>
      </c>
      <c r="T511" s="4" t="str">
        <f t="shared" si="204"/>
        <v>J=</v>
      </c>
      <c r="U511" s="29">
        <f t="shared" si="205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96"/>
        <v>44907</v>
      </c>
      <c r="B512" s="125">
        <f t="shared" ca="1" si="206"/>
        <v>1020.9069009999999</v>
      </c>
      <c r="C512" s="7">
        <f t="shared" si="197"/>
        <v>1000</v>
      </c>
      <c r="D512" s="102">
        <f t="shared" si="198"/>
        <v>44902</v>
      </c>
      <c r="E512" s="100">
        <f ca="1">IF(D512&lt;$B$1,VLOOKUP(D512,[1]DI!$A$4:$B$15000,2,FALSE),0)</f>
        <v>0.13650000000000001</v>
      </c>
      <c r="F512" s="14">
        <f t="shared" ca="1" si="207"/>
        <v>1.00050788</v>
      </c>
      <c r="G512" s="14">
        <f ca="1">(TRUNC(PRODUCT($F$12:$F511),16))</f>
        <v>1.1643404186621</v>
      </c>
      <c r="H512" s="14">
        <f t="shared" ca="1" si="208"/>
        <v>1.1479040708341499</v>
      </c>
      <c r="I512" s="14">
        <f t="shared" ca="1" si="209"/>
        <v>1.0143185699999999</v>
      </c>
      <c r="J512" s="13">
        <f t="shared" si="199"/>
        <v>0.06</v>
      </c>
      <c r="K512" s="29">
        <f t="shared" si="200"/>
        <v>44865</v>
      </c>
      <c r="L512" s="2">
        <f t="shared" si="201"/>
        <v>28</v>
      </c>
      <c r="M512" s="17">
        <f t="shared" si="202"/>
        <v>28</v>
      </c>
      <c r="N512" s="12">
        <f t="shared" si="191"/>
        <v>1.0064953270000001</v>
      </c>
      <c r="O512" s="12">
        <f t="shared" ca="1" si="192"/>
        <v>1.020906901</v>
      </c>
      <c r="P512" s="17">
        <f t="shared" si="203"/>
        <v>0</v>
      </c>
      <c r="Q512" s="14">
        <f t="shared" ca="1" si="193"/>
        <v>20.906901000000001</v>
      </c>
      <c r="R512" s="20">
        <f t="shared" si="194"/>
        <v>0</v>
      </c>
      <c r="S512" s="14">
        <f t="shared" si="195"/>
        <v>0</v>
      </c>
      <c r="T512" s="4" t="str">
        <f t="shared" si="204"/>
        <v>J=</v>
      </c>
      <c r="U512" s="29">
        <f t="shared" si="205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96"/>
        <v>44908</v>
      </c>
      <c r="B513" s="125">
        <f t="shared" ca="1" si="206"/>
        <v>1021.661603</v>
      </c>
      <c r="C513" s="7">
        <f t="shared" si="197"/>
        <v>1000</v>
      </c>
      <c r="D513" s="102">
        <f t="shared" si="198"/>
        <v>44903</v>
      </c>
      <c r="E513" s="100">
        <f ca="1">IF(D513&lt;$B$1,VLOOKUP(D513,[1]DI!$A$4:$B$15000,2,FALSE),0)</f>
        <v>0.13650000000000001</v>
      </c>
      <c r="F513" s="14">
        <f t="shared" ca="1" si="207"/>
        <v>1.00050788</v>
      </c>
      <c r="G513" s="14">
        <f ca="1">(TRUNC(PRODUCT($F$12:$F512),16))</f>
        <v>1.16493176387393</v>
      </c>
      <c r="H513" s="14">
        <f t="shared" ca="1" si="208"/>
        <v>1.1479040708341499</v>
      </c>
      <c r="I513" s="14">
        <f t="shared" ca="1" si="209"/>
        <v>1.0148337199999999</v>
      </c>
      <c r="J513" s="13">
        <f t="shared" si="199"/>
        <v>0.06</v>
      </c>
      <c r="K513" s="29">
        <f t="shared" si="200"/>
        <v>44865</v>
      </c>
      <c r="L513" s="2">
        <f t="shared" si="201"/>
        <v>29</v>
      </c>
      <c r="M513" s="17">
        <f t="shared" si="202"/>
        <v>29</v>
      </c>
      <c r="N513" s="12">
        <f t="shared" si="191"/>
        <v>1.0067280810000001</v>
      </c>
      <c r="O513" s="12">
        <f t="shared" ca="1" si="192"/>
        <v>1.0216616030000001</v>
      </c>
      <c r="P513" s="17">
        <f t="shared" si="203"/>
        <v>0</v>
      </c>
      <c r="Q513" s="14">
        <f t="shared" ca="1" si="193"/>
        <v>21.661602999999999</v>
      </c>
      <c r="R513" s="20">
        <f t="shared" si="194"/>
        <v>0</v>
      </c>
      <c r="S513" s="14">
        <f t="shared" si="195"/>
        <v>0</v>
      </c>
      <c r="T513" s="4" t="str">
        <f t="shared" si="204"/>
        <v>J=</v>
      </c>
      <c r="U513" s="29">
        <f t="shared" si="205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96"/>
        <v>44909</v>
      </c>
      <c r="B514" s="125">
        <f t="shared" ca="1" si="206"/>
        <v>1022.41687399</v>
      </c>
      <c r="C514" s="7">
        <f t="shared" si="197"/>
        <v>1000</v>
      </c>
      <c r="D514" s="102">
        <f t="shared" si="198"/>
        <v>44904</v>
      </c>
      <c r="E514" s="100">
        <f ca="1">IF(D514&lt;$B$1,VLOOKUP(D514,[1]DI!$A$4:$B$15000,2,FALSE),0)</f>
        <v>0.13650000000000001</v>
      </c>
      <c r="F514" s="14">
        <f t="shared" ca="1" si="207"/>
        <v>1.00050788</v>
      </c>
      <c r="G514" s="14">
        <f ca="1">(TRUNC(PRODUCT($F$12:$F513),16))</f>
        <v>1.1655234094181699</v>
      </c>
      <c r="H514" s="14">
        <f t="shared" ca="1" si="208"/>
        <v>1.1479040708341499</v>
      </c>
      <c r="I514" s="14">
        <f t="shared" ca="1" si="209"/>
        <v>1.0153491400000001</v>
      </c>
      <c r="J514" s="13">
        <f t="shared" si="199"/>
        <v>0.06</v>
      </c>
      <c r="K514" s="29">
        <f t="shared" si="200"/>
        <v>44865</v>
      </c>
      <c r="L514" s="2">
        <f t="shared" si="201"/>
        <v>30</v>
      </c>
      <c r="M514" s="17">
        <f t="shared" si="202"/>
        <v>30</v>
      </c>
      <c r="N514" s="12">
        <f t="shared" si="191"/>
        <v>1.00696089</v>
      </c>
      <c r="O514" s="12">
        <f t="shared" ca="1" si="192"/>
        <v>1.0224168739999999</v>
      </c>
      <c r="P514" s="17">
        <f t="shared" si="203"/>
        <v>0</v>
      </c>
      <c r="Q514" s="14">
        <f t="shared" ca="1" si="193"/>
        <v>22.416873989999999</v>
      </c>
      <c r="R514" s="20">
        <f t="shared" si="194"/>
        <v>0</v>
      </c>
      <c r="S514" s="14">
        <f t="shared" si="195"/>
        <v>0</v>
      </c>
      <c r="T514" s="4" t="str">
        <f t="shared" si="204"/>
        <v>J=</v>
      </c>
      <c r="U514" s="29">
        <f t="shared" si="205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96"/>
        <v>44910</v>
      </c>
      <c r="B515" s="125">
        <f t="shared" ca="1" si="206"/>
        <v>1023.17269</v>
      </c>
      <c r="C515" s="7">
        <f t="shared" si="197"/>
        <v>1000</v>
      </c>
      <c r="D515" s="102">
        <f t="shared" si="198"/>
        <v>44907</v>
      </c>
      <c r="E515" s="100">
        <f ca="1">IF(D515&lt;$B$1,VLOOKUP(D515,[1]DI!$A$4:$B$15000,2,FALSE),0)</f>
        <v>0.13650000000000001</v>
      </c>
      <c r="F515" s="14">
        <f t="shared" ca="1" si="207"/>
        <v>1.00050788</v>
      </c>
      <c r="G515" s="14">
        <f ca="1">(TRUNC(PRODUCT($F$12:$F514),16))</f>
        <v>1.16611535544734</v>
      </c>
      <c r="H515" s="14">
        <f t="shared" ca="1" si="208"/>
        <v>1.1479040708341499</v>
      </c>
      <c r="I515" s="14">
        <f t="shared" ca="1" si="209"/>
        <v>1.0158648100000001</v>
      </c>
      <c r="J515" s="13">
        <f t="shared" si="199"/>
        <v>0.06</v>
      </c>
      <c r="K515" s="29">
        <f t="shared" si="200"/>
        <v>44865</v>
      </c>
      <c r="L515" s="2">
        <f t="shared" si="201"/>
        <v>31</v>
      </c>
      <c r="M515" s="17">
        <f t="shared" si="202"/>
        <v>31</v>
      </c>
      <c r="N515" s="12">
        <f t="shared" si="191"/>
        <v>1.0071937520000001</v>
      </c>
      <c r="O515" s="12">
        <f t="shared" ca="1" si="192"/>
        <v>1.02317269</v>
      </c>
      <c r="P515" s="17">
        <f t="shared" si="203"/>
        <v>0</v>
      </c>
      <c r="Q515" s="14">
        <f t="shared" ca="1" si="193"/>
        <v>23.172689999999999</v>
      </c>
      <c r="R515" s="20">
        <f t="shared" si="194"/>
        <v>0</v>
      </c>
      <c r="S515" s="14">
        <f t="shared" si="195"/>
        <v>0</v>
      </c>
      <c r="T515" s="4" t="str">
        <f t="shared" si="204"/>
        <v>J=</v>
      </c>
      <c r="U515" s="29">
        <f t="shared" si="205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96"/>
        <v>44911</v>
      </c>
      <c r="B516" s="125">
        <f t="shared" ca="1" si="206"/>
        <v>1023.929072</v>
      </c>
      <c r="C516" s="7">
        <f t="shared" si="197"/>
        <v>1000</v>
      </c>
      <c r="D516" s="102">
        <f t="shared" si="198"/>
        <v>44908</v>
      </c>
      <c r="E516" s="100">
        <f ca="1">IF(D516&lt;$B$1,VLOOKUP(D516,[1]DI!$A$4:$B$15000,2,FALSE),0)</f>
        <v>0.13650000000000001</v>
      </c>
      <c r="F516" s="14">
        <f t="shared" ca="1" si="207"/>
        <v>1.00050788</v>
      </c>
      <c r="G516" s="14">
        <f ca="1">(TRUNC(PRODUCT($F$12:$F515),16))</f>
        <v>1.1667076021140701</v>
      </c>
      <c r="H516" s="14">
        <f t="shared" ca="1" si="208"/>
        <v>1.1479040708341499</v>
      </c>
      <c r="I516" s="14">
        <f t="shared" ca="1" si="209"/>
        <v>1.0163807499999999</v>
      </c>
      <c r="J516" s="13">
        <f t="shared" si="199"/>
        <v>0.06</v>
      </c>
      <c r="K516" s="29">
        <f t="shared" si="200"/>
        <v>44865</v>
      </c>
      <c r="L516" s="2">
        <f t="shared" si="201"/>
        <v>32</v>
      </c>
      <c r="M516" s="17">
        <f t="shared" si="202"/>
        <v>32</v>
      </c>
      <c r="N516" s="12">
        <f t="shared" si="191"/>
        <v>1.0074266679999999</v>
      </c>
      <c r="O516" s="12">
        <f t="shared" ca="1" si="192"/>
        <v>1.0239290720000001</v>
      </c>
      <c r="P516" s="17">
        <f t="shared" si="203"/>
        <v>0</v>
      </c>
      <c r="Q516" s="14">
        <f t="shared" ca="1" si="193"/>
        <v>23.929072000000001</v>
      </c>
      <c r="R516" s="20">
        <f t="shared" si="194"/>
        <v>0</v>
      </c>
      <c r="S516" s="14">
        <f t="shared" si="195"/>
        <v>0</v>
      </c>
      <c r="T516" s="4" t="str">
        <f t="shared" si="204"/>
        <v>J=</v>
      </c>
      <c r="U516" s="29">
        <f t="shared" si="205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96"/>
        <v>44914</v>
      </c>
      <c r="B517" s="125">
        <f t="shared" ca="1" si="206"/>
        <v>1024.686013</v>
      </c>
      <c r="C517" s="7">
        <f t="shared" si="197"/>
        <v>1000</v>
      </c>
      <c r="D517" s="102">
        <f t="shared" si="198"/>
        <v>44909</v>
      </c>
      <c r="E517" s="100">
        <f ca="1">IF(D517&lt;$B$1,VLOOKUP(D517,[1]DI!$A$4:$B$15000,2,FALSE),0)</f>
        <v>0.13650000000000001</v>
      </c>
      <c r="F517" s="14">
        <f t="shared" ca="1" si="207"/>
        <v>1.00050788</v>
      </c>
      <c r="G517" s="14">
        <f ca="1">(TRUNC(PRODUCT($F$12:$F516),16))</f>
        <v>1.16730014957103</v>
      </c>
      <c r="H517" s="14">
        <f t="shared" ca="1" si="208"/>
        <v>1.1479040708341499</v>
      </c>
      <c r="I517" s="14">
        <f t="shared" ca="1" si="209"/>
        <v>1.01689695</v>
      </c>
      <c r="J517" s="13">
        <f t="shared" si="199"/>
        <v>0.06</v>
      </c>
      <c r="K517" s="29">
        <f t="shared" si="200"/>
        <v>44865</v>
      </c>
      <c r="L517" s="2">
        <f t="shared" si="201"/>
        <v>33</v>
      </c>
      <c r="M517" s="17">
        <f t="shared" si="202"/>
        <v>33</v>
      </c>
      <c r="N517" s="12">
        <f t="shared" si="191"/>
        <v>1.007659638</v>
      </c>
      <c r="O517" s="12">
        <f t="shared" ca="1" si="192"/>
        <v>1.024686013</v>
      </c>
      <c r="P517" s="17">
        <f t="shared" si="203"/>
        <v>0</v>
      </c>
      <c r="Q517" s="14">
        <f t="shared" ca="1" si="193"/>
        <v>24.686012999999999</v>
      </c>
      <c r="R517" s="20">
        <f t="shared" si="194"/>
        <v>0</v>
      </c>
      <c r="S517" s="14">
        <f t="shared" si="195"/>
        <v>0</v>
      </c>
      <c r="T517" s="4" t="str">
        <f t="shared" si="204"/>
        <v>J=</v>
      </c>
      <c r="U517" s="29">
        <f t="shared" si="205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96"/>
        <v>44915</v>
      </c>
      <c r="B518" s="125">
        <f t="shared" ca="1" si="206"/>
        <v>1025.4435099899999</v>
      </c>
      <c r="C518" s="7">
        <f t="shared" si="197"/>
        <v>1000</v>
      </c>
      <c r="D518" s="102">
        <f t="shared" si="198"/>
        <v>44910</v>
      </c>
      <c r="E518" s="100">
        <f ca="1">IF(D518&lt;$B$1,VLOOKUP(D518,[1]DI!$A$4:$B$15000,2,FALSE),0)</f>
        <v>0.13650000000000001</v>
      </c>
      <c r="F518" s="14">
        <f t="shared" ca="1" si="207"/>
        <v>1.00050788</v>
      </c>
      <c r="G518" s="14">
        <f ca="1">(TRUNC(PRODUCT($F$12:$F517),16))</f>
        <v>1.16789299797099</v>
      </c>
      <c r="H518" s="14">
        <f t="shared" ca="1" si="208"/>
        <v>1.1479040708341499</v>
      </c>
      <c r="I518" s="14">
        <f t="shared" ca="1" si="209"/>
        <v>1.0174134100000001</v>
      </c>
      <c r="J518" s="13">
        <f t="shared" si="199"/>
        <v>0.06</v>
      </c>
      <c r="K518" s="29">
        <f t="shared" si="200"/>
        <v>44865</v>
      </c>
      <c r="L518" s="2">
        <f t="shared" si="201"/>
        <v>34</v>
      </c>
      <c r="M518" s="17">
        <f t="shared" si="202"/>
        <v>34</v>
      </c>
      <c r="N518" s="12">
        <f t="shared" si="191"/>
        <v>1.0078926619999999</v>
      </c>
      <c r="O518" s="12">
        <f t="shared" ca="1" si="192"/>
        <v>1.0254435099999999</v>
      </c>
      <c r="P518" s="17">
        <f t="shared" si="203"/>
        <v>0</v>
      </c>
      <c r="Q518" s="14">
        <f t="shared" ca="1" si="193"/>
        <v>25.443509989999999</v>
      </c>
      <c r="R518" s="20">
        <f t="shared" si="194"/>
        <v>0</v>
      </c>
      <c r="S518" s="14">
        <f t="shared" si="195"/>
        <v>0</v>
      </c>
      <c r="T518" s="4" t="str">
        <f t="shared" si="204"/>
        <v>J=</v>
      </c>
      <c r="U518" s="29">
        <f t="shared" si="205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96"/>
        <v>44916</v>
      </c>
      <c r="B519" s="125">
        <f t="shared" ca="1" si="206"/>
        <v>1026.2015759999999</v>
      </c>
      <c r="C519" s="7">
        <f t="shared" si="197"/>
        <v>1000</v>
      </c>
      <c r="D519" s="102">
        <f t="shared" si="198"/>
        <v>44911</v>
      </c>
      <c r="E519" s="100">
        <f ca="1">IF(D519&lt;$B$1,VLOOKUP(D519,[1]DI!$A$4:$B$15000,2,FALSE),0)</f>
        <v>0.13650000000000001</v>
      </c>
      <c r="F519" s="14">
        <f t="shared" ca="1" si="207"/>
        <v>1.00050788</v>
      </c>
      <c r="G519" s="14">
        <f ca="1">(TRUNC(PRODUCT($F$12:$F518),16))</f>
        <v>1.1684861474668</v>
      </c>
      <c r="H519" s="14">
        <f t="shared" ca="1" si="208"/>
        <v>1.1479040708341499</v>
      </c>
      <c r="I519" s="14">
        <f t="shared" ca="1" si="209"/>
        <v>1.01793014</v>
      </c>
      <c r="J519" s="13">
        <f t="shared" si="199"/>
        <v>0.06</v>
      </c>
      <c r="K519" s="29">
        <f t="shared" si="200"/>
        <v>44865</v>
      </c>
      <c r="L519" s="2">
        <f t="shared" si="201"/>
        <v>35</v>
      </c>
      <c r="M519" s="17">
        <f t="shared" si="202"/>
        <v>35</v>
      </c>
      <c r="N519" s="12">
        <f t="shared" si="191"/>
        <v>1.0081257400000001</v>
      </c>
      <c r="O519" s="12">
        <f t="shared" ca="1" si="192"/>
        <v>1.0262015760000001</v>
      </c>
      <c r="P519" s="17">
        <f t="shared" si="203"/>
        <v>0</v>
      </c>
      <c r="Q519" s="14">
        <f t="shared" ca="1" si="193"/>
        <v>26.201575999999999</v>
      </c>
      <c r="R519" s="20">
        <f t="shared" si="194"/>
        <v>0</v>
      </c>
      <c r="S519" s="14">
        <f t="shared" si="195"/>
        <v>0</v>
      </c>
      <c r="T519" s="4" t="str">
        <f t="shared" si="204"/>
        <v>J=</v>
      </c>
      <c r="U519" s="29">
        <f t="shared" si="205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96"/>
        <v>44917</v>
      </c>
      <c r="B520" s="125">
        <f t="shared" ca="1" si="206"/>
        <v>1026.9601889999999</v>
      </c>
      <c r="C520" s="7">
        <f t="shared" si="197"/>
        <v>1000</v>
      </c>
      <c r="D520" s="102">
        <f t="shared" si="198"/>
        <v>44914</v>
      </c>
      <c r="E520" s="100">
        <f ca="1">IF(D520&lt;$B$1,VLOOKUP(D520,[1]DI!$A$4:$B$15000,2,FALSE),0)</f>
        <v>0.13650000000000001</v>
      </c>
      <c r="F520" s="14">
        <f t="shared" ca="1" si="207"/>
        <v>1.00050788</v>
      </c>
      <c r="G520" s="14">
        <f ca="1">(TRUNC(PRODUCT($F$12:$F519),16))</f>
        <v>1.16907959821138</v>
      </c>
      <c r="H520" s="14">
        <f t="shared" ca="1" si="208"/>
        <v>1.1479040708341499</v>
      </c>
      <c r="I520" s="14">
        <f t="shared" ca="1" si="209"/>
        <v>1.01844712</v>
      </c>
      <c r="J520" s="13">
        <f t="shared" si="199"/>
        <v>0.06</v>
      </c>
      <c r="K520" s="29">
        <f t="shared" si="200"/>
        <v>44865</v>
      </c>
      <c r="L520" s="2">
        <f t="shared" si="201"/>
        <v>36</v>
      </c>
      <c r="M520" s="17">
        <f t="shared" si="202"/>
        <v>36</v>
      </c>
      <c r="N520" s="12">
        <f t="shared" si="191"/>
        <v>1.0083588720000001</v>
      </c>
      <c r="O520" s="12">
        <f t="shared" ca="1" si="192"/>
        <v>1.026960189</v>
      </c>
      <c r="P520" s="17">
        <f t="shared" si="203"/>
        <v>0</v>
      </c>
      <c r="Q520" s="14">
        <f t="shared" ca="1" si="193"/>
        <v>26.960189</v>
      </c>
      <c r="R520" s="20">
        <f t="shared" si="194"/>
        <v>0</v>
      </c>
      <c r="S520" s="14">
        <f t="shared" si="195"/>
        <v>0</v>
      </c>
      <c r="T520" s="4" t="str">
        <f t="shared" si="204"/>
        <v>J=</v>
      </c>
      <c r="U520" s="29">
        <f t="shared" si="205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96"/>
        <v>44918</v>
      </c>
      <c r="B521" s="125">
        <f t="shared" ca="1" si="206"/>
        <v>1027.71937</v>
      </c>
      <c r="C521" s="7">
        <f t="shared" si="197"/>
        <v>1000</v>
      </c>
      <c r="D521" s="102">
        <f t="shared" si="198"/>
        <v>44915</v>
      </c>
      <c r="E521" s="100">
        <f ca="1">IF(D521&lt;$B$1,VLOOKUP(D521,[1]DI!$A$4:$B$15000,2,FALSE),0)</f>
        <v>0.13650000000000001</v>
      </c>
      <c r="F521" s="14">
        <f t="shared" ca="1" si="207"/>
        <v>1.00050788</v>
      </c>
      <c r="G521" s="14">
        <f ca="1">(TRUNC(PRODUCT($F$12:$F520),16))</f>
        <v>1.1696733503577199</v>
      </c>
      <c r="H521" s="14">
        <f t="shared" ca="1" si="208"/>
        <v>1.1479040708341499</v>
      </c>
      <c r="I521" s="14">
        <f t="shared" ca="1" si="209"/>
        <v>1.01896437</v>
      </c>
      <c r="J521" s="13">
        <f t="shared" si="199"/>
        <v>0.06</v>
      </c>
      <c r="K521" s="29">
        <f t="shared" si="200"/>
        <v>44865</v>
      </c>
      <c r="L521" s="2">
        <f t="shared" si="201"/>
        <v>37</v>
      </c>
      <c r="M521" s="17">
        <f t="shared" si="202"/>
        <v>37</v>
      </c>
      <c r="N521" s="12">
        <f t="shared" si="191"/>
        <v>1.008592057</v>
      </c>
      <c r="O521" s="12">
        <f t="shared" ca="1" si="192"/>
        <v>1.02771937</v>
      </c>
      <c r="P521" s="17">
        <f t="shared" si="203"/>
        <v>0</v>
      </c>
      <c r="Q521" s="14">
        <f t="shared" ca="1" si="193"/>
        <v>27.719370000000001</v>
      </c>
      <c r="R521" s="20">
        <f t="shared" si="194"/>
        <v>0</v>
      </c>
      <c r="S521" s="14">
        <f t="shared" si="195"/>
        <v>0</v>
      </c>
      <c r="T521" s="4" t="str">
        <f t="shared" si="204"/>
        <v>J=</v>
      </c>
      <c r="U521" s="29">
        <f t="shared" si="205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96"/>
        <v>44921</v>
      </c>
      <c r="B522" s="125">
        <f t="shared" ca="1" si="206"/>
        <v>1028.4791099900001</v>
      </c>
      <c r="C522" s="7">
        <f t="shared" si="197"/>
        <v>1000</v>
      </c>
      <c r="D522" s="102">
        <f t="shared" si="198"/>
        <v>44916</v>
      </c>
      <c r="E522" s="100">
        <f ca="1">IF(D522&lt;$B$1,VLOOKUP(D522,[1]DI!$A$4:$B$15000,2,FALSE),0)</f>
        <v>0.13650000000000001</v>
      </c>
      <c r="F522" s="14">
        <f t="shared" ca="1" si="207"/>
        <v>1.00050788</v>
      </c>
      <c r="G522" s="14">
        <f ca="1">(TRUNC(PRODUCT($F$12:$F521),16))</f>
        <v>1.1702674040589001</v>
      </c>
      <c r="H522" s="14">
        <f t="shared" ca="1" si="208"/>
        <v>1.1479040708341499</v>
      </c>
      <c r="I522" s="14">
        <f t="shared" ca="1" si="209"/>
        <v>1.0194818800000001</v>
      </c>
      <c r="J522" s="13">
        <f t="shared" si="199"/>
        <v>0.06</v>
      </c>
      <c r="K522" s="29">
        <f t="shared" si="200"/>
        <v>44865</v>
      </c>
      <c r="L522" s="2">
        <f t="shared" si="201"/>
        <v>38</v>
      </c>
      <c r="M522" s="17">
        <f t="shared" si="202"/>
        <v>38</v>
      </c>
      <c r="N522" s="12">
        <f t="shared" si="191"/>
        <v>1.008825297</v>
      </c>
      <c r="O522" s="12">
        <f t="shared" ca="1" si="192"/>
        <v>1.0284791099999999</v>
      </c>
      <c r="P522" s="17">
        <f t="shared" si="203"/>
        <v>0</v>
      </c>
      <c r="Q522" s="14">
        <f t="shared" ca="1" si="193"/>
        <v>28.479109990000001</v>
      </c>
      <c r="R522" s="20">
        <f t="shared" si="194"/>
        <v>0</v>
      </c>
      <c r="S522" s="14">
        <f t="shared" si="195"/>
        <v>0</v>
      </c>
      <c r="T522" s="4" t="str">
        <f t="shared" si="204"/>
        <v>J=</v>
      </c>
      <c r="U522" s="29">
        <f t="shared" si="205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96"/>
        <v>44922</v>
      </c>
      <c r="B523" s="125">
        <f t="shared" ca="1" si="206"/>
        <v>1029.239419</v>
      </c>
      <c r="C523" s="7">
        <f t="shared" si="197"/>
        <v>1000</v>
      </c>
      <c r="D523" s="102">
        <f t="shared" si="198"/>
        <v>44917</v>
      </c>
      <c r="E523" s="100">
        <f ca="1">IF(D523&lt;$B$1,VLOOKUP(D523,[1]DI!$A$4:$B$15000,2,FALSE),0)</f>
        <v>0.13650000000000001</v>
      </c>
      <c r="F523" s="14">
        <f t="shared" ca="1" si="207"/>
        <v>1.00050788</v>
      </c>
      <c r="G523" s="14">
        <f ca="1">(TRUNC(PRODUCT($F$12:$F522),16))</f>
        <v>1.1708617594680699</v>
      </c>
      <c r="H523" s="14">
        <f t="shared" ca="1" si="208"/>
        <v>1.1479040708341499</v>
      </c>
      <c r="I523" s="14">
        <f t="shared" ca="1" si="209"/>
        <v>1.0199996600000001</v>
      </c>
      <c r="J523" s="13">
        <f t="shared" si="199"/>
        <v>0.06</v>
      </c>
      <c r="K523" s="29">
        <f t="shared" si="200"/>
        <v>44865</v>
      </c>
      <c r="L523" s="2">
        <f t="shared" si="201"/>
        <v>39</v>
      </c>
      <c r="M523" s="17">
        <f t="shared" si="202"/>
        <v>39</v>
      </c>
      <c r="N523" s="12">
        <f t="shared" si="191"/>
        <v>1.00905859</v>
      </c>
      <c r="O523" s="12">
        <f t="shared" ca="1" si="192"/>
        <v>1.029239419</v>
      </c>
      <c r="P523" s="17">
        <f t="shared" si="203"/>
        <v>0</v>
      </c>
      <c r="Q523" s="14">
        <f t="shared" ca="1" si="193"/>
        <v>29.239419000000002</v>
      </c>
      <c r="R523" s="20">
        <f t="shared" si="194"/>
        <v>0</v>
      </c>
      <c r="S523" s="14">
        <f t="shared" si="195"/>
        <v>0</v>
      </c>
      <c r="T523" s="4" t="str">
        <f t="shared" si="204"/>
        <v>J=</v>
      </c>
      <c r="U523" s="29">
        <f t="shared" si="205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96"/>
        <v>44923</v>
      </c>
      <c r="B524" s="125">
        <f t="shared" ca="1" si="206"/>
        <v>1030.0002870000001</v>
      </c>
      <c r="C524" s="7">
        <f t="shared" si="197"/>
        <v>1000</v>
      </c>
      <c r="D524" s="102">
        <f t="shared" si="198"/>
        <v>44918</v>
      </c>
      <c r="E524" s="100">
        <f ca="1">IF(D524&lt;$B$1,VLOOKUP(D524,[1]DI!$A$4:$B$15000,2,FALSE),0)</f>
        <v>0.13650000000000001</v>
      </c>
      <c r="F524" s="14">
        <f t="shared" ca="1" si="207"/>
        <v>1.00050788</v>
      </c>
      <c r="G524" s="14">
        <f ca="1">(TRUNC(PRODUCT($F$12:$F523),16))</f>
        <v>1.17145641673847</v>
      </c>
      <c r="H524" s="14">
        <f t="shared" ca="1" si="208"/>
        <v>1.1479040708341499</v>
      </c>
      <c r="I524" s="14">
        <f t="shared" ca="1" si="209"/>
        <v>1.0205177000000001</v>
      </c>
      <c r="J524" s="13">
        <f t="shared" si="199"/>
        <v>0.06</v>
      </c>
      <c r="K524" s="29">
        <f t="shared" si="200"/>
        <v>44865</v>
      </c>
      <c r="L524" s="2">
        <f t="shared" si="201"/>
        <v>40</v>
      </c>
      <c r="M524" s="17">
        <f t="shared" si="202"/>
        <v>40</v>
      </c>
      <c r="N524" s="12">
        <f t="shared" ref="N524:N587" si="210">ROUND((J524+1)^(M524/252),9)</f>
        <v>1.0092919380000001</v>
      </c>
      <c r="O524" s="12">
        <f t="shared" ref="O524:O587" ca="1" si="211">ROUND(I524*N524,9)</f>
        <v>1.030000287</v>
      </c>
      <c r="P524" s="17">
        <f t="shared" si="203"/>
        <v>0</v>
      </c>
      <c r="Q524" s="14">
        <f t="shared" ref="Q524:Q587" ca="1" si="212">TRUNC(((O524-1)*C524),8)</f>
        <v>30.000287</v>
      </c>
      <c r="R524" s="20">
        <f t="shared" ref="R524:R587" si="213">IF($P524&gt;0,VLOOKUP($P524,$X$12:$AD$150,7),0)</f>
        <v>0</v>
      </c>
      <c r="S524" s="14">
        <f t="shared" ref="S524:S587" si="214">IF(R524&gt;0,TRUNC(R524*C524,8),0)</f>
        <v>0</v>
      </c>
      <c r="T524" s="4" t="str">
        <f t="shared" si="204"/>
        <v>J=</v>
      </c>
      <c r="U524" s="29">
        <f t="shared" si="205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215">WORKDAY($A524,1,$X$166:$X$544)</f>
        <v>44924</v>
      </c>
      <c r="B525" s="125">
        <f t="shared" ca="1" si="206"/>
        <v>1030.761714</v>
      </c>
      <c r="C525" s="7">
        <f t="shared" ref="C525:C588" si="216">(C524-S524)</f>
        <v>1000</v>
      </c>
      <c r="D525" s="102">
        <f t="shared" ref="D525:D588" si="217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207"/>
        <v>1.00050788</v>
      </c>
      <c r="G525" s="14">
        <f ca="1">(TRUNC(PRODUCT($F$12:$F524),16))</f>
        <v>1.1720513760233999</v>
      </c>
      <c r="H525" s="14">
        <f t="shared" ca="1" si="208"/>
        <v>1.1479040708341499</v>
      </c>
      <c r="I525" s="14">
        <f t="shared" ca="1" si="209"/>
        <v>1.0210360000000001</v>
      </c>
      <c r="J525" s="13">
        <f t="shared" ref="J525:J588" si="218">J524</f>
        <v>0.06</v>
      </c>
      <c r="K525" s="29">
        <f t="shared" ref="K525:K588" si="219">IF(P524&gt;0,VLOOKUP(P524,X$12:AH$150,2),K524)</f>
        <v>44865</v>
      </c>
      <c r="L525" s="2">
        <f t="shared" ref="L525:L588" si="220">IF(A525&gt;K525,IF(NETWORKDAYS(K525,A525,$X$160:$X$544)-1=0,1,NETWORKDAYS(K525,A525,$X$160:$X$544)-1),0)</f>
        <v>41</v>
      </c>
      <c r="M525" s="17">
        <f t="shared" ref="M525:M588" si="221">IF(AND(L525=1,L524=1),1,IF(L525&gt;0,IF(L525=L524,L525+1,L525),0))</f>
        <v>41</v>
      </c>
      <c r="N525" s="12">
        <f t="shared" si="210"/>
        <v>1.0095253390000001</v>
      </c>
      <c r="O525" s="12">
        <f t="shared" ca="1" si="211"/>
        <v>1.0307617140000001</v>
      </c>
      <c r="P525" s="17">
        <f t="shared" ref="P525:P588" si="222">IF(VLOOKUP(A525,Y$12:AF$150,8)=VLOOKUP(A524,Y$12:AF$150,8),0,VLOOKUP(A525,Y$12:AF$150,8))</f>
        <v>0</v>
      </c>
      <c r="Q525" s="14">
        <f t="shared" ca="1" si="212"/>
        <v>30.761714000000001</v>
      </c>
      <c r="R525" s="20">
        <f t="shared" si="213"/>
        <v>0</v>
      </c>
      <c r="S525" s="14">
        <f t="shared" si="214"/>
        <v>0</v>
      </c>
      <c r="T525" s="4" t="str">
        <f t="shared" ref="T525:T588" si="223">IF(P524&gt;0,VLOOKUP(P524,X$12:AH$150,10),T524)</f>
        <v>J=</v>
      </c>
      <c r="U525" s="29">
        <f t="shared" ref="U525:U588" si="224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215"/>
        <v>44925</v>
      </c>
      <c r="B526" s="125">
        <f t="shared" ref="B526:B589" ca="1" si="225">IF(D526&lt;=TODAY(),C526+Q526,IF(AND(D526&gt;TODAY(),A526&lt;=$B$1),IF(VLOOKUP(TODAY(),$A$10:$E$5000,4,FALSE)=0,"n.d",C526+Q526),"n.d"))</f>
        <v>1031.5237010000001</v>
      </c>
      <c r="C526" s="7">
        <f t="shared" si="216"/>
        <v>1000</v>
      </c>
      <c r="D526" s="102">
        <f t="shared" si="217"/>
        <v>44922</v>
      </c>
      <c r="E526" s="100">
        <f ca="1">IF(D526&lt;$B$1,VLOOKUP(D526,[1]DI!$A$4:$B$15000,2,FALSE),0)</f>
        <v>0.13650000000000001</v>
      </c>
      <c r="F526" s="14">
        <f t="shared" ref="F526:F589" ca="1" si="226">ROUND(((1+E526)^(1/252)),8)</f>
        <v>1.00050788</v>
      </c>
      <c r="G526" s="14">
        <f ca="1">(TRUNC(PRODUCT($F$12:$F525),16))</f>
        <v>1.1726466374762601</v>
      </c>
      <c r="H526" s="14">
        <f t="shared" ref="H526:H589" ca="1" si="227">IF(P525&gt;0,G525,H525)</f>
        <v>1.1479040708341499</v>
      </c>
      <c r="I526" s="14">
        <f t="shared" ref="I526:I589" ca="1" si="228">ROUND(G526/H526,8)</f>
        <v>1.02155456</v>
      </c>
      <c r="J526" s="13">
        <f t="shared" si="218"/>
        <v>0.06</v>
      </c>
      <c r="K526" s="29">
        <f t="shared" si="219"/>
        <v>44865</v>
      </c>
      <c r="L526" s="2">
        <f t="shared" si="220"/>
        <v>42</v>
      </c>
      <c r="M526" s="17">
        <f t="shared" si="221"/>
        <v>42</v>
      </c>
      <c r="N526" s="12">
        <f t="shared" si="210"/>
        <v>1.0097587939999999</v>
      </c>
      <c r="O526" s="12">
        <f t="shared" ca="1" si="211"/>
        <v>1.031523701</v>
      </c>
      <c r="P526" s="17">
        <f t="shared" si="222"/>
        <v>0</v>
      </c>
      <c r="Q526" s="14">
        <f t="shared" ca="1" si="212"/>
        <v>31.523700999999999</v>
      </c>
      <c r="R526" s="20">
        <f t="shared" si="213"/>
        <v>0</v>
      </c>
      <c r="S526" s="14">
        <f t="shared" si="214"/>
        <v>0</v>
      </c>
      <c r="T526" s="4" t="str">
        <f t="shared" si="223"/>
        <v>J=</v>
      </c>
      <c r="U526" s="29">
        <f t="shared" si="224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215"/>
        <v>44928</v>
      </c>
      <c r="B527" s="125">
        <f t="shared" ca="1" si="225"/>
        <v>1032.286257</v>
      </c>
      <c r="C527" s="7">
        <f t="shared" si="216"/>
        <v>1000</v>
      </c>
      <c r="D527" s="102">
        <f t="shared" si="217"/>
        <v>44923</v>
      </c>
      <c r="E527" s="100">
        <f ca="1">IF(D527&lt;$B$1,VLOOKUP(D527,[1]DI!$A$4:$B$15000,2,FALSE),0)</f>
        <v>0.13650000000000001</v>
      </c>
      <c r="F527" s="14">
        <f t="shared" ca="1" si="226"/>
        <v>1.00050788</v>
      </c>
      <c r="G527" s="14">
        <f ca="1">(TRUNC(PRODUCT($F$12:$F526),16))</f>
        <v>1.1732422012504999</v>
      </c>
      <c r="H527" s="14">
        <f t="shared" ca="1" si="227"/>
        <v>1.1479040708341499</v>
      </c>
      <c r="I527" s="14">
        <f t="shared" ca="1" si="228"/>
        <v>1.0220733900000001</v>
      </c>
      <c r="J527" s="13">
        <f t="shared" si="218"/>
        <v>0.06</v>
      </c>
      <c r="K527" s="29">
        <f t="shared" si="219"/>
        <v>44865</v>
      </c>
      <c r="L527" s="2">
        <f t="shared" si="220"/>
        <v>43</v>
      </c>
      <c r="M527" s="17">
        <f t="shared" si="221"/>
        <v>43</v>
      </c>
      <c r="N527" s="12">
        <f t="shared" si="210"/>
        <v>1.009992303</v>
      </c>
      <c r="O527" s="12">
        <f t="shared" ca="1" si="211"/>
        <v>1.032286257</v>
      </c>
      <c r="P527" s="17">
        <f t="shared" si="222"/>
        <v>0</v>
      </c>
      <c r="Q527" s="14">
        <f t="shared" ca="1" si="212"/>
        <v>32.286256999999999</v>
      </c>
      <c r="R527" s="20">
        <f t="shared" si="213"/>
        <v>0</v>
      </c>
      <c r="S527" s="14">
        <f t="shared" si="214"/>
        <v>0</v>
      </c>
      <c r="T527" s="4" t="str">
        <f t="shared" si="223"/>
        <v>J=</v>
      </c>
      <c r="U527" s="29">
        <f t="shared" si="224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215"/>
        <v>44929</v>
      </c>
      <c r="B528" s="125">
        <f t="shared" ca="1" si="225"/>
        <v>1033.0493750000001</v>
      </c>
      <c r="C528" s="7">
        <f t="shared" si="216"/>
        <v>1000</v>
      </c>
      <c r="D528" s="102">
        <f t="shared" si="217"/>
        <v>44924</v>
      </c>
      <c r="E528" s="100">
        <f ca="1">IF(D528&lt;$B$1,VLOOKUP(D528,[1]DI!$A$4:$B$15000,2,FALSE),0)</f>
        <v>0.13650000000000001</v>
      </c>
      <c r="F528" s="14">
        <f t="shared" ca="1" si="226"/>
        <v>1.00050788</v>
      </c>
      <c r="G528" s="14">
        <f ca="1">(TRUNC(PRODUCT($F$12:$F527),16))</f>
        <v>1.17383806749967</v>
      </c>
      <c r="H528" s="14">
        <f t="shared" ca="1" si="227"/>
        <v>1.1479040708341499</v>
      </c>
      <c r="I528" s="14">
        <f t="shared" ca="1" si="228"/>
        <v>1.0225924799999999</v>
      </c>
      <c r="J528" s="13">
        <f t="shared" si="218"/>
        <v>0.06</v>
      </c>
      <c r="K528" s="29">
        <f t="shared" si="219"/>
        <v>44865</v>
      </c>
      <c r="L528" s="2">
        <f t="shared" si="220"/>
        <v>44</v>
      </c>
      <c r="M528" s="17">
        <f t="shared" si="221"/>
        <v>44</v>
      </c>
      <c r="N528" s="12">
        <f t="shared" si="210"/>
        <v>1.0102258669999999</v>
      </c>
      <c r="O528" s="12">
        <f t="shared" ca="1" si="211"/>
        <v>1.033049375</v>
      </c>
      <c r="P528" s="17">
        <f t="shared" si="222"/>
        <v>0</v>
      </c>
      <c r="Q528" s="14">
        <f t="shared" ca="1" si="212"/>
        <v>33.049374999999998</v>
      </c>
      <c r="R528" s="20">
        <f t="shared" si="213"/>
        <v>0</v>
      </c>
      <c r="S528" s="14">
        <f t="shared" si="214"/>
        <v>0</v>
      </c>
      <c r="T528" s="4" t="str">
        <f t="shared" si="223"/>
        <v>J=</v>
      </c>
      <c r="U528" s="29">
        <f t="shared" si="224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215"/>
        <v>44930</v>
      </c>
      <c r="B529" s="125">
        <f t="shared" ca="1" si="225"/>
        <v>1033.813052</v>
      </c>
      <c r="C529" s="7">
        <f t="shared" si="216"/>
        <v>1000</v>
      </c>
      <c r="D529" s="102">
        <f t="shared" si="217"/>
        <v>44925</v>
      </c>
      <c r="E529" s="100">
        <f ca="1">IF(D529&lt;$B$1,VLOOKUP(D529,[1]DI!$A$4:$B$15000,2,FALSE),0)</f>
        <v>0.13650000000000001</v>
      </c>
      <c r="F529" s="14">
        <f t="shared" ca="1" si="226"/>
        <v>1.00050788</v>
      </c>
      <c r="G529" s="14">
        <f ca="1">(TRUNC(PRODUCT($F$12:$F528),16))</f>
        <v>1.1744342363773901</v>
      </c>
      <c r="H529" s="14">
        <f t="shared" ca="1" si="227"/>
        <v>1.1479040708341499</v>
      </c>
      <c r="I529" s="14">
        <f t="shared" ca="1" si="228"/>
        <v>1.0231118299999999</v>
      </c>
      <c r="J529" s="13">
        <f t="shared" si="218"/>
        <v>0.06</v>
      </c>
      <c r="K529" s="29">
        <f t="shared" si="219"/>
        <v>44865</v>
      </c>
      <c r="L529" s="2">
        <f t="shared" si="220"/>
        <v>45</v>
      </c>
      <c r="M529" s="17">
        <f t="shared" si="221"/>
        <v>45</v>
      </c>
      <c r="N529" s="12">
        <f t="shared" si="210"/>
        <v>1.0104594840000001</v>
      </c>
      <c r="O529" s="12">
        <f t="shared" ca="1" si="211"/>
        <v>1.033813052</v>
      </c>
      <c r="P529" s="17">
        <f t="shared" si="222"/>
        <v>0</v>
      </c>
      <c r="Q529" s="14">
        <f t="shared" ca="1" si="212"/>
        <v>33.813051999999999</v>
      </c>
      <c r="R529" s="20">
        <f t="shared" si="213"/>
        <v>0</v>
      </c>
      <c r="S529" s="14">
        <f t="shared" si="214"/>
        <v>0</v>
      </c>
      <c r="T529" s="4" t="str">
        <f t="shared" si="223"/>
        <v>J=</v>
      </c>
      <c r="U529" s="29">
        <f t="shared" si="224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215"/>
        <v>44931</v>
      </c>
      <c r="B530" s="125">
        <f t="shared" ca="1" si="225"/>
        <v>1034.5772999999999</v>
      </c>
      <c r="C530" s="7">
        <f t="shared" si="216"/>
        <v>1000</v>
      </c>
      <c r="D530" s="102">
        <f t="shared" si="217"/>
        <v>44928</v>
      </c>
      <c r="E530" s="100">
        <f ca="1">IF(D530&lt;$B$1,VLOOKUP(D530,[1]DI!$A$4:$B$15000,2,FALSE),0)</f>
        <v>0.13650000000000001</v>
      </c>
      <c r="F530" s="14">
        <f t="shared" ca="1" si="226"/>
        <v>1.00050788</v>
      </c>
      <c r="G530" s="14">
        <f ca="1">(TRUNC(PRODUCT($F$12:$F529),16))</f>
        <v>1.1750307080373601</v>
      </c>
      <c r="H530" s="14">
        <f t="shared" ca="1" si="227"/>
        <v>1.1479040708341499</v>
      </c>
      <c r="I530" s="14">
        <f t="shared" ca="1" si="228"/>
        <v>1.0236314500000001</v>
      </c>
      <c r="J530" s="13">
        <f t="shared" si="218"/>
        <v>0.06</v>
      </c>
      <c r="K530" s="29">
        <f t="shared" si="219"/>
        <v>44865</v>
      </c>
      <c r="L530" s="2">
        <f t="shared" si="220"/>
        <v>46</v>
      </c>
      <c r="M530" s="17">
        <f t="shared" si="221"/>
        <v>46</v>
      </c>
      <c r="N530" s="12">
        <f t="shared" si="210"/>
        <v>1.010693155</v>
      </c>
      <c r="O530" s="12">
        <f t="shared" ca="1" si="211"/>
        <v>1.0345773</v>
      </c>
      <c r="P530" s="17">
        <f t="shared" si="222"/>
        <v>0</v>
      </c>
      <c r="Q530" s="14">
        <f t="shared" ca="1" si="212"/>
        <v>34.577300000000001</v>
      </c>
      <c r="R530" s="20">
        <f t="shared" si="213"/>
        <v>0</v>
      </c>
      <c r="S530" s="14">
        <f t="shared" si="214"/>
        <v>0</v>
      </c>
      <c r="T530" s="4" t="str">
        <f t="shared" si="223"/>
        <v>J=</v>
      </c>
      <c r="U530" s="29">
        <f t="shared" si="224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215"/>
        <v>44932</v>
      </c>
      <c r="B531" s="125">
        <f t="shared" ca="1" si="225"/>
        <v>1035.34211</v>
      </c>
      <c r="C531" s="7">
        <f t="shared" si="216"/>
        <v>1000</v>
      </c>
      <c r="D531" s="102">
        <f t="shared" si="217"/>
        <v>44929</v>
      </c>
      <c r="E531" s="100">
        <f ca="1">IF(D531&lt;$B$1,VLOOKUP(D531,[1]DI!$A$4:$B$15000,2,FALSE),0)</f>
        <v>0.13650000000000001</v>
      </c>
      <c r="F531" s="14">
        <f t="shared" ca="1" si="226"/>
        <v>1.00050788</v>
      </c>
      <c r="G531" s="14">
        <f ca="1">(TRUNC(PRODUCT($F$12:$F530),16))</f>
        <v>1.1756274826333599</v>
      </c>
      <c r="H531" s="14">
        <f t="shared" ca="1" si="227"/>
        <v>1.1479040708341499</v>
      </c>
      <c r="I531" s="14">
        <f t="shared" ca="1" si="228"/>
        <v>1.02415133</v>
      </c>
      <c r="J531" s="13">
        <f t="shared" si="218"/>
        <v>0.06</v>
      </c>
      <c r="K531" s="29">
        <f t="shared" si="219"/>
        <v>44865</v>
      </c>
      <c r="L531" s="2">
        <f t="shared" si="220"/>
        <v>47</v>
      </c>
      <c r="M531" s="17">
        <f t="shared" si="221"/>
        <v>47</v>
      </c>
      <c r="N531" s="12">
        <f t="shared" si="210"/>
        <v>1.0109268810000001</v>
      </c>
      <c r="O531" s="12">
        <f t="shared" ca="1" si="211"/>
        <v>1.03534211</v>
      </c>
      <c r="P531" s="17">
        <f t="shared" si="222"/>
        <v>0</v>
      </c>
      <c r="Q531" s="14">
        <f t="shared" ca="1" si="212"/>
        <v>35.342109999999998</v>
      </c>
      <c r="R531" s="20">
        <f t="shared" si="213"/>
        <v>0</v>
      </c>
      <c r="S531" s="14">
        <f t="shared" si="214"/>
        <v>0</v>
      </c>
      <c r="T531" s="4" t="str">
        <f t="shared" si="223"/>
        <v>J=</v>
      </c>
      <c r="U531" s="29">
        <f t="shared" si="224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215"/>
        <v>44935</v>
      </c>
      <c r="B532" s="125">
        <f t="shared" ca="1" si="225"/>
        <v>1036.1074900000001</v>
      </c>
      <c r="C532" s="7">
        <f t="shared" si="216"/>
        <v>1000</v>
      </c>
      <c r="D532" s="102">
        <f t="shared" si="217"/>
        <v>44930</v>
      </c>
      <c r="E532" s="100">
        <f ca="1">IF(D532&lt;$B$1,VLOOKUP(D532,[1]DI!$A$4:$B$15000,2,FALSE),0)</f>
        <v>0.13650000000000001</v>
      </c>
      <c r="F532" s="14">
        <f t="shared" ca="1" si="226"/>
        <v>1.00050788</v>
      </c>
      <c r="G532" s="14">
        <f ca="1">(TRUNC(PRODUCT($F$12:$F531),16))</f>
        <v>1.1762245603192401</v>
      </c>
      <c r="H532" s="14">
        <f t="shared" ca="1" si="227"/>
        <v>1.1479040708341499</v>
      </c>
      <c r="I532" s="14">
        <f t="shared" ca="1" si="228"/>
        <v>1.0246714800000001</v>
      </c>
      <c r="J532" s="13">
        <f t="shared" si="218"/>
        <v>0.06</v>
      </c>
      <c r="K532" s="29">
        <f t="shared" si="219"/>
        <v>44865</v>
      </c>
      <c r="L532" s="2">
        <f t="shared" si="220"/>
        <v>48</v>
      </c>
      <c r="M532" s="17">
        <f t="shared" si="221"/>
        <v>48</v>
      </c>
      <c r="N532" s="12">
        <f t="shared" si="210"/>
        <v>1.01116066</v>
      </c>
      <c r="O532" s="12">
        <f t="shared" ca="1" si="211"/>
        <v>1.03610749</v>
      </c>
      <c r="P532" s="17">
        <f t="shared" si="222"/>
        <v>0</v>
      </c>
      <c r="Q532" s="14">
        <f t="shared" ca="1" si="212"/>
        <v>36.107489999999999</v>
      </c>
      <c r="R532" s="20">
        <f t="shared" si="213"/>
        <v>0</v>
      </c>
      <c r="S532" s="14">
        <f t="shared" si="214"/>
        <v>0</v>
      </c>
      <c r="T532" s="4" t="str">
        <f t="shared" si="223"/>
        <v>J=</v>
      </c>
      <c r="U532" s="29">
        <f t="shared" si="224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215"/>
        <v>44936</v>
      </c>
      <c r="B533" s="125">
        <f t="shared" ca="1" si="225"/>
        <v>1036.873433</v>
      </c>
      <c r="C533" s="7">
        <f t="shared" si="216"/>
        <v>1000</v>
      </c>
      <c r="D533" s="102">
        <f t="shared" si="217"/>
        <v>44931</v>
      </c>
      <c r="E533" s="100">
        <f ca="1">IF(D533&lt;$B$1,VLOOKUP(D533,[1]DI!$A$4:$B$15000,2,FALSE),0)</f>
        <v>0.13650000000000001</v>
      </c>
      <c r="F533" s="14">
        <f t="shared" ca="1" si="226"/>
        <v>1.00050788</v>
      </c>
      <c r="G533" s="14">
        <f ca="1">(TRUNC(PRODUCT($F$12:$F532),16))</f>
        <v>1.17682194124894</v>
      </c>
      <c r="H533" s="14">
        <f t="shared" ca="1" si="227"/>
        <v>1.1479040708341499</v>
      </c>
      <c r="I533" s="14">
        <f t="shared" ca="1" si="228"/>
        <v>1.0251918900000001</v>
      </c>
      <c r="J533" s="13">
        <f t="shared" si="218"/>
        <v>0.06</v>
      </c>
      <c r="K533" s="29">
        <f t="shared" si="219"/>
        <v>44865</v>
      </c>
      <c r="L533" s="2">
        <f t="shared" si="220"/>
        <v>49</v>
      </c>
      <c r="M533" s="17">
        <f t="shared" si="221"/>
        <v>49</v>
      </c>
      <c r="N533" s="12">
        <f t="shared" si="210"/>
        <v>1.0113944939999999</v>
      </c>
      <c r="O533" s="12">
        <f t="shared" ca="1" si="211"/>
        <v>1.036873433</v>
      </c>
      <c r="P533" s="17">
        <f t="shared" si="222"/>
        <v>0</v>
      </c>
      <c r="Q533" s="14">
        <f t="shared" ca="1" si="212"/>
        <v>36.873432999999999</v>
      </c>
      <c r="R533" s="20">
        <f t="shared" si="213"/>
        <v>0</v>
      </c>
      <c r="S533" s="14">
        <f t="shared" si="214"/>
        <v>0</v>
      </c>
      <c r="T533" s="4" t="str">
        <f t="shared" si="223"/>
        <v>J=</v>
      </c>
      <c r="U533" s="29">
        <f t="shared" si="224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215"/>
        <v>44937</v>
      </c>
      <c r="B534" s="125">
        <f t="shared" ca="1" si="225"/>
        <v>1037.6399359899999</v>
      </c>
      <c r="C534" s="7">
        <f t="shared" si="216"/>
        <v>1000</v>
      </c>
      <c r="D534" s="102">
        <f t="shared" si="217"/>
        <v>44932</v>
      </c>
      <c r="E534" s="100">
        <f ca="1">IF(D534&lt;$B$1,VLOOKUP(D534,[1]DI!$A$4:$B$15000,2,FALSE),0)</f>
        <v>0.13650000000000001</v>
      </c>
      <c r="F534" s="14">
        <f t="shared" ca="1" si="226"/>
        <v>1.00050788</v>
      </c>
      <c r="G534" s="14">
        <f ca="1">(TRUNC(PRODUCT($F$12:$F533),16))</f>
        <v>1.17741962557646</v>
      </c>
      <c r="H534" s="14">
        <f t="shared" ca="1" si="227"/>
        <v>1.1479040708341499</v>
      </c>
      <c r="I534" s="14">
        <f t="shared" ca="1" si="228"/>
        <v>1.0257125600000001</v>
      </c>
      <c r="J534" s="13">
        <f t="shared" si="218"/>
        <v>0.06</v>
      </c>
      <c r="K534" s="29">
        <f t="shared" si="219"/>
        <v>44865</v>
      </c>
      <c r="L534" s="2">
        <f t="shared" si="220"/>
        <v>50</v>
      </c>
      <c r="M534" s="17">
        <f t="shared" si="221"/>
        <v>50</v>
      </c>
      <c r="N534" s="12">
        <f t="shared" si="210"/>
        <v>1.011628381</v>
      </c>
      <c r="O534" s="12">
        <f t="shared" ca="1" si="211"/>
        <v>1.0376399359999999</v>
      </c>
      <c r="P534" s="17">
        <f t="shared" si="222"/>
        <v>0</v>
      </c>
      <c r="Q534" s="14">
        <f t="shared" ca="1" si="212"/>
        <v>37.639935989999998</v>
      </c>
      <c r="R534" s="20">
        <f t="shared" si="213"/>
        <v>0</v>
      </c>
      <c r="S534" s="14">
        <f t="shared" si="214"/>
        <v>0</v>
      </c>
      <c r="T534" s="4" t="str">
        <f t="shared" si="223"/>
        <v>J=</v>
      </c>
      <c r="U534" s="29">
        <f t="shared" si="224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215"/>
        <v>44938</v>
      </c>
      <c r="B535" s="125">
        <f t="shared" ca="1" si="225"/>
        <v>1038.407013</v>
      </c>
      <c r="C535" s="7">
        <f t="shared" si="216"/>
        <v>1000</v>
      </c>
      <c r="D535" s="102">
        <f t="shared" si="217"/>
        <v>44935</v>
      </c>
      <c r="E535" s="100">
        <f ca="1">IF(D535&lt;$B$1,VLOOKUP(D535,[1]DI!$A$4:$B$15000,2,FALSE),0)</f>
        <v>0.13650000000000001</v>
      </c>
      <c r="F535" s="14">
        <f t="shared" ca="1" si="226"/>
        <v>1.00050788</v>
      </c>
      <c r="G535" s="14">
        <f ca="1">(TRUNC(PRODUCT($F$12:$F534),16))</f>
        <v>1.1780176134558999</v>
      </c>
      <c r="H535" s="14">
        <f t="shared" ca="1" si="227"/>
        <v>1.1479040708341499</v>
      </c>
      <c r="I535" s="14">
        <f t="shared" ca="1" si="228"/>
        <v>1.0262335</v>
      </c>
      <c r="J535" s="13">
        <f t="shared" si="218"/>
        <v>0.06</v>
      </c>
      <c r="K535" s="29">
        <f t="shared" si="219"/>
        <v>44865</v>
      </c>
      <c r="L535" s="2">
        <f t="shared" si="220"/>
        <v>51</v>
      </c>
      <c r="M535" s="17">
        <f t="shared" si="221"/>
        <v>51</v>
      </c>
      <c r="N535" s="12">
        <f t="shared" si="210"/>
        <v>1.0118623229999999</v>
      </c>
      <c r="O535" s="12">
        <f t="shared" ca="1" si="211"/>
        <v>1.038407013</v>
      </c>
      <c r="P535" s="17">
        <f t="shared" si="222"/>
        <v>0</v>
      </c>
      <c r="Q535" s="14">
        <f t="shared" ca="1" si="212"/>
        <v>38.407012999999999</v>
      </c>
      <c r="R535" s="20">
        <f t="shared" si="213"/>
        <v>0</v>
      </c>
      <c r="S535" s="14">
        <f t="shared" si="214"/>
        <v>0</v>
      </c>
      <c r="T535" s="4" t="str">
        <f t="shared" si="223"/>
        <v>J=</v>
      </c>
      <c r="U535" s="29">
        <f t="shared" si="224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215"/>
        <v>44939</v>
      </c>
      <c r="B536" s="125">
        <f t="shared" ca="1" si="225"/>
        <v>1039.1746519999999</v>
      </c>
      <c r="C536" s="7">
        <f t="shared" si="216"/>
        <v>1000</v>
      </c>
      <c r="D536" s="102">
        <f t="shared" si="217"/>
        <v>44936</v>
      </c>
      <c r="E536" s="100">
        <f ca="1">IF(D536&lt;$B$1,VLOOKUP(D536,[1]DI!$A$4:$B$15000,2,FALSE),0)</f>
        <v>0.13650000000000001</v>
      </c>
      <c r="F536" s="14">
        <f t="shared" ca="1" si="226"/>
        <v>1.00050788</v>
      </c>
      <c r="G536" s="14">
        <f ca="1">(TRUNC(PRODUCT($F$12:$F535),16))</f>
        <v>1.17861590504142</v>
      </c>
      <c r="H536" s="14">
        <f t="shared" ca="1" si="227"/>
        <v>1.1479040708341499</v>
      </c>
      <c r="I536" s="14">
        <f t="shared" ca="1" si="228"/>
        <v>1.0267546999999999</v>
      </c>
      <c r="J536" s="13">
        <f t="shared" si="218"/>
        <v>0.06</v>
      </c>
      <c r="K536" s="29">
        <f t="shared" si="219"/>
        <v>44865</v>
      </c>
      <c r="L536" s="2">
        <f t="shared" si="220"/>
        <v>52</v>
      </c>
      <c r="M536" s="17">
        <f t="shared" si="221"/>
        <v>52</v>
      </c>
      <c r="N536" s="12">
        <f t="shared" si="210"/>
        <v>1.0120963190000001</v>
      </c>
      <c r="O536" s="12">
        <f t="shared" ca="1" si="211"/>
        <v>1.039174652</v>
      </c>
      <c r="P536" s="17">
        <f t="shared" si="222"/>
        <v>0</v>
      </c>
      <c r="Q536" s="14">
        <f t="shared" ca="1" si="212"/>
        <v>39.174652000000002</v>
      </c>
      <c r="R536" s="20">
        <f t="shared" si="213"/>
        <v>0</v>
      </c>
      <c r="S536" s="14">
        <f t="shared" si="214"/>
        <v>0</v>
      </c>
      <c r="T536" s="4" t="str">
        <f t="shared" si="223"/>
        <v>J=</v>
      </c>
      <c r="U536" s="29">
        <f t="shared" si="224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215"/>
        <v>44942</v>
      </c>
      <c r="B537" s="125">
        <f t="shared" ca="1" si="225"/>
        <v>1039.94286399</v>
      </c>
      <c r="C537" s="7">
        <f t="shared" si="216"/>
        <v>1000</v>
      </c>
      <c r="D537" s="102">
        <f t="shared" si="217"/>
        <v>44937</v>
      </c>
      <c r="E537" s="100">
        <f ca="1">IF(D537&lt;$B$1,VLOOKUP(D537,[1]DI!$A$4:$B$15000,2,FALSE),0)</f>
        <v>0.13650000000000001</v>
      </c>
      <c r="F537" s="14">
        <f t="shared" ca="1" si="226"/>
        <v>1.00050788</v>
      </c>
      <c r="G537" s="14">
        <f ca="1">(TRUNC(PRODUCT($F$12:$F536),16))</f>
        <v>1.1792145004872701</v>
      </c>
      <c r="H537" s="14">
        <f t="shared" ca="1" si="227"/>
        <v>1.1479040708341499</v>
      </c>
      <c r="I537" s="14">
        <f t="shared" ca="1" si="228"/>
        <v>1.0272761699999999</v>
      </c>
      <c r="J537" s="13">
        <f t="shared" si="218"/>
        <v>0.06</v>
      </c>
      <c r="K537" s="29">
        <f t="shared" si="219"/>
        <v>44865</v>
      </c>
      <c r="L537" s="2">
        <f t="shared" si="220"/>
        <v>53</v>
      </c>
      <c r="M537" s="17">
        <f t="shared" si="221"/>
        <v>53</v>
      </c>
      <c r="N537" s="12">
        <f t="shared" si="210"/>
        <v>1.0123303690000001</v>
      </c>
      <c r="O537" s="12">
        <f t="shared" ca="1" si="211"/>
        <v>1.0399428639999999</v>
      </c>
      <c r="P537" s="17">
        <f t="shared" si="222"/>
        <v>0</v>
      </c>
      <c r="Q537" s="14">
        <f t="shared" ca="1" si="212"/>
        <v>39.942863989999999</v>
      </c>
      <c r="R537" s="20">
        <f t="shared" si="213"/>
        <v>0</v>
      </c>
      <c r="S537" s="14">
        <f t="shared" si="214"/>
        <v>0</v>
      </c>
      <c r="T537" s="4" t="str">
        <f t="shared" si="223"/>
        <v>J=</v>
      </c>
      <c r="U537" s="29">
        <f t="shared" si="224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215"/>
        <v>44943</v>
      </c>
      <c r="B538" s="125">
        <f t="shared" ca="1" si="225"/>
        <v>1040.71164899</v>
      </c>
      <c r="C538" s="7">
        <f t="shared" si="216"/>
        <v>1000</v>
      </c>
      <c r="D538" s="102">
        <f t="shared" si="217"/>
        <v>44938</v>
      </c>
      <c r="E538" s="100">
        <f ca="1">IF(D538&lt;$B$1,VLOOKUP(D538,[1]DI!$A$4:$B$15000,2,FALSE),0)</f>
        <v>0.13650000000000001</v>
      </c>
      <c r="F538" s="14">
        <f t="shared" ca="1" si="226"/>
        <v>1.00050788</v>
      </c>
      <c r="G538" s="14">
        <f ca="1">(TRUNC(PRODUCT($F$12:$F537),16))</f>
        <v>1.17981339994778</v>
      </c>
      <c r="H538" s="14">
        <f t="shared" ca="1" si="227"/>
        <v>1.1479040708341499</v>
      </c>
      <c r="I538" s="14">
        <f t="shared" ca="1" si="228"/>
        <v>1.0277979100000001</v>
      </c>
      <c r="J538" s="13">
        <f t="shared" si="218"/>
        <v>0.06</v>
      </c>
      <c r="K538" s="29">
        <f t="shared" si="219"/>
        <v>44865</v>
      </c>
      <c r="L538" s="2">
        <f t="shared" si="220"/>
        <v>54</v>
      </c>
      <c r="M538" s="17">
        <f t="shared" si="221"/>
        <v>54</v>
      </c>
      <c r="N538" s="12">
        <f t="shared" si="210"/>
        <v>1.0125644730000001</v>
      </c>
      <c r="O538" s="12">
        <f t="shared" ca="1" si="211"/>
        <v>1.0407116489999999</v>
      </c>
      <c r="P538" s="17">
        <f t="shared" si="222"/>
        <v>0</v>
      </c>
      <c r="Q538" s="14">
        <f t="shared" ca="1" si="212"/>
        <v>40.71164899</v>
      </c>
      <c r="R538" s="20">
        <f t="shared" si="213"/>
        <v>0</v>
      </c>
      <c r="S538" s="14">
        <f t="shared" si="214"/>
        <v>0</v>
      </c>
      <c r="T538" s="4" t="str">
        <f t="shared" si="223"/>
        <v>J=</v>
      </c>
      <c r="U538" s="29">
        <f t="shared" si="224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215"/>
        <v>44944</v>
      </c>
      <c r="B539" s="125">
        <f t="shared" ca="1" si="225"/>
        <v>1041.48098699</v>
      </c>
      <c r="C539" s="7">
        <f t="shared" si="216"/>
        <v>1000</v>
      </c>
      <c r="D539" s="102">
        <f t="shared" si="217"/>
        <v>44939</v>
      </c>
      <c r="E539" s="100">
        <f ca="1">IF(D539&lt;$B$1,VLOOKUP(D539,[1]DI!$A$4:$B$15000,2,FALSE),0)</f>
        <v>0.13650000000000001</v>
      </c>
      <c r="F539" s="14">
        <f t="shared" ca="1" si="226"/>
        <v>1.00050788</v>
      </c>
      <c r="G539" s="14">
        <f ca="1">(TRUNC(PRODUCT($F$12:$F538),16))</f>
        <v>1.1804126035773399</v>
      </c>
      <c r="H539" s="14">
        <f t="shared" ca="1" si="227"/>
        <v>1.1479040708341499</v>
      </c>
      <c r="I539" s="14">
        <f t="shared" ca="1" si="228"/>
        <v>1.0283199000000001</v>
      </c>
      <c r="J539" s="13">
        <f t="shared" si="218"/>
        <v>0.06</v>
      </c>
      <c r="K539" s="29">
        <f t="shared" si="219"/>
        <v>44865</v>
      </c>
      <c r="L539" s="2">
        <f t="shared" si="220"/>
        <v>55</v>
      </c>
      <c r="M539" s="17">
        <f t="shared" si="221"/>
        <v>55</v>
      </c>
      <c r="N539" s="12">
        <f t="shared" si="210"/>
        <v>1.0127986309999999</v>
      </c>
      <c r="O539" s="12">
        <f t="shared" ca="1" si="211"/>
        <v>1.0414809869999999</v>
      </c>
      <c r="P539" s="17">
        <f t="shared" si="222"/>
        <v>0</v>
      </c>
      <c r="Q539" s="14">
        <f t="shared" ca="1" si="212"/>
        <v>41.480986989999998</v>
      </c>
      <c r="R539" s="20">
        <f t="shared" si="213"/>
        <v>0</v>
      </c>
      <c r="S539" s="14">
        <f t="shared" si="214"/>
        <v>0</v>
      </c>
      <c r="T539" s="4" t="str">
        <f t="shared" si="223"/>
        <v>J=</v>
      </c>
      <c r="U539" s="29">
        <f t="shared" si="224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215"/>
        <v>44945</v>
      </c>
      <c r="B540" s="125">
        <f t="shared" ca="1" si="225"/>
        <v>1042.250908</v>
      </c>
      <c r="C540" s="7">
        <f t="shared" si="216"/>
        <v>1000</v>
      </c>
      <c r="D540" s="102">
        <f t="shared" si="217"/>
        <v>44942</v>
      </c>
      <c r="E540" s="100">
        <f ca="1">IF(D540&lt;$B$1,VLOOKUP(D540,[1]DI!$A$4:$B$15000,2,FALSE),0)</f>
        <v>0.13650000000000001</v>
      </c>
      <c r="F540" s="14">
        <f t="shared" ca="1" si="226"/>
        <v>1.00050788</v>
      </c>
      <c r="G540" s="14">
        <f ca="1">(TRUNC(PRODUCT($F$12:$F539),16))</f>
        <v>1.1810121115304499</v>
      </c>
      <c r="H540" s="14">
        <f t="shared" ca="1" si="227"/>
        <v>1.1479040708341499</v>
      </c>
      <c r="I540" s="14">
        <f t="shared" ca="1" si="228"/>
        <v>1.0288421699999999</v>
      </c>
      <c r="J540" s="13">
        <f t="shared" si="218"/>
        <v>0.06</v>
      </c>
      <c r="K540" s="29">
        <f t="shared" si="219"/>
        <v>44865</v>
      </c>
      <c r="L540" s="2">
        <f t="shared" si="220"/>
        <v>56</v>
      </c>
      <c r="M540" s="17">
        <f t="shared" si="221"/>
        <v>56</v>
      </c>
      <c r="N540" s="12">
        <f t="shared" si="210"/>
        <v>1.013032843</v>
      </c>
      <c r="O540" s="12">
        <f t="shared" ca="1" si="211"/>
        <v>1.042250908</v>
      </c>
      <c r="P540" s="17">
        <f t="shared" si="222"/>
        <v>0</v>
      </c>
      <c r="Q540" s="14">
        <f t="shared" ca="1" si="212"/>
        <v>42.250908000000003</v>
      </c>
      <c r="R540" s="20">
        <f t="shared" si="213"/>
        <v>0</v>
      </c>
      <c r="S540" s="14">
        <f t="shared" si="214"/>
        <v>0</v>
      </c>
      <c r="T540" s="4" t="str">
        <f t="shared" si="223"/>
        <v>J=</v>
      </c>
      <c r="U540" s="29">
        <f t="shared" si="224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215"/>
        <v>44946</v>
      </c>
      <c r="B541" s="125">
        <f t="shared" ca="1" si="225"/>
        <v>1043.02139399</v>
      </c>
      <c r="C541" s="7">
        <f t="shared" si="216"/>
        <v>1000</v>
      </c>
      <c r="D541" s="102">
        <f t="shared" si="217"/>
        <v>44943</v>
      </c>
      <c r="E541" s="100">
        <f ca="1">IF(D541&lt;$B$1,VLOOKUP(D541,[1]DI!$A$4:$B$15000,2,FALSE),0)</f>
        <v>0.13650000000000001</v>
      </c>
      <c r="F541" s="14">
        <f t="shared" ca="1" si="226"/>
        <v>1.00050788</v>
      </c>
      <c r="G541" s="14">
        <f ca="1">(TRUNC(PRODUCT($F$12:$F540),16))</f>
        <v>1.18161192396165</v>
      </c>
      <c r="H541" s="14">
        <f t="shared" ca="1" si="227"/>
        <v>1.1479040708341499</v>
      </c>
      <c r="I541" s="14">
        <f t="shared" ca="1" si="228"/>
        <v>1.0293646999999999</v>
      </c>
      <c r="J541" s="13">
        <f t="shared" si="218"/>
        <v>0.06</v>
      </c>
      <c r="K541" s="29">
        <f t="shared" si="219"/>
        <v>44865</v>
      </c>
      <c r="L541" s="2">
        <f t="shared" si="220"/>
        <v>57</v>
      </c>
      <c r="M541" s="17">
        <f t="shared" si="221"/>
        <v>57</v>
      </c>
      <c r="N541" s="12">
        <f t="shared" si="210"/>
        <v>1.0132671090000001</v>
      </c>
      <c r="O541" s="12">
        <f t="shared" ca="1" si="211"/>
        <v>1.0430213939999999</v>
      </c>
      <c r="P541" s="17">
        <f t="shared" si="222"/>
        <v>0</v>
      </c>
      <c r="Q541" s="14">
        <f t="shared" ca="1" si="212"/>
        <v>43.02139399</v>
      </c>
      <c r="R541" s="20">
        <f t="shared" si="213"/>
        <v>0</v>
      </c>
      <c r="S541" s="14">
        <f t="shared" si="214"/>
        <v>0</v>
      </c>
      <c r="T541" s="4" t="str">
        <f t="shared" si="223"/>
        <v>J=</v>
      </c>
      <c r="U541" s="29">
        <f t="shared" si="224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215"/>
        <v>44949</v>
      </c>
      <c r="B542" s="125">
        <f t="shared" ca="1" si="225"/>
        <v>1043.79244399</v>
      </c>
      <c r="C542" s="7">
        <f t="shared" si="216"/>
        <v>1000</v>
      </c>
      <c r="D542" s="102">
        <f t="shared" si="217"/>
        <v>44944</v>
      </c>
      <c r="E542" s="100">
        <f ca="1">IF(D542&lt;$B$1,VLOOKUP(D542,[1]DI!$A$4:$B$15000,2,FALSE),0)</f>
        <v>0.13650000000000001</v>
      </c>
      <c r="F542" s="14">
        <f t="shared" ca="1" si="226"/>
        <v>1.00050788</v>
      </c>
      <c r="G542" s="14">
        <f ca="1">(TRUNC(PRODUCT($F$12:$F541),16))</f>
        <v>1.1822120410255901</v>
      </c>
      <c r="H542" s="14">
        <f t="shared" ca="1" si="227"/>
        <v>1.1479040708341499</v>
      </c>
      <c r="I542" s="14">
        <f t="shared" ca="1" si="228"/>
        <v>1.0298874899999999</v>
      </c>
      <c r="J542" s="13">
        <f t="shared" si="218"/>
        <v>0.06</v>
      </c>
      <c r="K542" s="29">
        <f t="shared" si="219"/>
        <v>44865</v>
      </c>
      <c r="L542" s="2">
        <f t="shared" si="220"/>
        <v>58</v>
      </c>
      <c r="M542" s="17">
        <f t="shared" si="221"/>
        <v>58</v>
      </c>
      <c r="N542" s="12">
        <f t="shared" si="210"/>
        <v>1.01350143</v>
      </c>
      <c r="O542" s="12">
        <f t="shared" ca="1" si="211"/>
        <v>1.0437924439999999</v>
      </c>
      <c r="P542" s="17">
        <f t="shared" si="222"/>
        <v>0</v>
      </c>
      <c r="Q542" s="14">
        <f t="shared" ca="1" si="212"/>
        <v>43.792443990000002</v>
      </c>
      <c r="R542" s="20">
        <f t="shared" si="213"/>
        <v>0</v>
      </c>
      <c r="S542" s="14">
        <f t="shared" si="214"/>
        <v>0</v>
      </c>
      <c r="T542" s="4" t="str">
        <f t="shared" si="223"/>
        <v>J=</v>
      </c>
      <c r="U542" s="29">
        <f t="shared" si="224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215"/>
        <v>44950</v>
      </c>
      <c r="B543" s="125">
        <f t="shared" ca="1" si="225"/>
        <v>1044.56406799</v>
      </c>
      <c r="C543" s="7">
        <f t="shared" si="216"/>
        <v>1000</v>
      </c>
      <c r="D543" s="102">
        <f t="shared" si="217"/>
        <v>44945</v>
      </c>
      <c r="E543" s="100">
        <f ca="1">IF(D543&lt;$B$1,VLOOKUP(D543,[1]DI!$A$4:$B$15000,2,FALSE),0)</f>
        <v>0.13650000000000001</v>
      </c>
      <c r="F543" s="14">
        <f t="shared" ca="1" si="226"/>
        <v>1.00050788</v>
      </c>
      <c r="G543" s="14">
        <f ca="1">(TRUNC(PRODUCT($F$12:$F542),16))</f>
        <v>1.18281246287699</v>
      </c>
      <c r="H543" s="14">
        <f t="shared" ca="1" si="227"/>
        <v>1.1479040708341499</v>
      </c>
      <c r="I543" s="14">
        <f t="shared" ca="1" si="228"/>
        <v>1.03041055</v>
      </c>
      <c r="J543" s="13">
        <f t="shared" si="218"/>
        <v>0.06</v>
      </c>
      <c r="K543" s="29">
        <f t="shared" si="219"/>
        <v>44865</v>
      </c>
      <c r="L543" s="2">
        <f t="shared" si="220"/>
        <v>59</v>
      </c>
      <c r="M543" s="17">
        <f t="shared" si="221"/>
        <v>59</v>
      </c>
      <c r="N543" s="12">
        <f t="shared" si="210"/>
        <v>1.013735805</v>
      </c>
      <c r="O543" s="12">
        <f t="shared" ca="1" si="211"/>
        <v>1.0445640679999999</v>
      </c>
      <c r="P543" s="17">
        <f t="shared" si="222"/>
        <v>0</v>
      </c>
      <c r="Q543" s="14">
        <f t="shared" ca="1" si="212"/>
        <v>44.564067989999998</v>
      </c>
      <c r="R543" s="20">
        <f t="shared" si="213"/>
        <v>0</v>
      </c>
      <c r="S543" s="14">
        <f t="shared" si="214"/>
        <v>0</v>
      </c>
      <c r="T543" s="4" t="str">
        <f t="shared" si="223"/>
        <v>J=</v>
      </c>
      <c r="U543" s="29">
        <f t="shared" si="224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215"/>
        <v>44951</v>
      </c>
      <c r="B544" s="125">
        <f t="shared" ca="1" si="225"/>
        <v>1045.3362569999999</v>
      </c>
      <c r="C544" s="7">
        <f t="shared" si="216"/>
        <v>1000</v>
      </c>
      <c r="D544" s="102">
        <f t="shared" si="217"/>
        <v>44946</v>
      </c>
      <c r="E544" s="100">
        <f ca="1">IF(D544&lt;$B$1,VLOOKUP(D544,[1]DI!$A$4:$B$15000,2,FALSE),0)</f>
        <v>0.13650000000000001</v>
      </c>
      <c r="F544" s="14">
        <f t="shared" ca="1" si="226"/>
        <v>1.00050788</v>
      </c>
      <c r="G544" s="14">
        <f ca="1">(TRUNC(PRODUCT($F$12:$F543),16))</f>
        <v>1.1834131896706399</v>
      </c>
      <c r="H544" s="14">
        <f t="shared" ca="1" si="227"/>
        <v>1.1479040708341499</v>
      </c>
      <c r="I544" s="14">
        <f t="shared" ca="1" si="228"/>
        <v>1.0309338699999999</v>
      </c>
      <c r="J544" s="13">
        <f t="shared" si="218"/>
        <v>0.06</v>
      </c>
      <c r="K544" s="29">
        <f t="shared" si="219"/>
        <v>44865</v>
      </c>
      <c r="L544" s="2">
        <f t="shared" si="220"/>
        <v>60</v>
      </c>
      <c r="M544" s="17">
        <f t="shared" si="221"/>
        <v>60</v>
      </c>
      <c r="N544" s="12">
        <f t="shared" si="210"/>
        <v>1.0139702340000001</v>
      </c>
      <c r="O544" s="12">
        <f t="shared" ca="1" si="211"/>
        <v>1.045336257</v>
      </c>
      <c r="P544" s="17">
        <f t="shared" si="222"/>
        <v>0</v>
      </c>
      <c r="Q544" s="14">
        <f t="shared" ca="1" si="212"/>
        <v>45.336257000000003</v>
      </c>
      <c r="R544" s="20">
        <f t="shared" si="213"/>
        <v>0</v>
      </c>
      <c r="S544" s="14">
        <f t="shared" si="214"/>
        <v>0</v>
      </c>
      <c r="T544" s="4" t="str">
        <f t="shared" si="223"/>
        <v>J=</v>
      </c>
      <c r="U544" s="29">
        <f t="shared" si="224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215"/>
        <v>44952</v>
      </c>
      <c r="B545" s="125">
        <f t="shared" ca="1" si="225"/>
        <v>1046.1090209900001</v>
      </c>
      <c r="C545" s="7">
        <f t="shared" si="216"/>
        <v>1000</v>
      </c>
      <c r="D545" s="102">
        <f t="shared" si="217"/>
        <v>44949</v>
      </c>
      <c r="E545" s="100">
        <f ca="1">IF(D545&lt;$B$1,VLOOKUP(D545,[1]DI!$A$4:$B$15000,2,FALSE),0)</f>
        <v>0.13650000000000001</v>
      </c>
      <c r="F545" s="14">
        <f t="shared" ca="1" si="226"/>
        <v>1.00050788</v>
      </c>
      <c r="G545" s="14">
        <f ca="1">(TRUNC(PRODUCT($F$12:$F544),16))</f>
        <v>1.18401422156141</v>
      </c>
      <c r="H545" s="14">
        <f t="shared" ca="1" si="227"/>
        <v>1.1479040708341499</v>
      </c>
      <c r="I545" s="14">
        <f t="shared" ca="1" si="228"/>
        <v>1.0314574599999999</v>
      </c>
      <c r="J545" s="13">
        <f t="shared" si="218"/>
        <v>0.06</v>
      </c>
      <c r="K545" s="29">
        <f t="shared" si="219"/>
        <v>44865</v>
      </c>
      <c r="L545" s="2">
        <f t="shared" si="220"/>
        <v>61</v>
      </c>
      <c r="M545" s="17">
        <f t="shared" si="221"/>
        <v>61</v>
      </c>
      <c r="N545" s="12">
        <f t="shared" si="210"/>
        <v>1.0142047169999999</v>
      </c>
      <c r="O545" s="12">
        <f t="shared" ca="1" si="211"/>
        <v>1.0461090209999999</v>
      </c>
      <c r="P545" s="17">
        <f t="shared" si="222"/>
        <v>0</v>
      </c>
      <c r="Q545" s="14">
        <f t="shared" ca="1" si="212"/>
        <v>46.109020989999998</v>
      </c>
      <c r="R545" s="20">
        <f t="shared" si="213"/>
        <v>0</v>
      </c>
      <c r="S545" s="14">
        <f t="shared" si="214"/>
        <v>0</v>
      </c>
      <c r="T545" s="4" t="str">
        <f t="shared" si="223"/>
        <v>J=</v>
      </c>
      <c r="U545" s="29">
        <f t="shared" si="224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215"/>
        <v>44953</v>
      </c>
      <c r="B546" s="125">
        <f t="shared" ca="1" si="225"/>
        <v>1046.8823599899999</v>
      </c>
      <c r="C546" s="7">
        <f t="shared" si="216"/>
        <v>1000</v>
      </c>
      <c r="D546" s="102">
        <f t="shared" si="217"/>
        <v>44950</v>
      </c>
      <c r="E546" s="100">
        <f ca="1">IF(D546&lt;$B$1,VLOOKUP(D546,[1]DI!$A$4:$B$15000,2,FALSE),0)</f>
        <v>0.13650000000000001</v>
      </c>
      <c r="F546" s="14">
        <f t="shared" ca="1" si="226"/>
        <v>1.00050788</v>
      </c>
      <c r="G546" s="14">
        <f ca="1">(TRUNC(PRODUCT($F$12:$F545),16))</f>
        <v>1.1846155587042499</v>
      </c>
      <c r="H546" s="14">
        <f t="shared" ca="1" si="227"/>
        <v>1.1479040708341499</v>
      </c>
      <c r="I546" s="14">
        <f t="shared" ca="1" si="228"/>
        <v>1.0319813200000001</v>
      </c>
      <c r="J546" s="13">
        <f t="shared" si="218"/>
        <v>0.06</v>
      </c>
      <c r="K546" s="29">
        <f t="shared" si="219"/>
        <v>44865</v>
      </c>
      <c r="L546" s="2">
        <f t="shared" si="220"/>
        <v>62</v>
      </c>
      <c r="M546" s="17">
        <f t="shared" si="221"/>
        <v>62</v>
      </c>
      <c r="N546" s="12">
        <f t="shared" si="210"/>
        <v>1.014439254</v>
      </c>
      <c r="O546" s="12">
        <f t="shared" ca="1" si="211"/>
        <v>1.0468823599999999</v>
      </c>
      <c r="P546" s="17">
        <f t="shared" si="222"/>
        <v>0</v>
      </c>
      <c r="Q546" s="14">
        <f t="shared" ca="1" si="212"/>
        <v>46.882359989999998</v>
      </c>
      <c r="R546" s="20">
        <f t="shared" si="213"/>
        <v>0</v>
      </c>
      <c r="S546" s="14">
        <f t="shared" si="214"/>
        <v>0</v>
      </c>
      <c r="T546" s="4" t="str">
        <f t="shared" si="223"/>
        <v>J=</v>
      </c>
      <c r="U546" s="29">
        <f t="shared" si="224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215"/>
        <v>44956</v>
      </c>
      <c r="B547" s="125">
        <f t="shared" ca="1" si="225"/>
        <v>1047.6562659900001</v>
      </c>
      <c r="C547" s="7">
        <f t="shared" si="216"/>
        <v>1000</v>
      </c>
      <c r="D547" s="102">
        <f t="shared" si="217"/>
        <v>44951</v>
      </c>
      <c r="E547" s="100">
        <f ca="1">IF(D547&lt;$B$1,VLOOKUP(D547,[1]DI!$A$4:$B$15000,2,FALSE),0)</f>
        <v>0.13650000000000001</v>
      </c>
      <c r="F547" s="14">
        <f t="shared" ca="1" si="226"/>
        <v>1.00050788</v>
      </c>
      <c r="G547" s="14">
        <f ca="1">(TRUNC(PRODUCT($F$12:$F546),16))</f>
        <v>1.1852172012542099</v>
      </c>
      <c r="H547" s="14">
        <f t="shared" ca="1" si="227"/>
        <v>1.1479040708341499</v>
      </c>
      <c r="I547" s="14">
        <f t="shared" ca="1" si="228"/>
        <v>1.03250544</v>
      </c>
      <c r="J547" s="13">
        <f t="shared" si="218"/>
        <v>0.06</v>
      </c>
      <c r="K547" s="29">
        <f t="shared" si="219"/>
        <v>44865</v>
      </c>
      <c r="L547" s="2">
        <f t="shared" si="220"/>
        <v>63</v>
      </c>
      <c r="M547" s="17">
        <f t="shared" si="221"/>
        <v>63</v>
      </c>
      <c r="N547" s="12">
        <f t="shared" si="210"/>
        <v>1.014673846</v>
      </c>
      <c r="O547" s="12">
        <f t="shared" ca="1" si="211"/>
        <v>1.0476562659999999</v>
      </c>
      <c r="P547" s="17">
        <f t="shared" si="222"/>
        <v>0</v>
      </c>
      <c r="Q547" s="14">
        <f t="shared" ca="1" si="212"/>
        <v>47.656265990000001</v>
      </c>
      <c r="R547" s="20">
        <f t="shared" si="213"/>
        <v>0</v>
      </c>
      <c r="S547" s="14">
        <f t="shared" si="214"/>
        <v>0</v>
      </c>
      <c r="T547" s="4" t="str">
        <f t="shared" si="223"/>
        <v>J=</v>
      </c>
      <c r="U547" s="29">
        <f t="shared" si="224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215"/>
        <v>44957</v>
      </c>
      <c r="B548" s="125">
        <f t="shared" ca="1" si="225"/>
        <v>1048.4307469999999</v>
      </c>
      <c r="C548" s="7">
        <f t="shared" si="216"/>
        <v>1000</v>
      </c>
      <c r="D548" s="102">
        <f t="shared" si="217"/>
        <v>44952</v>
      </c>
      <c r="E548" s="100">
        <f ca="1">IF(D548&lt;$B$1,VLOOKUP(D548,[1]DI!$A$4:$B$15000,2,FALSE),0)</f>
        <v>0.13650000000000001</v>
      </c>
      <c r="F548" s="14">
        <f t="shared" ca="1" si="226"/>
        <v>1.00050788</v>
      </c>
      <c r="G548" s="14">
        <f ca="1">(TRUNC(PRODUCT($F$12:$F547),16))</f>
        <v>1.1858191493663801</v>
      </c>
      <c r="H548" s="14">
        <f t="shared" ca="1" si="227"/>
        <v>1.1479040708341499</v>
      </c>
      <c r="I548" s="14">
        <f t="shared" ca="1" si="228"/>
        <v>1.03302983</v>
      </c>
      <c r="J548" s="13">
        <f t="shared" si="218"/>
        <v>0.06</v>
      </c>
      <c r="K548" s="29">
        <f t="shared" si="219"/>
        <v>44865</v>
      </c>
      <c r="L548" s="2">
        <f t="shared" si="220"/>
        <v>64</v>
      </c>
      <c r="M548" s="17">
        <f t="shared" si="221"/>
        <v>64</v>
      </c>
      <c r="N548" s="12">
        <f t="shared" si="210"/>
        <v>1.014908492</v>
      </c>
      <c r="O548" s="12">
        <f t="shared" ca="1" si="211"/>
        <v>1.0484307470000001</v>
      </c>
      <c r="P548" s="17">
        <f t="shared" si="222"/>
        <v>0</v>
      </c>
      <c r="Q548" s="14">
        <f t="shared" ca="1" si="212"/>
        <v>48.430746999999997</v>
      </c>
      <c r="R548" s="20">
        <f t="shared" si="213"/>
        <v>0</v>
      </c>
      <c r="S548" s="14">
        <f t="shared" si="214"/>
        <v>0</v>
      </c>
      <c r="T548" s="4" t="str">
        <f t="shared" si="223"/>
        <v>J=</v>
      </c>
      <c r="U548" s="29">
        <f t="shared" si="224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215"/>
        <v>44958</v>
      </c>
      <c r="B549" s="125">
        <f t="shared" ca="1" si="225"/>
        <v>1049.2058039999999</v>
      </c>
      <c r="C549" s="7">
        <f t="shared" si="216"/>
        <v>1000</v>
      </c>
      <c r="D549" s="102">
        <f t="shared" si="217"/>
        <v>44953</v>
      </c>
      <c r="E549" s="100">
        <f ca="1">IF(D549&lt;$B$1,VLOOKUP(D549,[1]DI!$A$4:$B$15000,2,FALSE),0)</f>
        <v>0.13650000000000001</v>
      </c>
      <c r="F549" s="14">
        <f t="shared" ca="1" si="226"/>
        <v>1.00050788</v>
      </c>
      <c r="G549" s="14">
        <f ca="1">(TRUNC(PRODUCT($F$12:$F548),16))</f>
        <v>1.1864214031959599</v>
      </c>
      <c r="H549" s="14">
        <f t="shared" ca="1" si="227"/>
        <v>1.1479040708341499</v>
      </c>
      <c r="I549" s="14">
        <f t="shared" ca="1" si="228"/>
        <v>1.03355449</v>
      </c>
      <c r="J549" s="13">
        <f t="shared" si="218"/>
        <v>0.06</v>
      </c>
      <c r="K549" s="29">
        <f t="shared" si="219"/>
        <v>44865</v>
      </c>
      <c r="L549" s="2">
        <f t="shared" si="220"/>
        <v>65</v>
      </c>
      <c r="M549" s="17">
        <f t="shared" si="221"/>
        <v>65</v>
      </c>
      <c r="N549" s="12">
        <f t="shared" si="210"/>
        <v>1.015143192</v>
      </c>
      <c r="O549" s="12">
        <f t="shared" ca="1" si="211"/>
        <v>1.0492058040000001</v>
      </c>
      <c r="P549" s="17">
        <f t="shared" si="222"/>
        <v>0</v>
      </c>
      <c r="Q549" s="14">
        <f t="shared" ca="1" si="212"/>
        <v>49.205804000000001</v>
      </c>
      <c r="R549" s="20">
        <f t="shared" si="213"/>
        <v>0</v>
      </c>
      <c r="S549" s="14">
        <f t="shared" si="214"/>
        <v>0</v>
      </c>
      <c r="T549" s="4" t="str">
        <f t="shared" si="223"/>
        <v>J=</v>
      </c>
      <c r="U549" s="29">
        <f t="shared" si="224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215"/>
        <v>44959</v>
      </c>
      <c r="B550" s="125">
        <f t="shared" ca="1" si="225"/>
        <v>1049.9814279899999</v>
      </c>
      <c r="C550" s="7">
        <f t="shared" si="216"/>
        <v>1000</v>
      </c>
      <c r="D550" s="102">
        <f t="shared" si="217"/>
        <v>44956</v>
      </c>
      <c r="E550" s="100">
        <f ca="1">IF(D550&lt;$B$1,VLOOKUP(D550,[1]DI!$A$4:$B$15000,2,FALSE),0)</f>
        <v>0.13650000000000001</v>
      </c>
      <c r="F550" s="14">
        <f t="shared" ca="1" si="226"/>
        <v>1.00050788</v>
      </c>
      <c r="G550" s="14">
        <f ca="1">(TRUNC(PRODUCT($F$12:$F549),16))</f>
        <v>1.18702396289822</v>
      </c>
      <c r="H550" s="14">
        <f t="shared" ca="1" si="227"/>
        <v>1.1479040708341499</v>
      </c>
      <c r="I550" s="14">
        <f t="shared" ca="1" si="228"/>
        <v>1.0340794099999999</v>
      </c>
      <c r="J550" s="13">
        <f t="shared" si="218"/>
        <v>0.06</v>
      </c>
      <c r="K550" s="29">
        <f t="shared" si="219"/>
        <v>44865</v>
      </c>
      <c r="L550" s="2">
        <f t="shared" si="220"/>
        <v>66</v>
      </c>
      <c r="M550" s="17">
        <f t="shared" si="221"/>
        <v>66</v>
      </c>
      <c r="N550" s="12">
        <f t="shared" si="210"/>
        <v>1.0153779469999999</v>
      </c>
      <c r="O550" s="12">
        <f t="shared" ca="1" si="211"/>
        <v>1.0499814279999999</v>
      </c>
      <c r="P550" s="17">
        <f t="shared" si="222"/>
        <v>0</v>
      </c>
      <c r="Q550" s="14">
        <f t="shared" ca="1" si="212"/>
        <v>49.98142799</v>
      </c>
      <c r="R550" s="20">
        <f t="shared" si="213"/>
        <v>0</v>
      </c>
      <c r="S550" s="14">
        <f t="shared" si="214"/>
        <v>0</v>
      </c>
      <c r="T550" s="4" t="str">
        <f t="shared" si="223"/>
        <v>J=</v>
      </c>
      <c r="U550" s="29">
        <f t="shared" si="224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215"/>
        <v>44960</v>
      </c>
      <c r="B551" s="125">
        <f t="shared" ca="1" si="225"/>
        <v>1050.7576279899999</v>
      </c>
      <c r="C551" s="7">
        <f t="shared" si="216"/>
        <v>1000</v>
      </c>
      <c r="D551" s="102">
        <f t="shared" si="217"/>
        <v>44957</v>
      </c>
      <c r="E551" s="100">
        <f ca="1">IF(D551&lt;$B$1,VLOOKUP(D551,[1]DI!$A$4:$B$15000,2,FALSE),0)</f>
        <v>0.13650000000000001</v>
      </c>
      <c r="F551" s="14">
        <f t="shared" ca="1" si="226"/>
        <v>1.00050788</v>
      </c>
      <c r="G551" s="14">
        <f ca="1">(TRUNC(PRODUCT($F$12:$F550),16))</f>
        <v>1.1876268286284899</v>
      </c>
      <c r="H551" s="14">
        <f t="shared" ca="1" si="227"/>
        <v>1.1479040708341499</v>
      </c>
      <c r="I551" s="14">
        <f t="shared" ca="1" si="228"/>
        <v>1.0346046</v>
      </c>
      <c r="J551" s="13">
        <f t="shared" si="218"/>
        <v>0.06</v>
      </c>
      <c r="K551" s="29">
        <f t="shared" si="219"/>
        <v>44865</v>
      </c>
      <c r="L551" s="2">
        <f t="shared" si="220"/>
        <v>67</v>
      </c>
      <c r="M551" s="17">
        <f t="shared" si="221"/>
        <v>67</v>
      </c>
      <c r="N551" s="12">
        <f t="shared" si="210"/>
        <v>1.015612755</v>
      </c>
      <c r="O551" s="12">
        <f t="shared" ca="1" si="211"/>
        <v>1.0507576279999999</v>
      </c>
      <c r="P551" s="17">
        <f t="shared" si="222"/>
        <v>0</v>
      </c>
      <c r="Q551" s="14">
        <f t="shared" ca="1" si="212"/>
        <v>50.757627990000003</v>
      </c>
      <c r="R551" s="20">
        <f t="shared" si="213"/>
        <v>0</v>
      </c>
      <c r="S551" s="14">
        <f t="shared" si="214"/>
        <v>0</v>
      </c>
      <c r="T551" s="4" t="str">
        <f t="shared" si="223"/>
        <v>J=</v>
      </c>
      <c r="U551" s="29">
        <f t="shared" si="224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215"/>
        <v>44963</v>
      </c>
      <c r="B552" s="125">
        <f t="shared" ca="1" si="225"/>
        <v>1051.5343969999999</v>
      </c>
      <c r="C552" s="7">
        <f t="shared" si="216"/>
        <v>1000</v>
      </c>
      <c r="D552" s="102">
        <f t="shared" si="217"/>
        <v>44958</v>
      </c>
      <c r="E552" s="100">
        <f ca="1">IF(D552&lt;$B$1,VLOOKUP(D552,[1]DI!$A$4:$B$15000,2,FALSE),0)</f>
        <v>0.13650000000000001</v>
      </c>
      <c r="F552" s="14">
        <f t="shared" ca="1" si="226"/>
        <v>1.00050788</v>
      </c>
      <c r="G552" s="14">
        <f ca="1">(TRUNC(PRODUCT($F$12:$F551),16))</f>
        <v>1.1882300005422199</v>
      </c>
      <c r="H552" s="14">
        <f t="shared" ca="1" si="227"/>
        <v>1.1479040708341499</v>
      </c>
      <c r="I552" s="14">
        <f t="shared" ca="1" si="228"/>
        <v>1.03513005</v>
      </c>
      <c r="J552" s="13">
        <f t="shared" si="218"/>
        <v>0.06</v>
      </c>
      <c r="K552" s="29">
        <f t="shared" si="219"/>
        <v>44865</v>
      </c>
      <c r="L552" s="2">
        <f t="shared" si="220"/>
        <v>68</v>
      </c>
      <c r="M552" s="17">
        <f t="shared" si="221"/>
        <v>68</v>
      </c>
      <c r="N552" s="12">
        <f t="shared" si="210"/>
        <v>1.0158476190000001</v>
      </c>
      <c r="O552" s="12">
        <f t="shared" ca="1" si="211"/>
        <v>1.051534397</v>
      </c>
      <c r="P552" s="17">
        <f t="shared" si="222"/>
        <v>0</v>
      </c>
      <c r="Q552" s="14">
        <f t="shared" ca="1" si="212"/>
        <v>51.534396999999998</v>
      </c>
      <c r="R552" s="20">
        <f t="shared" si="213"/>
        <v>0</v>
      </c>
      <c r="S552" s="14">
        <f t="shared" si="214"/>
        <v>0</v>
      </c>
      <c r="T552" s="4" t="str">
        <f t="shared" si="223"/>
        <v>J=</v>
      </c>
      <c r="U552" s="29">
        <f t="shared" si="224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215"/>
        <v>44964</v>
      </c>
      <c r="B553" s="125">
        <f t="shared" ca="1" si="225"/>
        <v>1052.311741</v>
      </c>
      <c r="C553" s="7">
        <f t="shared" si="216"/>
        <v>1000</v>
      </c>
      <c r="D553" s="102">
        <f t="shared" si="217"/>
        <v>44959</v>
      </c>
      <c r="E553" s="100">
        <f ca="1">IF(D553&lt;$B$1,VLOOKUP(D553,[1]DI!$A$4:$B$15000,2,FALSE),0)</f>
        <v>0.13650000000000001</v>
      </c>
      <c r="F553" s="14">
        <f t="shared" ca="1" si="226"/>
        <v>1.00050788</v>
      </c>
      <c r="G553" s="14">
        <f ca="1">(TRUNC(PRODUCT($F$12:$F552),16))</f>
        <v>1.18883347879489</v>
      </c>
      <c r="H553" s="14">
        <f t="shared" ca="1" si="227"/>
        <v>1.1479040708341499</v>
      </c>
      <c r="I553" s="14">
        <f t="shared" ca="1" si="228"/>
        <v>1.03565577</v>
      </c>
      <c r="J553" s="13">
        <f t="shared" si="218"/>
        <v>0.06</v>
      </c>
      <c r="K553" s="29">
        <f t="shared" si="219"/>
        <v>44865</v>
      </c>
      <c r="L553" s="2">
        <f t="shared" si="220"/>
        <v>69</v>
      </c>
      <c r="M553" s="17">
        <f t="shared" si="221"/>
        <v>69</v>
      </c>
      <c r="N553" s="12">
        <f t="shared" si="210"/>
        <v>1.0160825360000001</v>
      </c>
      <c r="O553" s="12">
        <f t="shared" ca="1" si="211"/>
        <v>1.052311741</v>
      </c>
      <c r="P553" s="17">
        <f t="shared" si="222"/>
        <v>0</v>
      </c>
      <c r="Q553" s="14">
        <f t="shared" ca="1" si="212"/>
        <v>52.311740999999998</v>
      </c>
      <c r="R553" s="20">
        <f t="shared" si="213"/>
        <v>0</v>
      </c>
      <c r="S553" s="14">
        <f t="shared" si="214"/>
        <v>0</v>
      </c>
      <c r="T553" s="4" t="str">
        <f t="shared" si="223"/>
        <v>J=</v>
      </c>
      <c r="U553" s="29">
        <f t="shared" si="224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215"/>
        <v>44965</v>
      </c>
      <c r="B554" s="125">
        <f t="shared" ca="1" si="225"/>
        <v>1053.0896640000001</v>
      </c>
      <c r="C554" s="7">
        <f t="shared" si="216"/>
        <v>1000</v>
      </c>
      <c r="D554" s="102">
        <f t="shared" si="217"/>
        <v>44960</v>
      </c>
      <c r="E554" s="100">
        <f ca="1">IF(D554&lt;$B$1,VLOOKUP(D554,[1]DI!$A$4:$B$15000,2,FALSE),0)</f>
        <v>0.13650000000000001</v>
      </c>
      <c r="F554" s="14">
        <f t="shared" ca="1" si="226"/>
        <v>1.00050788</v>
      </c>
      <c r="G554" s="14">
        <f ca="1">(TRUNC(PRODUCT($F$12:$F553),16))</f>
        <v>1.1894372635421</v>
      </c>
      <c r="H554" s="14">
        <f t="shared" ca="1" si="227"/>
        <v>1.1479040708341499</v>
      </c>
      <c r="I554" s="14">
        <f t="shared" ca="1" si="228"/>
        <v>1.0361817600000001</v>
      </c>
      <c r="J554" s="13">
        <f t="shared" si="218"/>
        <v>0.06</v>
      </c>
      <c r="K554" s="29">
        <f t="shared" si="219"/>
        <v>44865</v>
      </c>
      <c r="L554" s="2">
        <f t="shared" si="220"/>
        <v>70</v>
      </c>
      <c r="M554" s="17">
        <f t="shared" si="221"/>
        <v>70</v>
      </c>
      <c r="N554" s="12">
        <f t="shared" si="210"/>
        <v>1.016317508</v>
      </c>
      <c r="O554" s="12">
        <f t="shared" ca="1" si="211"/>
        <v>1.053089664</v>
      </c>
      <c r="P554" s="17">
        <f t="shared" si="222"/>
        <v>0</v>
      </c>
      <c r="Q554" s="14">
        <f t="shared" ca="1" si="212"/>
        <v>53.089663999999999</v>
      </c>
      <c r="R554" s="20">
        <f t="shared" si="213"/>
        <v>0</v>
      </c>
      <c r="S554" s="14">
        <f t="shared" si="214"/>
        <v>0</v>
      </c>
      <c r="T554" s="4" t="str">
        <f t="shared" si="223"/>
        <v>J=</v>
      </c>
      <c r="U554" s="29">
        <f t="shared" si="224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215"/>
        <v>44966</v>
      </c>
      <c r="B555" s="125">
        <f t="shared" ca="1" si="225"/>
        <v>1053.86816499</v>
      </c>
      <c r="C555" s="7">
        <f t="shared" si="216"/>
        <v>1000</v>
      </c>
      <c r="D555" s="102">
        <f t="shared" si="217"/>
        <v>44963</v>
      </c>
      <c r="E555" s="100">
        <f ca="1">IF(D555&lt;$B$1,VLOOKUP(D555,[1]DI!$A$4:$B$15000,2,FALSE),0)</f>
        <v>0.13650000000000001</v>
      </c>
      <c r="F555" s="14">
        <f t="shared" ca="1" si="226"/>
        <v>1.00050788</v>
      </c>
      <c r="G555" s="14">
        <f ca="1">(TRUNC(PRODUCT($F$12:$F554),16))</f>
        <v>1.1900413549395099</v>
      </c>
      <c r="H555" s="14">
        <f t="shared" ca="1" si="227"/>
        <v>1.1479040708341499</v>
      </c>
      <c r="I555" s="14">
        <f t="shared" ca="1" si="228"/>
        <v>1.0367080200000001</v>
      </c>
      <c r="J555" s="13">
        <f t="shared" si="218"/>
        <v>0.06</v>
      </c>
      <c r="K555" s="29">
        <f t="shared" si="219"/>
        <v>44865</v>
      </c>
      <c r="L555" s="2">
        <f t="shared" si="220"/>
        <v>71</v>
      </c>
      <c r="M555" s="17">
        <f t="shared" si="221"/>
        <v>71</v>
      </c>
      <c r="N555" s="12">
        <f t="shared" si="210"/>
        <v>1.0165525339999999</v>
      </c>
      <c r="O555" s="12">
        <f t="shared" ca="1" si="211"/>
        <v>1.0538681649999999</v>
      </c>
      <c r="P555" s="17">
        <f t="shared" si="222"/>
        <v>0</v>
      </c>
      <c r="Q555" s="14">
        <f t="shared" ca="1" si="212"/>
        <v>53.868164989999997</v>
      </c>
      <c r="R555" s="20">
        <f t="shared" si="213"/>
        <v>0</v>
      </c>
      <c r="S555" s="14">
        <f t="shared" si="214"/>
        <v>0</v>
      </c>
      <c r="T555" s="4" t="str">
        <f t="shared" si="223"/>
        <v>J=</v>
      </c>
      <c r="U555" s="29">
        <f t="shared" si="224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215"/>
        <v>44967</v>
      </c>
      <c r="B556" s="125">
        <f t="shared" ca="1" si="225"/>
        <v>1054.6472329999999</v>
      </c>
      <c r="C556" s="7">
        <f t="shared" si="216"/>
        <v>1000</v>
      </c>
      <c r="D556" s="102">
        <f t="shared" si="217"/>
        <v>44964</v>
      </c>
      <c r="E556" s="100">
        <f ca="1">IF(D556&lt;$B$1,VLOOKUP(D556,[1]DI!$A$4:$B$15000,2,FALSE),0)</f>
        <v>0.13650000000000001</v>
      </c>
      <c r="F556" s="14">
        <f t="shared" ca="1" si="226"/>
        <v>1.00050788</v>
      </c>
      <c r="G556" s="14">
        <f ca="1">(TRUNC(PRODUCT($F$12:$F555),16))</f>
        <v>1.19064575314286</v>
      </c>
      <c r="H556" s="14">
        <f t="shared" ca="1" si="227"/>
        <v>1.1479040708341499</v>
      </c>
      <c r="I556" s="14">
        <f t="shared" ca="1" si="228"/>
        <v>1.03723454</v>
      </c>
      <c r="J556" s="13">
        <f t="shared" si="218"/>
        <v>0.06</v>
      </c>
      <c r="K556" s="29">
        <f t="shared" si="219"/>
        <v>44865</v>
      </c>
      <c r="L556" s="2">
        <f t="shared" si="220"/>
        <v>72</v>
      </c>
      <c r="M556" s="17">
        <f t="shared" si="221"/>
        <v>72</v>
      </c>
      <c r="N556" s="12">
        <f t="shared" si="210"/>
        <v>1.0167876140000001</v>
      </c>
      <c r="O556" s="12">
        <f t="shared" ca="1" si="211"/>
        <v>1.0546472330000001</v>
      </c>
      <c r="P556" s="17">
        <f t="shared" si="222"/>
        <v>0</v>
      </c>
      <c r="Q556" s="14">
        <f t="shared" ca="1" si="212"/>
        <v>54.647233</v>
      </c>
      <c r="R556" s="20">
        <f t="shared" si="213"/>
        <v>0</v>
      </c>
      <c r="S556" s="14">
        <f t="shared" si="214"/>
        <v>0</v>
      </c>
      <c r="T556" s="4" t="str">
        <f t="shared" si="223"/>
        <v>J=</v>
      </c>
      <c r="U556" s="29">
        <f t="shared" si="224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215"/>
        <v>44970</v>
      </c>
      <c r="B557" s="125">
        <f t="shared" ca="1" si="225"/>
        <v>1055.4268810000001</v>
      </c>
      <c r="C557" s="7">
        <f t="shared" si="216"/>
        <v>1000</v>
      </c>
      <c r="D557" s="102">
        <f t="shared" si="217"/>
        <v>44965</v>
      </c>
      <c r="E557" s="100">
        <f ca="1">IF(D557&lt;$B$1,VLOOKUP(D557,[1]DI!$A$4:$B$15000,2,FALSE),0)</f>
        <v>0.13650000000000001</v>
      </c>
      <c r="F557" s="14">
        <f t="shared" ca="1" si="226"/>
        <v>1.00050788</v>
      </c>
      <c r="G557" s="14">
        <f ca="1">(TRUNC(PRODUCT($F$12:$F556),16))</f>
        <v>1.1912504583079599</v>
      </c>
      <c r="H557" s="14">
        <f t="shared" ca="1" si="227"/>
        <v>1.1479040708341499</v>
      </c>
      <c r="I557" s="14">
        <f t="shared" ca="1" si="228"/>
        <v>1.0377613299999999</v>
      </c>
      <c r="J557" s="13">
        <f t="shared" si="218"/>
        <v>0.06</v>
      </c>
      <c r="K557" s="29">
        <f t="shared" si="219"/>
        <v>44865</v>
      </c>
      <c r="L557" s="2">
        <f t="shared" si="220"/>
        <v>73</v>
      </c>
      <c r="M557" s="17">
        <f t="shared" si="221"/>
        <v>73</v>
      </c>
      <c r="N557" s="12">
        <f t="shared" si="210"/>
        <v>1.0170227489999999</v>
      </c>
      <c r="O557" s="12">
        <f t="shared" ca="1" si="211"/>
        <v>1.055426881</v>
      </c>
      <c r="P557" s="17">
        <f t="shared" si="222"/>
        <v>0</v>
      </c>
      <c r="Q557" s="14">
        <f t="shared" ca="1" si="212"/>
        <v>55.426881000000002</v>
      </c>
      <c r="R557" s="20">
        <f t="shared" si="213"/>
        <v>0</v>
      </c>
      <c r="S557" s="14">
        <f t="shared" si="214"/>
        <v>0</v>
      </c>
      <c r="T557" s="4" t="str">
        <f t="shared" si="223"/>
        <v>J=</v>
      </c>
      <c r="U557" s="29">
        <f t="shared" si="224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215"/>
        <v>44971</v>
      </c>
      <c r="B558" s="125">
        <f t="shared" ca="1" si="225"/>
        <v>1056.207107</v>
      </c>
      <c r="C558" s="7">
        <f t="shared" si="216"/>
        <v>1000</v>
      </c>
      <c r="D558" s="102">
        <f t="shared" si="217"/>
        <v>44966</v>
      </c>
      <c r="E558" s="100">
        <f ca="1">IF(D558&lt;$B$1,VLOOKUP(D558,[1]DI!$A$4:$B$15000,2,FALSE),0)</f>
        <v>0.13650000000000001</v>
      </c>
      <c r="F558" s="14">
        <f t="shared" ca="1" si="226"/>
        <v>1.00050788</v>
      </c>
      <c r="G558" s="14">
        <f ca="1">(TRUNC(PRODUCT($F$12:$F557),16))</f>
        <v>1.19185547059073</v>
      </c>
      <c r="H558" s="14">
        <f t="shared" ca="1" si="227"/>
        <v>1.1479040708341499</v>
      </c>
      <c r="I558" s="14">
        <f t="shared" ca="1" si="228"/>
        <v>1.0382883899999999</v>
      </c>
      <c r="J558" s="13">
        <f t="shared" si="218"/>
        <v>0.06</v>
      </c>
      <c r="K558" s="29">
        <f t="shared" si="219"/>
        <v>44865</v>
      </c>
      <c r="L558" s="2">
        <f t="shared" si="220"/>
        <v>74</v>
      </c>
      <c r="M558" s="17">
        <f t="shared" si="221"/>
        <v>74</v>
      </c>
      <c r="N558" s="12">
        <f t="shared" si="210"/>
        <v>1.017257938</v>
      </c>
      <c r="O558" s="12">
        <f t="shared" ca="1" si="211"/>
        <v>1.0562071070000001</v>
      </c>
      <c r="P558" s="17">
        <f t="shared" si="222"/>
        <v>0</v>
      </c>
      <c r="Q558" s="14">
        <f t="shared" ca="1" si="212"/>
        <v>56.207107000000001</v>
      </c>
      <c r="R558" s="20">
        <f t="shared" si="213"/>
        <v>0</v>
      </c>
      <c r="S558" s="14">
        <f t="shared" si="214"/>
        <v>0</v>
      </c>
      <c r="T558" s="4" t="str">
        <f t="shared" si="223"/>
        <v>J=</v>
      </c>
      <c r="U558" s="29">
        <f t="shared" si="224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215"/>
        <v>44972</v>
      </c>
      <c r="B559" s="125">
        <f t="shared" ca="1" si="225"/>
        <v>1056.9879109999999</v>
      </c>
      <c r="C559" s="7">
        <f t="shared" si="216"/>
        <v>1000</v>
      </c>
      <c r="D559" s="102">
        <f t="shared" si="217"/>
        <v>44967</v>
      </c>
      <c r="E559" s="100">
        <f ca="1">IF(D559&lt;$B$1,VLOOKUP(D559,[1]DI!$A$4:$B$15000,2,FALSE),0)</f>
        <v>0.13650000000000001</v>
      </c>
      <c r="F559" s="14">
        <f t="shared" ca="1" si="226"/>
        <v>1.00050788</v>
      </c>
      <c r="G559" s="14">
        <f ca="1">(TRUNC(PRODUCT($F$12:$F558),16))</f>
        <v>1.19246079014713</v>
      </c>
      <c r="H559" s="14">
        <f t="shared" ca="1" si="227"/>
        <v>1.1479040708341499</v>
      </c>
      <c r="I559" s="14">
        <f t="shared" ca="1" si="228"/>
        <v>1.0388157200000001</v>
      </c>
      <c r="J559" s="13">
        <f t="shared" si="218"/>
        <v>0.06</v>
      </c>
      <c r="K559" s="29">
        <f t="shared" si="219"/>
        <v>44865</v>
      </c>
      <c r="L559" s="2">
        <f t="shared" si="220"/>
        <v>75</v>
      </c>
      <c r="M559" s="17">
        <f t="shared" si="221"/>
        <v>75</v>
      </c>
      <c r="N559" s="12">
        <f t="shared" si="210"/>
        <v>1.0174931810000001</v>
      </c>
      <c r="O559" s="12">
        <f t="shared" ca="1" si="211"/>
        <v>1.056987911</v>
      </c>
      <c r="P559" s="17">
        <f t="shared" si="222"/>
        <v>0</v>
      </c>
      <c r="Q559" s="14">
        <f t="shared" ca="1" si="212"/>
        <v>56.987910999999997</v>
      </c>
      <c r="R559" s="20">
        <f t="shared" si="213"/>
        <v>0</v>
      </c>
      <c r="S559" s="14">
        <f t="shared" si="214"/>
        <v>0</v>
      </c>
      <c r="T559" s="4" t="str">
        <f t="shared" si="223"/>
        <v>J=</v>
      </c>
      <c r="U559" s="29">
        <f t="shared" si="224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215"/>
        <v>44973</v>
      </c>
      <c r="B560" s="125">
        <f t="shared" ca="1" si="225"/>
        <v>1057.769286</v>
      </c>
      <c r="C560" s="7">
        <f t="shared" si="216"/>
        <v>1000</v>
      </c>
      <c r="D560" s="102">
        <f t="shared" si="217"/>
        <v>44970</v>
      </c>
      <c r="E560" s="100">
        <f ca="1">IF(D560&lt;$B$1,VLOOKUP(D560,[1]DI!$A$4:$B$15000,2,FALSE),0)</f>
        <v>0.13650000000000001</v>
      </c>
      <c r="F560" s="14">
        <f t="shared" ca="1" si="226"/>
        <v>1.00050788</v>
      </c>
      <c r="G560" s="14">
        <f ca="1">(TRUNC(PRODUCT($F$12:$F559),16))</f>
        <v>1.1930664171332299</v>
      </c>
      <c r="H560" s="14">
        <f t="shared" ca="1" si="227"/>
        <v>1.1479040708341499</v>
      </c>
      <c r="I560" s="14">
        <f t="shared" ca="1" si="228"/>
        <v>1.03934331</v>
      </c>
      <c r="J560" s="13">
        <f t="shared" si="218"/>
        <v>0.06</v>
      </c>
      <c r="K560" s="29">
        <f t="shared" si="219"/>
        <v>44865</v>
      </c>
      <c r="L560" s="2">
        <f t="shared" si="220"/>
        <v>76</v>
      </c>
      <c r="M560" s="17">
        <f t="shared" si="221"/>
        <v>76</v>
      </c>
      <c r="N560" s="12">
        <f t="shared" si="210"/>
        <v>1.0177284790000001</v>
      </c>
      <c r="O560" s="12">
        <f t="shared" ca="1" si="211"/>
        <v>1.0577692860000001</v>
      </c>
      <c r="P560" s="17">
        <f t="shared" si="222"/>
        <v>0</v>
      </c>
      <c r="Q560" s="14">
        <f t="shared" ca="1" si="212"/>
        <v>57.769286000000001</v>
      </c>
      <c r="R560" s="20">
        <f t="shared" si="213"/>
        <v>0</v>
      </c>
      <c r="S560" s="14">
        <f t="shared" si="214"/>
        <v>0</v>
      </c>
      <c r="T560" s="4" t="str">
        <f t="shared" si="223"/>
        <v>J=</v>
      </c>
      <c r="U560" s="29">
        <f t="shared" si="224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215"/>
        <v>44974</v>
      </c>
      <c r="B561" s="125">
        <f t="shared" ca="1" si="225"/>
        <v>1058.5512409999999</v>
      </c>
      <c r="C561" s="7">
        <f t="shared" si="216"/>
        <v>1000</v>
      </c>
      <c r="D561" s="102">
        <f t="shared" si="217"/>
        <v>44971</v>
      </c>
      <c r="E561" s="100">
        <f ca="1">IF(D561&lt;$B$1,VLOOKUP(D561,[1]DI!$A$4:$B$15000,2,FALSE),0)</f>
        <v>0.13650000000000001</v>
      </c>
      <c r="F561" s="14">
        <f t="shared" ca="1" si="226"/>
        <v>1.00050788</v>
      </c>
      <c r="G561" s="14">
        <f ca="1">(TRUNC(PRODUCT($F$12:$F560),16))</f>
        <v>1.1936723517051699</v>
      </c>
      <c r="H561" s="14">
        <f t="shared" ca="1" si="227"/>
        <v>1.1479040708341499</v>
      </c>
      <c r="I561" s="14">
        <f t="shared" ca="1" si="228"/>
        <v>1.0398711700000001</v>
      </c>
      <c r="J561" s="13">
        <f t="shared" si="218"/>
        <v>0.06</v>
      </c>
      <c r="K561" s="29">
        <f t="shared" si="219"/>
        <v>44865</v>
      </c>
      <c r="L561" s="2">
        <f t="shared" si="220"/>
        <v>77</v>
      </c>
      <c r="M561" s="17">
        <f t="shared" si="221"/>
        <v>77</v>
      </c>
      <c r="N561" s="12">
        <f t="shared" si="210"/>
        <v>1.017963832</v>
      </c>
      <c r="O561" s="12">
        <f t="shared" ca="1" si="211"/>
        <v>1.058551241</v>
      </c>
      <c r="P561" s="17">
        <f t="shared" si="222"/>
        <v>0</v>
      </c>
      <c r="Q561" s="14">
        <f t="shared" ca="1" si="212"/>
        <v>58.551240999999997</v>
      </c>
      <c r="R561" s="20">
        <f t="shared" si="213"/>
        <v>0</v>
      </c>
      <c r="S561" s="14">
        <f t="shared" si="214"/>
        <v>0</v>
      </c>
      <c r="T561" s="4" t="str">
        <f t="shared" si="223"/>
        <v>J=</v>
      </c>
      <c r="U561" s="29">
        <f t="shared" si="224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215"/>
        <v>44979</v>
      </c>
      <c r="B562" s="125">
        <f t="shared" ca="1" si="225"/>
        <v>1059.3337739900001</v>
      </c>
      <c r="C562" s="7">
        <f t="shared" si="216"/>
        <v>1000</v>
      </c>
      <c r="D562" s="102">
        <f t="shared" si="217"/>
        <v>44972</v>
      </c>
      <c r="E562" s="100">
        <f ca="1">IF(D562&lt;$B$1,VLOOKUP(D562,[1]DI!$A$4:$B$15000,2,FALSE),0)</f>
        <v>0.13650000000000001</v>
      </c>
      <c r="F562" s="14">
        <f t="shared" ca="1" si="226"/>
        <v>1.00050788</v>
      </c>
      <c r="G562" s="14">
        <f ca="1">(TRUNC(PRODUCT($F$12:$F561),16))</f>
        <v>1.19427859401915</v>
      </c>
      <c r="H562" s="14">
        <f t="shared" ca="1" si="227"/>
        <v>1.1479040708341499</v>
      </c>
      <c r="I562" s="14">
        <f t="shared" ca="1" si="228"/>
        <v>1.0403993</v>
      </c>
      <c r="J562" s="13">
        <f t="shared" si="218"/>
        <v>0.06</v>
      </c>
      <c r="K562" s="29">
        <f t="shared" si="219"/>
        <v>44865</v>
      </c>
      <c r="L562" s="2">
        <f t="shared" si="220"/>
        <v>78</v>
      </c>
      <c r="M562" s="17">
        <f t="shared" si="221"/>
        <v>78</v>
      </c>
      <c r="N562" s="12">
        <f t="shared" si="210"/>
        <v>1.018199238</v>
      </c>
      <c r="O562" s="12">
        <f t="shared" ca="1" si="211"/>
        <v>1.059333774</v>
      </c>
      <c r="P562" s="17">
        <f t="shared" si="222"/>
        <v>0</v>
      </c>
      <c r="Q562" s="14">
        <f t="shared" ca="1" si="212"/>
        <v>59.333773989999997</v>
      </c>
      <c r="R562" s="20">
        <f t="shared" si="213"/>
        <v>0</v>
      </c>
      <c r="S562" s="14">
        <f t="shared" si="214"/>
        <v>0</v>
      </c>
      <c r="T562" s="4" t="str">
        <f t="shared" si="223"/>
        <v>J=</v>
      </c>
      <c r="U562" s="29">
        <f t="shared" si="224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215"/>
        <v>44980</v>
      </c>
      <c r="B563" s="125">
        <f t="shared" ca="1" si="225"/>
        <v>1060.11688899</v>
      </c>
      <c r="C563" s="7">
        <f t="shared" si="216"/>
        <v>1000</v>
      </c>
      <c r="D563" s="102">
        <f t="shared" si="217"/>
        <v>44973</v>
      </c>
      <c r="E563" s="100">
        <f ca="1">IF(D563&lt;$B$1,VLOOKUP(D563,[1]DI!$A$4:$B$15000,2,FALSE),0)</f>
        <v>0.13650000000000001</v>
      </c>
      <c r="F563" s="14">
        <f t="shared" ca="1" si="226"/>
        <v>1.00050788</v>
      </c>
      <c r="G563" s="14">
        <f ca="1">(TRUNC(PRODUCT($F$12:$F562),16))</f>
        <v>1.1948851442314801</v>
      </c>
      <c r="H563" s="14">
        <f t="shared" ca="1" si="227"/>
        <v>1.1479040708341499</v>
      </c>
      <c r="I563" s="14">
        <f t="shared" ca="1" si="228"/>
        <v>1.0409276999999999</v>
      </c>
      <c r="J563" s="13">
        <f t="shared" si="218"/>
        <v>0.06</v>
      </c>
      <c r="K563" s="29">
        <f t="shared" si="219"/>
        <v>44865</v>
      </c>
      <c r="L563" s="2">
        <f t="shared" si="220"/>
        <v>79</v>
      </c>
      <c r="M563" s="17">
        <f t="shared" si="221"/>
        <v>79</v>
      </c>
      <c r="N563" s="12">
        <f t="shared" si="210"/>
        <v>1.0184346989999999</v>
      </c>
      <c r="O563" s="12">
        <f t="shared" ca="1" si="211"/>
        <v>1.0601168889999999</v>
      </c>
      <c r="P563" s="17">
        <f t="shared" si="222"/>
        <v>0</v>
      </c>
      <c r="Q563" s="14">
        <f t="shared" ca="1" si="212"/>
        <v>60.11688899</v>
      </c>
      <c r="R563" s="20">
        <f t="shared" si="213"/>
        <v>0</v>
      </c>
      <c r="S563" s="14">
        <f t="shared" si="214"/>
        <v>0</v>
      </c>
      <c r="T563" s="4" t="str">
        <f t="shared" si="223"/>
        <v>J=</v>
      </c>
      <c r="U563" s="29">
        <f t="shared" si="224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215"/>
        <v>44981</v>
      </c>
      <c r="B564" s="125">
        <f t="shared" ca="1" si="225"/>
        <v>1060.900584</v>
      </c>
      <c r="C564" s="7">
        <f t="shared" si="216"/>
        <v>1000</v>
      </c>
      <c r="D564" s="102">
        <f t="shared" si="217"/>
        <v>44974</v>
      </c>
      <c r="E564" s="100">
        <f ca="1">IF(D564&lt;$B$1,VLOOKUP(D564,[1]DI!$A$4:$B$15000,2,FALSE),0)</f>
        <v>0.13650000000000001</v>
      </c>
      <c r="F564" s="14">
        <f t="shared" ca="1" si="226"/>
        <v>1.00050788</v>
      </c>
      <c r="G564" s="14">
        <f ca="1">(TRUNC(PRODUCT($F$12:$F563),16))</f>
        <v>1.19549200249853</v>
      </c>
      <c r="H564" s="14">
        <f t="shared" ca="1" si="227"/>
        <v>1.1479040708341499</v>
      </c>
      <c r="I564" s="14">
        <f t="shared" ca="1" si="228"/>
        <v>1.0414563699999999</v>
      </c>
      <c r="J564" s="13">
        <f t="shared" si="218"/>
        <v>0.06</v>
      </c>
      <c r="K564" s="29">
        <f t="shared" si="219"/>
        <v>44865</v>
      </c>
      <c r="L564" s="2">
        <f t="shared" si="220"/>
        <v>80</v>
      </c>
      <c r="M564" s="17">
        <f t="shared" si="221"/>
        <v>80</v>
      </c>
      <c r="N564" s="12">
        <f t="shared" si="210"/>
        <v>1.018670215</v>
      </c>
      <c r="O564" s="12">
        <f t="shared" ca="1" si="211"/>
        <v>1.0609005840000001</v>
      </c>
      <c r="P564" s="17">
        <f t="shared" si="222"/>
        <v>0</v>
      </c>
      <c r="Q564" s="14">
        <f t="shared" ca="1" si="212"/>
        <v>60.900584000000002</v>
      </c>
      <c r="R564" s="20">
        <f t="shared" si="213"/>
        <v>0</v>
      </c>
      <c r="S564" s="14">
        <f t="shared" si="214"/>
        <v>0</v>
      </c>
      <c r="T564" s="4" t="str">
        <f t="shared" si="223"/>
        <v>J=</v>
      </c>
      <c r="U564" s="29">
        <f t="shared" si="224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215"/>
        <v>44984</v>
      </c>
      <c r="B565" s="125">
        <f t="shared" ca="1" si="225"/>
        <v>1061.6848500000001</v>
      </c>
      <c r="C565" s="7">
        <f t="shared" si="216"/>
        <v>1000</v>
      </c>
      <c r="D565" s="102">
        <f t="shared" si="217"/>
        <v>44979</v>
      </c>
      <c r="E565" s="100">
        <f ca="1">IF(D565&lt;$B$1,VLOOKUP(D565,[1]DI!$A$4:$B$15000,2,FALSE),0)</f>
        <v>0.13650000000000001</v>
      </c>
      <c r="F565" s="14">
        <f t="shared" ca="1" si="226"/>
        <v>1.00050788</v>
      </c>
      <c r="G565" s="14">
        <f ca="1">(TRUNC(PRODUCT($F$12:$F564),16))</f>
        <v>1.1960991689767599</v>
      </c>
      <c r="H565" s="14">
        <f t="shared" ca="1" si="227"/>
        <v>1.1479040708341499</v>
      </c>
      <c r="I565" s="14">
        <f t="shared" ca="1" si="228"/>
        <v>1.0419852999999999</v>
      </c>
      <c r="J565" s="13">
        <f t="shared" si="218"/>
        <v>0.06</v>
      </c>
      <c r="K565" s="29">
        <f t="shared" si="219"/>
        <v>44865</v>
      </c>
      <c r="L565" s="2">
        <f t="shared" si="220"/>
        <v>81</v>
      </c>
      <c r="M565" s="17">
        <f t="shared" si="221"/>
        <v>81</v>
      </c>
      <c r="N565" s="12">
        <f t="shared" si="210"/>
        <v>1.0189057850000001</v>
      </c>
      <c r="O565" s="12">
        <f t="shared" ca="1" si="211"/>
        <v>1.06168485</v>
      </c>
      <c r="P565" s="17">
        <f t="shared" si="222"/>
        <v>0</v>
      </c>
      <c r="Q565" s="14">
        <f t="shared" ca="1" si="212"/>
        <v>61.684849999999997</v>
      </c>
      <c r="R565" s="20">
        <f t="shared" si="213"/>
        <v>0</v>
      </c>
      <c r="S565" s="14">
        <f t="shared" si="214"/>
        <v>0</v>
      </c>
      <c r="T565" s="4" t="str">
        <f t="shared" si="223"/>
        <v>J=</v>
      </c>
      <c r="U565" s="29">
        <f t="shared" si="224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215"/>
        <v>44985</v>
      </c>
      <c r="B566" s="125">
        <f t="shared" ca="1" si="225"/>
        <v>1062.469697</v>
      </c>
      <c r="C566" s="7">
        <f t="shared" si="216"/>
        <v>1000</v>
      </c>
      <c r="D566" s="102">
        <f t="shared" si="217"/>
        <v>44980</v>
      </c>
      <c r="E566" s="100">
        <f ca="1">IF(D566&lt;$B$1,VLOOKUP(D566,[1]DI!$A$4:$B$15000,2,FALSE),0)</f>
        <v>0.13650000000000001</v>
      </c>
      <c r="F566" s="14">
        <f t="shared" ca="1" si="226"/>
        <v>1.00050788</v>
      </c>
      <c r="G566" s="14">
        <f ca="1">(TRUNC(PRODUCT($F$12:$F565),16))</f>
        <v>1.1967066438227001</v>
      </c>
      <c r="H566" s="14">
        <f t="shared" ca="1" si="227"/>
        <v>1.1479040708341499</v>
      </c>
      <c r="I566" s="14">
        <f t="shared" ca="1" si="228"/>
        <v>1.0425145</v>
      </c>
      <c r="J566" s="13">
        <f t="shared" si="218"/>
        <v>0.06</v>
      </c>
      <c r="K566" s="29">
        <f t="shared" si="219"/>
        <v>44865</v>
      </c>
      <c r="L566" s="2">
        <f t="shared" si="220"/>
        <v>82</v>
      </c>
      <c r="M566" s="17">
        <f t="shared" si="221"/>
        <v>82</v>
      </c>
      <c r="N566" s="12">
        <f t="shared" si="210"/>
        <v>1.01914141</v>
      </c>
      <c r="O566" s="12">
        <f t="shared" ca="1" si="211"/>
        <v>1.062469697</v>
      </c>
      <c r="P566" s="17">
        <f t="shared" si="222"/>
        <v>0</v>
      </c>
      <c r="Q566" s="14">
        <f t="shared" ca="1" si="212"/>
        <v>62.469696999999996</v>
      </c>
      <c r="R566" s="20">
        <f t="shared" si="213"/>
        <v>0</v>
      </c>
      <c r="S566" s="14">
        <f t="shared" si="214"/>
        <v>0</v>
      </c>
      <c r="T566" s="4" t="str">
        <f t="shared" si="223"/>
        <v>J=</v>
      </c>
      <c r="U566" s="29">
        <f t="shared" si="224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215"/>
        <v>44986</v>
      </c>
      <c r="B567" s="125">
        <f t="shared" ca="1" si="225"/>
        <v>1063.255136</v>
      </c>
      <c r="C567" s="7">
        <f t="shared" si="216"/>
        <v>1000</v>
      </c>
      <c r="D567" s="102">
        <f t="shared" si="217"/>
        <v>44981</v>
      </c>
      <c r="E567" s="100">
        <f ca="1">IF(D567&lt;$B$1,VLOOKUP(D567,[1]DI!$A$4:$B$15000,2,FALSE),0)</f>
        <v>0.13650000000000001</v>
      </c>
      <c r="F567" s="14">
        <f t="shared" ca="1" si="226"/>
        <v>1.00050788</v>
      </c>
      <c r="G567" s="14">
        <f ca="1">(TRUNC(PRODUCT($F$12:$F566),16))</f>
        <v>1.1973144271929701</v>
      </c>
      <c r="H567" s="14">
        <f t="shared" ca="1" si="227"/>
        <v>1.1479040708341499</v>
      </c>
      <c r="I567" s="14">
        <f t="shared" ca="1" si="228"/>
        <v>1.04304398</v>
      </c>
      <c r="J567" s="13">
        <f t="shared" si="218"/>
        <v>0.06</v>
      </c>
      <c r="K567" s="29">
        <f t="shared" si="219"/>
        <v>44865</v>
      </c>
      <c r="L567" s="2">
        <f t="shared" si="220"/>
        <v>83</v>
      </c>
      <c r="M567" s="17">
        <f t="shared" si="221"/>
        <v>83</v>
      </c>
      <c r="N567" s="12">
        <f t="shared" si="210"/>
        <v>1.019377089</v>
      </c>
      <c r="O567" s="12">
        <f t="shared" ca="1" si="211"/>
        <v>1.063255136</v>
      </c>
      <c r="P567" s="17">
        <f t="shared" si="222"/>
        <v>0</v>
      </c>
      <c r="Q567" s="14">
        <f t="shared" ca="1" si="212"/>
        <v>63.255136</v>
      </c>
      <c r="R567" s="20">
        <f t="shared" si="213"/>
        <v>0</v>
      </c>
      <c r="S567" s="14">
        <f t="shared" si="214"/>
        <v>0</v>
      </c>
      <c r="T567" s="4" t="str">
        <f t="shared" si="223"/>
        <v>J=</v>
      </c>
      <c r="U567" s="29">
        <f t="shared" si="224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215"/>
        <v>44987</v>
      </c>
      <c r="B568" s="125">
        <f t="shared" ca="1" si="225"/>
        <v>1064.041146</v>
      </c>
      <c r="C568" s="7">
        <f t="shared" si="216"/>
        <v>1000</v>
      </c>
      <c r="D568" s="102">
        <f t="shared" si="217"/>
        <v>44984</v>
      </c>
      <c r="E568" s="100">
        <f ca="1">IF(D568&lt;$B$1,VLOOKUP(D568,[1]DI!$A$4:$B$15000,2,FALSE),0)</f>
        <v>0.13650000000000001</v>
      </c>
      <c r="F568" s="14">
        <f t="shared" ca="1" si="226"/>
        <v>1.00050788</v>
      </c>
      <c r="G568" s="14">
        <f ca="1">(TRUNC(PRODUCT($F$12:$F567),16))</f>
        <v>1.19792251924425</v>
      </c>
      <c r="H568" s="14">
        <f t="shared" ca="1" si="227"/>
        <v>1.1479040708341499</v>
      </c>
      <c r="I568" s="14">
        <f t="shared" ca="1" si="228"/>
        <v>1.0435737199999999</v>
      </c>
      <c r="J568" s="13">
        <f t="shared" si="218"/>
        <v>0.06</v>
      </c>
      <c r="K568" s="29">
        <f t="shared" si="219"/>
        <v>44865</v>
      </c>
      <c r="L568" s="2">
        <f t="shared" si="220"/>
        <v>84</v>
      </c>
      <c r="M568" s="17">
        <f t="shared" si="221"/>
        <v>84</v>
      </c>
      <c r="N568" s="12">
        <f t="shared" si="210"/>
        <v>1.019612822</v>
      </c>
      <c r="O568" s="12">
        <f t="shared" ca="1" si="211"/>
        <v>1.0640411460000001</v>
      </c>
      <c r="P568" s="17">
        <f t="shared" si="222"/>
        <v>0</v>
      </c>
      <c r="Q568" s="14">
        <f t="shared" ca="1" si="212"/>
        <v>64.041145999999998</v>
      </c>
      <c r="R568" s="20">
        <f t="shared" si="213"/>
        <v>0</v>
      </c>
      <c r="S568" s="14">
        <f t="shared" si="214"/>
        <v>0</v>
      </c>
      <c r="T568" s="4" t="str">
        <f t="shared" si="223"/>
        <v>J=</v>
      </c>
      <c r="U568" s="29">
        <f t="shared" si="224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215"/>
        <v>44988</v>
      </c>
      <c r="B569" s="125">
        <f t="shared" ca="1" si="225"/>
        <v>1064.827738</v>
      </c>
      <c r="C569" s="7">
        <f t="shared" si="216"/>
        <v>1000</v>
      </c>
      <c r="D569" s="102">
        <f t="shared" si="217"/>
        <v>44985</v>
      </c>
      <c r="E569" s="100">
        <f ca="1">IF(D569&lt;$B$1,VLOOKUP(D569,[1]DI!$A$4:$B$15000,2,FALSE),0)</f>
        <v>0.13650000000000001</v>
      </c>
      <c r="F569" s="14">
        <f t="shared" ca="1" si="226"/>
        <v>1.00050788</v>
      </c>
      <c r="G569" s="14">
        <f ca="1">(TRUNC(PRODUCT($F$12:$F568),16))</f>
        <v>1.1985309201333201</v>
      </c>
      <c r="H569" s="14">
        <f t="shared" ca="1" si="227"/>
        <v>1.1479040708341499</v>
      </c>
      <c r="I569" s="14">
        <f t="shared" ca="1" si="228"/>
        <v>1.04410373</v>
      </c>
      <c r="J569" s="13">
        <f t="shared" si="218"/>
        <v>0.06</v>
      </c>
      <c r="K569" s="29">
        <f t="shared" si="219"/>
        <v>44865</v>
      </c>
      <c r="L569" s="2">
        <f t="shared" si="220"/>
        <v>85</v>
      </c>
      <c r="M569" s="17">
        <f t="shared" si="221"/>
        <v>85</v>
      </c>
      <c r="N569" s="12">
        <f t="shared" si="210"/>
        <v>1.0198486099999999</v>
      </c>
      <c r="O569" s="12">
        <f t="shared" ca="1" si="211"/>
        <v>1.064827738</v>
      </c>
      <c r="P569" s="17">
        <f t="shared" si="222"/>
        <v>0</v>
      </c>
      <c r="Q569" s="14">
        <f t="shared" ca="1" si="212"/>
        <v>64.827737999999997</v>
      </c>
      <c r="R569" s="20">
        <f t="shared" si="213"/>
        <v>0</v>
      </c>
      <c r="S569" s="14">
        <f t="shared" si="214"/>
        <v>0</v>
      </c>
      <c r="T569" s="4" t="str">
        <f t="shared" si="223"/>
        <v>J=</v>
      </c>
      <c r="U569" s="29">
        <f t="shared" si="224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215"/>
        <v>44991</v>
      </c>
      <c r="B570" s="125">
        <f t="shared" ca="1" si="225"/>
        <v>1065.6149129999999</v>
      </c>
      <c r="C570" s="7">
        <f t="shared" si="216"/>
        <v>1000</v>
      </c>
      <c r="D570" s="102">
        <f t="shared" si="217"/>
        <v>44986</v>
      </c>
      <c r="E570" s="100">
        <f ca="1">IF(D570&lt;$B$1,VLOOKUP(D570,[1]DI!$A$4:$B$15000,2,FALSE),0)</f>
        <v>0.13650000000000001</v>
      </c>
      <c r="F570" s="14">
        <f t="shared" ca="1" si="226"/>
        <v>1.00050788</v>
      </c>
      <c r="G570" s="14">
        <f ca="1">(TRUNC(PRODUCT($F$12:$F569),16))</f>
        <v>1.19913963001704</v>
      </c>
      <c r="H570" s="14">
        <f t="shared" ca="1" si="227"/>
        <v>1.1479040708341499</v>
      </c>
      <c r="I570" s="14">
        <f t="shared" ca="1" si="228"/>
        <v>1.04463401</v>
      </c>
      <c r="J570" s="13">
        <f t="shared" si="218"/>
        <v>0.06</v>
      </c>
      <c r="K570" s="29">
        <f t="shared" si="219"/>
        <v>44865</v>
      </c>
      <c r="L570" s="2">
        <f t="shared" si="220"/>
        <v>86</v>
      </c>
      <c r="M570" s="17">
        <f t="shared" si="221"/>
        <v>86</v>
      </c>
      <c r="N570" s="12">
        <f t="shared" si="210"/>
        <v>1.0200844529999999</v>
      </c>
      <c r="O570" s="12">
        <f t="shared" ca="1" si="211"/>
        <v>1.0656149130000001</v>
      </c>
      <c r="P570" s="17">
        <f t="shared" si="222"/>
        <v>0</v>
      </c>
      <c r="Q570" s="14">
        <f t="shared" ca="1" si="212"/>
        <v>65.614913000000001</v>
      </c>
      <c r="R570" s="20">
        <f t="shared" si="213"/>
        <v>0</v>
      </c>
      <c r="S570" s="14">
        <f t="shared" si="214"/>
        <v>0</v>
      </c>
      <c r="T570" s="4" t="str">
        <f t="shared" si="223"/>
        <v>J=</v>
      </c>
      <c r="U570" s="29">
        <f t="shared" si="224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215"/>
        <v>44992</v>
      </c>
      <c r="B571" s="125">
        <f t="shared" ca="1" si="225"/>
        <v>1066.4026699999999</v>
      </c>
      <c r="C571" s="7">
        <f t="shared" si="216"/>
        <v>1000</v>
      </c>
      <c r="D571" s="102">
        <f t="shared" si="217"/>
        <v>44987</v>
      </c>
      <c r="E571" s="100">
        <f ca="1">IF(D571&lt;$B$1,VLOOKUP(D571,[1]DI!$A$4:$B$15000,2,FALSE),0)</f>
        <v>0.13650000000000001</v>
      </c>
      <c r="F571" s="14">
        <f t="shared" ca="1" si="226"/>
        <v>1.00050788</v>
      </c>
      <c r="G571" s="14">
        <f ca="1">(TRUNC(PRODUCT($F$12:$F570),16))</f>
        <v>1.1997486490523299</v>
      </c>
      <c r="H571" s="14">
        <f t="shared" ca="1" si="227"/>
        <v>1.1479040708341499</v>
      </c>
      <c r="I571" s="14">
        <f t="shared" ca="1" si="228"/>
        <v>1.0451645599999999</v>
      </c>
      <c r="J571" s="13">
        <f t="shared" si="218"/>
        <v>0.06</v>
      </c>
      <c r="K571" s="29">
        <f t="shared" si="219"/>
        <v>44865</v>
      </c>
      <c r="L571" s="2">
        <f t="shared" si="220"/>
        <v>87</v>
      </c>
      <c r="M571" s="17">
        <f t="shared" si="221"/>
        <v>87</v>
      </c>
      <c r="N571" s="12">
        <f t="shared" si="210"/>
        <v>1.02032035</v>
      </c>
      <c r="O571" s="12">
        <f t="shared" ca="1" si="211"/>
        <v>1.06640267</v>
      </c>
      <c r="P571" s="17">
        <f t="shared" si="222"/>
        <v>0</v>
      </c>
      <c r="Q571" s="14">
        <f t="shared" ca="1" si="212"/>
        <v>66.402670000000001</v>
      </c>
      <c r="R571" s="20">
        <f t="shared" si="213"/>
        <v>0</v>
      </c>
      <c r="S571" s="14">
        <f t="shared" si="214"/>
        <v>0</v>
      </c>
      <c r="T571" s="4" t="str">
        <f t="shared" si="223"/>
        <v>J=</v>
      </c>
      <c r="U571" s="29">
        <f t="shared" si="224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215"/>
        <v>44993</v>
      </c>
      <c r="B572" s="125">
        <f t="shared" ca="1" si="225"/>
        <v>1067.191</v>
      </c>
      <c r="C572" s="7">
        <f t="shared" si="216"/>
        <v>1000</v>
      </c>
      <c r="D572" s="102">
        <f t="shared" si="217"/>
        <v>44988</v>
      </c>
      <c r="E572" s="100">
        <f ca="1">IF(D572&lt;$B$1,VLOOKUP(D572,[1]DI!$A$4:$B$15000,2,FALSE),0)</f>
        <v>0.13650000000000001</v>
      </c>
      <c r="F572" s="14">
        <f t="shared" ca="1" si="226"/>
        <v>1.00050788</v>
      </c>
      <c r="G572" s="14">
        <f ca="1">(TRUNC(PRODUCT($F$12:$F571),16))</f>
        <v>1.2003579773962101</v>
      </c>
      <c r="H572" s="14">
        <f t="shared" ca="1" si="227"/>
        <v>1.1479040708341499</v>
      </c>
      <c r="I572" s="14">
        <f t="shared" ca="1" si="228"/>
        <v>1.04569537</v>
      </c>
      <c r="J572" s="13">
        <f t="shared" si="218"/>
        <v>0.06</v>
      </c>
      <c r="K572" s="29">
        <f t="shared" si="219"/>
        <v>44865</v>
      </c>
      <c r="L572" s="2">
        <f t="shared" si="220"/>
        <v>88</v>
      </c>
      <c r="M572" s="17">
        <f t="shared" si="221"/>
        <v>88</v>
      </c>
      <c r="N572" s="12">
        <f t="shared" si="210"/>
        <v>1.0205563019999999</v>
      </c>
      <c r="O572" s="12">
        <f t="shared" ca="1" si="211"/>
        <v>1.067191</v>
      </c>
      <c r="P572" s="17">
        <f t="shared" si="222"/>
        <v>0</v>
      </c>
      <c r="Q572" s="14">
        <f t="shared" ca="1" si="212"/>
        <v>67.191000000000003</v>
      </c>
      <c r="R572" s="20">
        <f t="shared" si="213"/>
        <v>0</v>
      </c>
      <c r="S572" s="14">
        <f t="shared" si="214"/>
        <v>0</v>
      </c>
      <c r="T572" s="4" t="str">
        <f t="shared" si="223"/>
        <v>J=</v>
      </c>
      <c r="U572" s="29">
        <f t="shared" si="224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215"/>
        <v>44994</v>
      </c>
      <c r="B573" s="125">
        <f t="shared" ca="1" si="225"/>
        <v>1067.9799230000001</v>
      </c>
      <c r="C573" s="7">
        <f t="shared" si="216"/>
        <v>1000</v>
      </c>
      <c r="D573" s="102">
        <f t="shared" si="217"/>
        <v>44991</v>
      </c>
      <c r="E573" s="100">
        <f ca="1">IF(D573&lt;$B$1,VLOOKUP(D573,[1]DI!$A$4:$B$15000,2,FALSE),0)</f>
        <v>0.13650000000000001</v>
      </c>
      <c r="F573" s="14">
        <f t="shared" ca="1" si="226"/>
        <v>1.00050788</v>
      </c>
      <c r="G573" s="14">
        <f ca="1">(TRUNC(PRODUCT($F$12:$F572),16))</f>
        <v>1.20096761520577</v>
      </c>
      <c r="H573" s="14">
        <f t="shared" ca="1" si="227"/>
        <v>1.1479040708341499</v>
      </c>
      <c r="I573" s="14">
        <f t="shared" ca="1" si="228"/>
        <v>1.04622646</v>
      </c>
      <c r="J573" s="13">
        <f t="shared" si="218"/>
        <v>0.06</v>
      </c>
      <c r="K573" s="29">
        <f t="shared" si="219"/>
        <v>44865</v>
      </c>
      <c r="L573" s="2">
        <f t="shared" si="220"/>
        <v>89</v>
      </c>
      <c r="M573" s="17">
        <f t="shared" si="221"/>
        <v>89</v>
      </c>
      <c r="N573" s="12">
        <f t="shared" si="210"/>
        <v>1.0207923080000001</v>
      </c>
      <c r="O573" s="12">
        <f t="shared" ca="1" si="211"/>
        <v>1.067979923</v>
      </c>
      <c r="P573" s="17">
        <f t="shared" si="222"/>
        <v>0</v>
      </c>
      <c r="Q573" s="14">
        <f t="shared" ca="1" si="212"/>
        <v>67.979922999999999</v>
      </c>
      <c r="R573" s="20">
        <f t="shared" si="213"/>
        <v>0</v>
      </c>
      <c r="S573" s="14">
        <f t="shared" si="214"/>
        <v>0</v>
      </c>
      <c r="T573" s="4" t="str">
        <f t="shared" si="223"/>
        <v>J=</v>
      </c>
      <c r="U573" s="29">
        <f t="shared" si="224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215"/>
        <v>44995</v>
      </c>
      <c r="B574" s="125">
        <f t="shared" ca="1" si="225"/>
        <v>1068.7694299899999</v>
      </c>
      <c r="C574" s="7">
        <f t="shared" si="216"/>
        <v>1000</v>
      </c>
      <c r="D574" s="102">
        <f t="shared" si="217"/>
        <v>44992</v>
      </c>
      <c r="E574" s="100">
        <f ca="1">IF(D574&lt;$B$1,VLOOKUP(D574,[1]DI!$A$4:$B$15000,2,FALSE),0)</f>
        <v>0.13650000000000001</v>
      </c>
      <c r="F574" s="14">
        <f t="shared" ca="1" si="226"/>
        <v>1.00050788</v>
      </c>
      <c r="G574" s="14">
        <f ca="1">(TRUNC(PRODUCT($F$12:$F573),16))</f>
        <v>1.2015775626381799</v>
      </c>
      <c r="H574" s="14">
        <f t="shared" ca="1" si="227"/>
        <v>1.1479040708341499</v>
      </c>
      <c r="I574" s="14">
        <f t="shared" ca="1" si="228"/>
        <v>1.0467578200000001</v>
      </c>
      <c r="J574" s="13">
        <f t="shared" si="218"/>
        <v>0.06</v>
      </c>
      <c r="K574" s="29">
        <f t="shared" si="219"/>
        <v>44865</v>
      </c>
      <c r="L574" s="2">
        <f t="shared" si="220"/>
        <v>90</v>
      </c>
      <c r="M574" s="17">
        <f t="shared" si="221"/>
        <v>90</v>
      </c>
      <c r="N574" s="12">
        <f t="shared" si="210"/>
        <v>1.0210283689999999</v>
      </c>
      <c r="O574" s="12">
        <f t="shared" ca="1" si="211"/>
        <v>1.0687694299999999</v>
      </c>
      <c r="P574" s="17">
        <f t="shared" si="222"/>
        <v>0</v>
      </c>
      <c r="Q574" s="14">
        <f t="shared" ca="1" si="212"/>
        <v>68.769429990000006</v>
      </c>
      <c r="R574" s="20">
        <f t="shared" si="213"/>
        <v>0</v>
      </c>
      <c r="S574" s="14">
        <f t="shared" si="214"/>
        <v>0</v>
      </c>
      <c r="T574" s="4" t="str">
        <f t="shared" si="223"/>
        <v>J=</v>
      </c>
      <c r="U574" s="29">
        <f t="shared" si="224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215"/>
        <v>44998</v>
      </c>
      <c r="B575" s="125">
        <f t="shared" ca="1" si="225"/>
        <v>1069.55952</v>
      </c>
      <c r="C575" s="7">
        <f t="shared" si="216"/>
        <v>1000</v>
      </c>
      <c r="D575" s="102">
        <f t="shared" si="217"/>
        <v>44993</v>
      </c>
      <c r="E575" s="100">
        <f ca="1">IF(D575&lt;$B$1,VLOOKUP(D575,[1]DI!$A$4:$B$15000,2,FALSE),0)</f>
        <v>0.13650000000000001</v>
      </c>
      <c r="F575" s="14">
        <f t="shared" ca="1" si="226"/>
        <v>1.00050788</v>
      </c>
      <c r="G575" s="14">
        <f ca="1">(TRUNC(PRODUCT($F$12:$F574),16))</f>
        <v>1.2021878198506999</v>
      </c>
      <c r="H575" s="14">
        <f t="shared" ca="1" si="227"/>
        <v>1.1479040708341499</v>
      </c>
      <c r="I575" s="14">
        <f t="shared" ca="1" si="228"/>
        <v>1.0472894500000001</v>
      </c>
      <c r="J575" s="13">
        <f t="shared" si="218"/>
        <v>0.06</v>
      </c>
      <c r="K575" s="29">
        <f t="shared" si="219"/>
        <v>44865</v>
      </c>
      <c r="L575" s="2">
        <f t="shared" si="220"/>
        <v>91</v>
      </c>
      <c r="M575" s="17">
        <f t="shared" si="221"/>
        <v>91</v>
      </c>
      <c r="N575" s="12">
        <f t="shared" si="210"/>
        <v>1.021264484</v>
      </c>
      <c r="O575" s="12">
        <f t="shared" ca="1" si="211"/>
        <v>1.0695595200000001</v>
      </c>
      <c r="P575" s="17">
        <f t="shared" si="222"/>
        <v>0</v>
      </c>
      <c r="Q575" s="14">
        <f t="shared" ca="1" si="212"/>
        <v>69.559520000000006</v>
      </c>
      <c r="R575" s="20">
        <f t="shared" si="213"/>
        <v>0</v>
      </c>
      <c r="S575" s="14">
        <f t="shared" si="214"/>
        <v>0</v>
      </c>
      <c r="T575" s="4" t="str">
        <f t="shared" si="223"/>
        <v>J=</v>
      </c>
      <c r="U575" s="29">
        <f t="shared" si="224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215"/>
        <v>44999</v>
      </c>
      <c r="B576" s="125">
        <f t="shared" ca="1" si="225"/>
        <v>1070.3501839999999</v>
      </c>
      <c r="C576" s="7">
        <f t="shared" si="216"/>
        <v>1000</v>
      </c>
      <c r="D576" s="102">
        <f t="shared" si="217"/>
        <v>44994</v>
      </c>
      <c r="E576" s="100">
        <f ca="1">IF(D576&lt;$B$1,VLOOKUP(D576,[1]DI!$A$4:$B$15000,2,FALSE),0)</f>
        <v>0.13650000000000001</v>
      </c>
      <c r="F576" s="14">
        <f t="shared" ca="1" si="226"/>
        <v>1.00050788</v>
      </c>
      <c r="G576" s="14">
        <f ca="1">(TRUNC(PRODUCT($F$12:$F575),16))</f>
        <v>1.20279838700064</v>
      </c>
      <c r="H576" s="14">
        <f t="shared" ca="1" si="227"/>
        <v>1.1479040708341499</v>
      </c>
      <c r="I576" s="14">
        <f t="shared" ca="1" si="228"/>
        <v>1.04782134</v>
      </c>
      <c r="J576" s="13">
        <f t="shared" si="218"/>
        <v>0.06</v>
      </c>
      <c r="K576" s="29">
        <f t="shared" si="219"/>
        <v>44865</v>
      </c>
      <c r="L576" s="2">
        <f t="shared" si="220"/>
        <v>92</v>
      </c>
      <c r="M576" s="17">
        <f t="shared" si="221"/>
        <v>92</v>
      </c>
      <c r="N576" s="12">
        <f t="shared" si="210"/>
        <v>1.021500654</v>
      </c>
      <c r="O576" s="12">
        <f t="shared" ca="1" si="211"/>
        <v>1.070350184</v>
      </c>
      <c r="P576" s="17">
        <f t="shared" si="222"/>
        <v>0</v>
      </c>
      <c r="Q576" s="14">
        <f t="shared" ca="1" si="212"/>
        <v>70.350183999999999</v>
      </c>
      <c r="R576" s="20">
        <f t="shared" si="213"/>
        <v>0</v>
      </c>
      <c r="S576" s="14">
        <f t="shared" si="214"/>
        <v>0</v>
      </c>
      <c r="T576" s="4" t="str">
        <f t="shared" si="223"/>
        <v>J=</v>
      </c>
      <c r="U576" s="29">
        <f t="shared" si="224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215"/>
        <v>45000</v>
      </c>
      <c r="B577" s="125">
        <f t="shared" ca="1" si="225"/>
        <v>1071.1414429900001</v>
      </c>
      <c r="C577" s="7">
        <f t="shared" si="216"/>
        <v>1000</v>
      </c>
      <c r="D577" s="102">
        <f t="shared" si="217"/>
        <v>44995</v>
      </c>
      <c r="E577" s="100">
        <f ca="1">IF(D577&lt;$B$1,VLOOKUP(D577,[1]DI!$A$4:$B$15000,2,FALSE),0)</f>
        <v>0.13650000000000001</v>
      </c>
      <c r="F577" s="14">
        <f t="shared" ca="1" si="226"/>
        <v>1.00050788</v>
      </c>
      <c r="G577" s="14">
        <f ca="1">(TRUNC(PRODUCT($F$12:$F576),16))</f>
        <v>1.2034092642454299</v>
      </c>
      <c r="H577" s="14">
        <f t="shared" ca="1" si="227"/>
        <v>1.1479040708341499</v>
      </c>
      <c r="I577" s="14">
        <f t="shared" ca="1" si="228"/>
        <v>1.0483535100000001</v>
      </c>
      <c r="J577" s="13">
        <f t="shared" si="218"/>
        <v>0.06</v>
      </c>
      <c r="K577" s="29">
        <f t="shared" si="219"/>
        <v>44865</v>
      </c>
      <c r="L577" s="2">
        <f t="shared" si="220"/>
        <v>93</v>
      </c>
      <c r="M577" s="17">
        <f t="shared" si="221"/>
        <v>93</v>
      </c>
      <c r="N577" s="12">
        <f t="shared" si="210"/>
        <v>1.0217368790000001</v>
      </c>
      <c r="O577" s="12">
        <f t="shared" ca="1" si="211"/>
        <v>1.0711414429999999</v>
      </c>
      <c r="P577" s="17">
        <f t="shared" si="222"/>
        <v>0</v>
      </c>
      <c r="Q577" s="14">
        <f t="shared" ca="1" si="212"/>
        <v>71.141442990000002</v>
      </c>
      <c r="R577" s="20">
        <f t="shared" si="213"/>
        <v>0</v>
      </c>
      <c r="S577" s="14">
        <f t="shared" si="214"/>
        <v>0</v>
      </c>
      <c r="T577" s="4" t="str">
        <f t="shared" si="223"/>
        <v>J=</v>
      </c>
      <c r="U577" s="29">
        <f t="shared" si="224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215"/>
        <v>45001</v>
      </c>
      <c r="B578" s="125">
        <f t="shared" ca="1" si="225"/>
        <v>1071.9332870000001</v>
      </c>
      <c r="C578" s="7">
        <f t="shared" si="216"/>
        <v>1000</v>
      </c>
      <c r="D578" s="102">
        <f t="shared" si="217"/>
        <v>44998</v>
      </c>
      <c r="E578" s="100">
        <f ca="1">IF(D578&lt;$B$1,VLOOKUP(D578,[1]DI!$A$4:$B$15000,2,FALSE),0)</f>
        <v>0.13650000000000001</v>
      </c>
      <c r="F578" s="14">
        <f t="shared" ca="1" si="226"/>
        <v>1.00050788</v>
      </c>
      <c r="G578" s="14">
        <f ca="1">(TRUNC(PRODUCT($F$12:$F577),16))</f>
        <v>1.2040204517425599</v>
      </c>
      <c r="H578" s="14">
        <f t="shared" ca="1" si="227"/>
        <v>1.1479040708341499</v>
      </c>
      <c r="I578" s="14">
        <f t="shared" ca="1" si="228"/>
        <v>1.0488859500000001</v>
      </c>
      <c r="J578" s="13">
        <f t="shared" si="218"/>
        <v>0.06</v>
      </c>
      <c r="K578" s="29">
        <f t="shared" si="219"/>
        <v>44865</v>
      </c>
      <c r="L578" s="2">
        <f t="shared" si="220"/>
        <v>94</v>
      </c>
      <c r="M578" s="17">
        <f t="shared" si="221"/>
        <v>94</v>
      </c>
      <c r="N578" s="12">
        <f t="shared" si="210"/>
        <v>1.021973158</v>
      </c>
      <c r="O578" s="12">
        <f t="shared" ca="1" si="211"/>
        <v>1.071933287</v>
      </c>
      <c r="P578" s="17">
        <f t="shared" si="222"/>
        <v>0</v>
      </c>
      <c r="Q578" s="14">
        <f t="shared" ca="1" si="212"/>
        <v>71.933287000000007</v>
      </c>
      <c r="R578" s="20">
        <f t="shared" si="213"/>
        <v>0</v>
      </c>
      <c r="S578" s="14">
        <f t="shared" si="214"/>
        <v>0</v>
      </c>
      <c r="T578" s="4" t="str">
        <f t="shared" si="223"/>
        <v>J=</v>
      </c>
      <c r="U578" s="29">
        <f t="shared" si="224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215"/>
        <v>45002</v>
      </c>
      <c r="B579" s="125">
        <f t="shared" ca="1" si="225"/>
        <v>1072.725715</v>
      </c>
      <c r="C579" s="7">
        <f t="shared" si="216"/>
        <v>1000</v>
      </c>
      <c r="D579" s="102">
        <f t="shared" si="217"/>
        <v>44999</v>
      </c>
      <c r="E579" s="100">
        <f ca="1">IF(D579&lt;$B$1,VLOOKUP(D579,[1]DI!$A$4:$B$15000,2,FALSE),0)</f>
        <v>0.13650000000000001</v>
      </c>
      <c r="F579" s="14">
        <f t="shared" ca="1" si="226"/>
        <v>1.00050788</v>
      </c>
      <c r="G579" s="14">
        <f ca="1">(TRUNC(PRODUCT($F$12:$F578),16))</f>
        <v>1.2046319496495901</v>
      </c>
      <c r="H579" s="14">
        <f t="shared" ca="1" si="227"/>
        <v>1.1479040708341499</v>
      </c>
      <c r="I579" s="14">
        <f t="shared" ca="1" si="228"/>
        <v>1.0494186599999999</v>
      </c>
      <c r="J579" s="13">
        <f t="shared" si="218"/>
        <v>0.06</v>
      </c>
      <c r="K579" s="29">
        <f t="shared" si="219"/>
        <v>44865</v>
      </c>
      <c r="L579" s="2">
        <f t="shared" si="220"/>
        <v>95</v>
      </c>
      <c r="M579" s="17">
        <f t="shared" si="221"/>
        <v>95</v>
      </c>
      <c r="N579" s="12">
        <f t="shared" si="210"/>
        <v>1.022209492</v>
      </c>
      <c r="O579" s="12">
        <f t="shared" ca="1" si="211"/>
        <v>1.072725715</v>
      </c>
      <c r="P579" s="17">
        <f t="shared" si="222"/>
        <v>0</v>
      </c>
      <c r="Q579" s="14">
        <f t="shared" ca="1" si="212"/>
        <v>72.725714999999994</v>
      </c>
      <c r="R579" s="20">
        <f t="shared" si="213"/>
        <v>0</v>
      </c>
      <c r="S579" s="14">
        <f t="shared" si="214"/>
        <v>0</v>
      </c>
      <c r="T579" s="4" t="str">
        <f t="shared" si="223"/>
        <v>J=</v>
      </c>
      <c r="U579" s="29">
        <f t="shared" si="224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215"/>
        <v>45005</v>
      </c>
      <c r="B580" s="125">
        <f t="shared" ca="1" si="225"/>
        <v>1073.51873</v>
      </c>
      <c r="C580" s="7">
        <f t="shared" si="216"/>
        <v>1000</v>
      </c>
      <c r="D580" s="102">
        <f t="shared" si="217"/>
        <v>45000</v>
      </c>
      <c r="E580" s="100">
        <f ca="1">IF(D580&lt;$B$1,VLOOKUP(D580,[1]DI!$A$4:$B$15000,2,FALSE),0)</f>
        <v>0.13650000000000001</v>
      </c>
      <c r="F580" s="14">
        <f t="shared" ca="1" si="226"/>
        <v>1.00050788</v>
      </c>
      <c r="G580" s="14">
        <f ca="1">(TRUNC(PRODUCT($F$12:$F579),16))</f>
        <v>1.2052437581241799</v>
      </c>
      <c r="H580" s="14">
        <f t="shared" ca="1" si="227"/>
        <v>1.1479040708341499</v>
      </c>
      <c r="I580" s="14">
        <f t="shared" ca="1" si="228"/>
        <v>1.04995164</v>
      </c>
      <c r="J580" s="13">
        <f t="shared" si="218"/>
        <v>0.06</v>
      </c>
      <c r="K580" s="29">
        <f t="shared" si="219"/>
        <v>44865</v>
      </c>
      <c r="L580" s="2">
        <f t="shared" si="220"/>
        <v>96</v>
      </c>
      <c r="M580" s="17">
        <f t="shared" si="221"/>
        <v>96</v>
      </c>
      <c r="N580" s="12">
        <f t="shared" si="210"/>
        <v>1.0224458809999999</v>
      </c>
      <c r="O580" s="12">
        <f t="shared" ca="1" si="211"/>
        <v>1.07351873</v>
      </c>
      <c r="P580" s="17">
        <f t="shared" si="222"/>
        <v>0</v>
      </c>
      <c r="Q580" s="14">
        <f t="shared" ca="1" si="212"/>
        <v>73.518730000000005</v>
      </c>
      <c r="R580" s="20">
        <f t="shared" si="213"/>
        <v>0</v>
      </c>
      <c r="S580" s="14">
        <f t="shared" si="214"/>
        <v>0</v>
      </c>
      <c r="T580" s="4" t="str">
        <f t="shared" si="223"/>
        <v>J=</v>
      </c>
      <c r="U580" s="29">
        <f t="shared" si="224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215"/>
        <v>45006</v>
      </c>
      <c r="B581" s="125">
        <f t="shared" ca="1" si="225"/>
        <v>1074.3123290000001</v>
      </c>
      <c r="C581" s="7">
        <f t="shared" si="216"/>
        <v>1000</v>
      </c>
      <c r="D581" s="102">
        <f t="shared" si="217"/>
        <v>45001</v>
      </c>
      <c r="E581" s="100">
        <f ca="1">IF(D581&lt;$B$1,VLOOKUP(D581,[1]DI!$A$4:$B$15000,2,FALSE),0)</f>
        <v>0.13650000000000001</v>
      </c>
      <c r="F581" s="14">
        <f t="shared" ca="1" si="226"/>
        <v>1.00050788</v>
      </c>
      <c r="G581" s="14">
        <f ca="1">(TRUNC(PRODUCT($F$12:$F580),16))</f>
        <v>1.20585587732405</v>
      </c>
      <c r="H581" s="14">
        <f t="shared" ca="1" si="227"/>
        <v>1.1479040708341499</v>
      </c>
      <c r="I581" s="14">
        <f t="shared" ca="1" si="228"/>
        <v>1.0504848899999999</v>
      </c>
      <c r="J581" s="13">
        <f t="shared" si="218"/>
        <v>0.06</v>
      </c>
      <c r="K581" s="29">
        <f t="shared" si="219"/>
        <v>44865</v>
      </c>
      <c r="L581" s="2">
        <f t="shared" si="220"/>
        <v>97</v>
      </c>
      <c r="M581" s="17">
        <f t="shared" si="221"/>
        <v>97</v>
      </c>
      <c r="N581" s="12">
        <f t="shared" si="210"/>
        <v>1.022682324</v>
      </c>
      <c r="O581" s="12">
        <f t="shared" ca="1" si="211"/>
        <v>1.0743123290000001</v>
      </c>
      <c r="P581" s="17">
        <f t="shared" si="222"/>
        <v>0</v>
      </c>
      <c r="Q581" s="14">
        <f t="shared" ca="1" si="212"/>
        <v>74.312329000000005</v>
      </c>
      <c r="R581" s="20">
        <f t="shared" si="213"/>
        <v>0</v>
      </c>
      <c r="S581" s="14">
        <f t="shared" si="214"/>
        <v>0</v>
      </c>
      <c r="T581" s="4" t="str">
        <f t="shared" si="223"/>
        <v>J=</v>
      </c>
      <c r="U581" s="29">
        <f t="shared" si="224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215"/>
        <v>45007</v>
      </c>
      <c r="B582" s="125">
        <f t="shared" ca="1" si="225"/>
        <v>1075.1065140000001</v>
      </c>
      <c r="C582" s="7">
        <f t="shared" si="216"/>
        <v>1000</v>
      </c>
      <c r="D582" s="102">
        <f t="shared" si="217"/>
        <v>45002</v>
      </c>
      <c r="E582" s="100">
        <f ca="1">IF(D582&lt;$B$1,VLOOKUP(D582,[1]DI!$A$4:$B$15000,2,FALSE),0)</f>
        <v>0.13650000000000001</v>
      </c>
      <c r="F582" s="14">
        <f t="shared" ca="1" si="226"/>
        <v>1.00050788</v>
      </c>
      <c r="G582" s="14">
        <f ca="1">(TRUNC(PRODUCT($F$12:$F581),16))</f>
        <v>1.2064683074070299</v>
      </c>
      <c r="H582" s="14">
        <f t="shared" ca="1" si="227"/>
        <v>1.1479040708341499</v>
      </c>
      <c r="I582" s="14">
        <f t="shared" ca="1" si="228"/>
        <v>1.05101841</v>
      </c>
      <c r="J582" s="13">
        <f t="shared" si="218"/>
        <v>0.06</v>
      </c>
      <c r="K582" s="29">
        <f t="shared" si="219"/>
        <v>44865</v>
      </c>
      <c r="L582" s="2">
        <f t="shared" si="220"/>
        <v>98</v>
      </c>
      <c r="M582" s="17">
        <f t="shared" si="221"/>
        <v>98</v>
      </c>
      <c r="N582" s="12">
        <f t="shared" si="210"/>
        <v>1.0229188220000001</v>
      </c>
      <c r="O582" s="12">
        <f t="shared" ca="1" si="211"/>
        <v>1.075106514</v>
      </c>
      <c r="P582" s="17">
        <f t="shared" si="222"/>
        <v>0</v>
      </c>
      <c r="Q582" s="14">
        <f t="shared" ca="1" si="212"/>
        <v>75.106514000000004</v>
      </c>
      <c r="R582" s="20">
        <f t="shared" si="213"/>
        <v>0</v>
      </c>
      <c r="S582" s="14">
        <f t="shared" si="214"/>
        <v>0</v>
      </c>
      <c r="T582" s="4" t="str">
        <f t="shared" si="223"/>
        <v>J=</v>
      </c>
      <c r="U582" s="29">
        <f t="shared" si="224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215"/>
        <v>45008</v>
      </c>
      <c r="B583" s="125">
        <f t="shared" ca="1" si="225"/>
        <v>1075.9012859899999</v>
      </c>
      <c r="C583" s="7">
        <f t="shared" si="216"/>
        <v>1000</v>
      </c>
      <c r="D583" s="102">
        <f t="shared" si="217"/>
        <v>45005</v>
      </c>
      <c r="E583" s="100">
        <f ca="1">IF(D583&lt;$B$1,VLOOKUP(D583,[1]DI!$A$4:$B$15000,2,FALSE),0)</f>
        <v>0.13650000000000001</v>
      </c>
      <c r="F583" s="14">
        <f t="shared" ca="1" si="226"/>
        <v>1.00050788</v>
      </c>
      <c r="G583" s="14">
        <f ca="1">(TRUNC(PRODUCT($F$12:$F582),16))</f>
        <v>1.20708104853099</v>
      </c>
      <c r="H583" s="14">
        <f t="shared" ca="1" si="227"/>
        <v>1.1479040708341499</v>
      </c>
      <c r="I583" s="14">
        <f t="shared" ca="1" si="228"/>
        <v>1.0515521999999999</v>
      </c>
      <c r="J583" s="13">
        <f t="shared" si="218"/>
        <v>0.06</v>
      </c>
      <c r="K583" s="29">
        <f t="shared" si="219"/>
        <v>44865</v>
      </c>
      <c r="L583" s="2">
        <f t="shared" si="220"/>
        <v>99</v>
      </c>
      <c r="M583" s="17">
        <f t="shared" si="221"/>
        <v>99</v>
      </c>
      <c r="N583" s="12">
        <f t="shared" si="210"/>
        <v>1.023155375</v>
      </c>
      <c r="O583" s="12">
        <f t="shared" ca="1" si="211"/>
        <v>1.0759012859999999</v>
      </c>
      <c r="P583" s="17">
        <f t="shared" si="222"/>
        <v>0</v>
      </c>
      <c r="Q583" s="14">
        <f t="shared" ca="1" si="212"/>
        <v>75.901285990000005</v>
      </c>
      <c r="R583" s="20">
        <f t="shared" si="213"/>
        <v>0</v>
      </c>
      <c r="S583" s="14">
        <f t="shared" si="214"/>
        <v>0</v>
      </c>
      <c r="T583" s="4" t="str">
        <f t="shared" si="223"/>
        <v>J=</v>
      </c>
      <c r="U583" s="29">
        <f t="shared" si="224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215"/>
        <v>45009</v>
      </c>
      <c r="B584" s="125">
        <f t="shared" ca="1" si="225"/>
        <v>1076.696643</v>
      </c>
      <c r="C584" s="7">
        <f t="shared" si="216"/>
        <v>1000</v>
      </c>
      <c r="D584" s="102">
        <f t="shared" si="217"/>
        <v>45006</v>
      </c>
      <c r="E584" s="100">
        <f ca="1">IF(D584&lt;$B$1,VLOOKUP(D584,[1]DI!$A$4:$B$15000,2,FALSE),0)</f>
        <v>0.13650000000000001</v>
      </c>
      <c r="F584" s="14">
        <f t="shared" ca="1" si="226"/>
        <v>1.00050788</v>
      </c>
      <c r="G584" s="14">
        <f ca="1">(TRUNC(PRODUCT($F$12:$F583),16))</f>
        <v>1.2076941008539199</v>
      </c>
      <c r="H584" s="14">
        <f t="shared" ca="1" si="227"/>
        <v>1.1479040708341499</v>
      </c>
      <c r="I584" s="14">
        <f t="shared" ca="1" si="228"/>
        <v>1.0520862600000001</v>
      </c>
      <c r="J584" s="13">
        <f t="shared" si="218"/>
        <v>0.06</v>
      </c>
      <c r="K584" s="29">
        <f t="shared" si="219"/>
        <v>44865</v>
      </c>
      <c r="L584" s="2">
        <f t="shared" si="220"/>
        <v>100</v>
      </c>
      <c r="M584" s="17">
        <f t="shared" si="221"/>
        <v>100</v>
      </c>
      <c r="N584" s="12">
        <f t="shared" si="210"/>
        <v>1.0233919819999999</v>
      </c>
      <c r="O584" s="12">
        <f t="shared" ca="1" si="211"/>
        <v>1.076696643</v>
      </c>
      <c r="P584" s="17">
        <f t="shared" si="222"/>
        <v>0</v>
      </c>
      <c r="Q584" s="14">
        <f t="shared" ca="1" si="212"/>
        <v>76.696642999999995</v>
      </c>
      <c r="R584" s="20">
        <f t="shared" si="213"/>
        <v>0</v>
      </c>
      <c r="S584" s="14">
        <f t="shared" si="214"/>
        <v>0</v>
      </c>
      <c r="T584" s="4" t="str">
        <f t="shared" si="223"/>
        <v>J=</v>
      </c>
      <c r="U584" s="29">
        <f t="shared" si="224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215"/>
        <v>45012</v>
      </c>
      <c r="B585" s="125">
        <f t="shared" ca="1" si="225"/>
        <v>1077.492587</v>
      </c>
      <c r="C585" s="7">
        <f t="shared" si="216"/>
        <v>1000</v>
      </c>
      <c r="D585" s="102">
        <f t="shared" si="217"/>
        <v>45007</v>
      </c>
      <c r="E585" s="100">
        <f ca="1">IF(D585&lt;$B$1,VLOOKUP(D585,[1]DI!$A$4:$B$15000,2,FALSE),0)</f>
        <v>0.13650000000000001</v>
      </c>
      <c r="F585" s="14">
        <f t="shared" ca="1" si="226"/>
        <v>1.00050788</v>
      </c>
      <c r="G585" s="14">
        <f ca="1">(TRUNC(PRODUCT($F$12:$F584),16))</f>
        <v>1.2083074645338601</v>
      </c>
      <c r="H585" s="14">
        <f t="shared" ca="1" si="227"/>
        <v>1.1479040708341499</v>
      </c>
      <c r="I585" s="14">
        <f t="shared" ca="1" si="228"/>
        <v>1.0526205900000001</v>
      </c>
      <c r="J585" s="13">
        <f t="shared" si="218"/>
        <v>0.06</v>
      </c>
      <c r="K585" s="29">
        <f t="shared" si="219"/>
        <v>44865</v>
      </c>
      <c r="L585" s="2">
        <f t="shared" si="220"/>
        <v>101</v>
      </c>
      <c r="M585" s="17">
        <f t="shared" si="221"/>
        <v>101</v>
      </c>
      <c r="N585" s="12">
        <f t="shared" si="210"/>
        <v>1.023628644</v>
      </c>
      <c r="O585" s="12">
        <f t="shared" ca="1" si="211"/>
        <v>1.0774925870000001</v>
      </c>
      <c r="P585" s="17">
        <f t="shared" si="222"/>
        <v>0</v>
      </c>
      <c r="Q585" s="14">
        <f t="shared" ca="1" si="212"/>
        <v>77.492587</v>
      </c>
      <c r="R585" s="20">
        <f t="shared" si="213"/>
        <v>0</v>
      </c>
      <c r="S585" s="14">
        <f t="shared" si="214"/>
        <v>0</v>
      </c>
      <c r="T585" s="4" t="str">
        <f t="shared" si="223"/>
        <v>J=</v>
      </c>
      <c r="U585" s="29">
        <f t="shared" si="224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215"/>
        <v>45013</v>
      </c>
      <c r="B586" s="125">
        <f t="shared" ca="1" si="225"/>
        <v>1078.289129</v>
      </c>
      <c r="C586" s="7">
        <f t="shared" si="216"/>
        <v>1000</v>
      </c>
      <c r="D586" s="102">
        <f t="shared" si="217"/>
        <v>45008</v>
      </c>
      <c r="E586" s="100">
        <f ca="1">IF(D586&lt;$B$1,VLOOKUP(D586,[1]DI!$A$4:$B$15000,2,FALSE),0)</f>
        <v>0.13650000000000001</v>
      </c>
      <c r="F586" s="14">
        <f t="shared" ca="1" si="226"/>
        <v>1.00050788</v>
      </c>
      <c r="G586" s="14">
        <f ca="1">(TRUNC(PRODUCT($F$12:$F585),16))</f>
        <v>1.2089211397289501</v>
      </c>
      <c r="H586" s="14">
        <f t="shared" ca="1" si="227"/>
        <v>1.1479040708341499</v>
      </c>
      <c r="I586" s="14">
        <f t="shared" ca="1" si="228"/>
        <v>1.0531552</v>
      </c>
      <c r="J586" s="13">
        <f t="shared" si="218"/>
        <v>0.06</v>
      </c>
      <c r="K586" s="29">
        <f t="shared" si="219"/>
        <v>44865</v>
      </c>
      <c r="L586" s="2">
        <f t="shared" si="220"/>
        <v>102</v>
      </c>
      <c r="M586" s="17">
        <f t="shared" si="221"/>
        <v>102</v>
      </c>
      <c r="N586" s="12">
        <f t="shared" si="210"/>
        <v>1.0238653609999999</v>
      </c>
      <c r="O586" s="12">
        <f t="shared" ca="1" si="211"/>
        <v>1.0782891290000001</v>
      </c>
      <c r="P586" s="17">
        <f t="shared" si="222"/>
        <v>0</v>
      </c>
      <c r="Q586" s="14">
        <f t="shared" ca="1" si="212"/>
        <v>78.289129000000003</v>
      </c>
      <c r="R586" s="20">
        <f t="shared" si="213"/>
        <v>0</v>
      </c>
      <c r="S586" s="14">
        <f t="shared" si="214"/>
        <v>0</v>
      </c>
      <c r="T586" s="4" t="str">
        <f t="shared" si="223"/>
        <v>J=</v>
      </c>
      <c r="U586" s="29">
        <f t="shared" si="224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215"/>
        <v>45014</v>
      </c>
      <c r="B587" s="125">
        <f t="shared" ca="1" si="225"/>
        <v>1079.08625699</v>
      </c>
      <c r="C587" s="7">
        <f t="shared" si="216"/>
        <v>1000</v>
      </c>
      <c r="D587" s="102">
        <f t="shared" si="217"/>
        <v>45009</v>
      </c>
      <c r="E587" s="100">
        <f ca="1">IF(D587&lt;$B$1,VLOOKUP(D587,[1]DI!$A$4:$B$15000,2,FALSE),0)</f>
        <v>0.13650000000000001</v>
      </c>
      <c r="F587" s="14">
        <f t="shared" ca="1" si="226"/>
        <v>1.00050788</v>
      </c>
      <c r="G587" s="14">
        <f ca="1">(TRUNC(PRODUCT($F$12:$F586),16))</f>
        <v>1.2095351265973999</v>
      </c>
      <c r="H587" s="14">
        <f t="shared" ca="1" si="227"/>
        <v>1.1479040708341499</v>
      </c>
      <c r="I587" s="14">
        <f t="shared" ca="1" si="228"/>
        <v>1.05369008</v>
      </c>
      <c r="J587" s="13">
        <f t="shared" si="218"/>
        <v>0.06</v>
      </c>
      <c r="K587" s="29">
        <f t="shared" si="219"/>
        <v>44865</v>
      </c>
      <c r="L587" s="2">
        <f t="shared" si="220"/>
        <v>103</v>
      </c>
      <c r="M587" s="17">
        <f t="shared" si="221"/>
        <v>103</v>
      </c>
      <c r="N587" s="12">
        <f t="shared" si="210"/>
        <v>1.0241021320000001</v>
      </c>
      <c r="O587" s="12">
        <f t="shared" ca="1" si="211"/>
        <v>1.0790862569999999</v>
      </c>
      <c r="P587" s="17">
        <f t="shared" si="222"/>
        <v>0</v>
      </c>
      <c r="Q587" s="14">
        <f t="shared" ca="1" si="212"/>
        <v>79.086256989999995</v>
      </c>
      <c r="R587" s="20">
        <f t="shared" si="213"/>
        <v>0</v>
      </c>
      <c r="S587" s="14">
        <f t="shared" si="214"/>
        <v>0</v>
      </c>
      <c r="T587" s="4" t="str">
        <f t="shared" si="223"/>
        <v>J=</v>
      </c>
      <c r="U587" s="29">
        <f t="shared" si="224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215"/>
        <v>45015</v>
      </c>
      <c r="B588" s="125">
        <f t="shared" ca="1" si="225"/>
        <v>1079.8839629900001</v>
      </c>
      <c r="C588" s="7">
        <f t="shared" si="216"/>
        <v>1000</v>
      </c>
      <c r="D588" s="102">
        <f t="shared" si="217"/>
        <v>45012</v>
      </c>
      <c r="E588" s="100">
        <f ca="1">IF(D588&lt;$B$1,VLOOKUP(D588,[1]DI!$A$4:$B$15000,2,FALSE),0)</f>
        <v>0.13650000000000001</v>
      </c>
      <c r="F588" s="14">
        <f t="shared" ca="1" si="226"/>
        <v>1.00050788</v>
      </c>
      <c r="G588" s="14">
        <f ca="1">(TRUNC(PRODUCT($F$12:$F587),16))</f>
        <v>1.21014942529749</v>
      </c>
      <c r="H588" s="14">
        <f t="shared" ca="1" si="227"/>
        <v>1.1479040708341499</v>
      </c>
      <c r="I588" s="14">
        <f t="shared" ca="1" si="228"/>
        <v>1.05422522</v>
      </c>
      <c r="J588" s="13">
        <f t="shared" si="218"/>
        <v>0.06</v>
      </c>
      <c r="K588" s="29">
        <f t="shared" si="219"/>
        <v>44865</v>
      </c>
      <c r="L588" s="2">
        <f t="shared" si="220"/>
        <v>104</v>
      </c>
      <c r="M588" s="17">
        <f t="shared" si="221"/>
        <v>104</v>
      </c>
      <c r="N588" s="12">
        <f t="shared" ref="N588:N651" si="229">ROUND((J588+1)^(M588/252),9)</f>
        <v>1.024338958</v>
      </c>
      <c r="O588" s="12">
        <f t="shared" ref="O588:O651" ca="1" si="230">ROUND(I588*N588,9)</f>
        <v>1.0798839629999999</v>
      </c>
      <c r="P588" s="17">
        <f t="shared" si="222"/>
        <v>0</v>
      </c>
      <c r="Q588" s="14">
        <f t="shared" ref="Q588:Q651" ca="1" si="231">TRUNC(((O588-1)*C588),8)</f>
        <v>79.883962990000001</v>
      </c>
      <c r="R588" s="20">
        <f t="shared" ref="R588:R651" si="232">IF($P588&gt;0,VLOOKUP($P588,$X$12:$AD$150,7),0)</f>
        <v>0</v>
      </c>
      <c r="S588" s="14">
        <f t="shared" ref="S588:S651" si="233">IF(R588&gt;0,TRUNC(R588*C588,8),0)</f>
        <v>0</v>
      </c>
      <c r="T588" s="4" t="str">
        <f t="shared" si="223"/>
        <v>J=</v>
      </c>
      <c r="U588" s="29">
        <f t="shared" si="224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34">WORKDAY($A588,1,$X$166:$X$544)</f>
        <v>45016</v>
      </c>
      <c r="B589" s="125">
        <f t="shared" ca="1" si="225"/>
        <v>1080.6822679899999</v>
      </c>
      <c r="C589" s="7">
        <f t="shared" ref="C589:C652" si="235">(C588-S588)</f>
        <v>1000</v>
      </c>
      <c r="D589" s="102">
        <f t="shared" ref="D589:D652" si="236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26"/>
        <v>1.00050788</v>
      </c>
      <c r="G589" s="14">
        <f ca="1">(TRUNC(PRODUCT($F$12:$F588),16))</f>
        <v>1.21076403598761</v>
      </c>
      <c r="H589" s="14">
        <f t="shared" ca="1" si="227"/>
        <v>1.1479040708341499</v>
      </c>
      <c r="I589" s="14">
        <f t="shared" ca="1" si="228"/>
        <v>1.05476064</v>
      </c>
      <c r="J589" s="13">
        <f t="shared" ref="J589:J652" si="237">J588</f>
        <v>0.06</v>
      </c>
      <c r="K589" s="29">
        <f t="shared" ref="K589:K652" si="238">IF(P588&gt;0,VLOOKUP(P588,X$12:AH$150,2),K588)</f>
        <v>44865</v>
      </c>
      <c r="L589" s="2">
        <f t="shared" ref="L589:L652" si="239">IF(A589&gt;K589,IF(NETWORKDAYS(K589,A589,$X$160:$X$544)-1=0,1,NETWORKDAYS(K589,A589,$X$160:$X$544)-1),0)</f>
        <v>105</v>
      </c>
      <c r="M589" s="17">
        <f t="shared" ref="M589:M652" si="240">IF(AND(L589=1,L588=1),1,IF(L589&gt;0,IF(L589=L588,L589+1,L589),0))</f>
        <v>105</v>
      </c>
      <c r="N589" s="12">
        <f t="shared" si="229"/>
        <v>1.0245758389999999</v>
      </c>
      <c r="O589" s="12">
        <f t="shared" ca="1" si="230"/>
        <v>1.0806822679999999</v>
      </c>
      <c r="P589" s="17">
        <f t="shared" ref="P589:P652" si="241">IF(VLOOKUP(A589,Y$12:AF$150,8)=VLOOKUP(A588,Y$12:AF$150,8),0,VLOOKUP(A589,Y$12:AF$150,8))</f>
        <v>0</v>
      </c>
      <c r="Q589" s="14">
        <f t="shared" ca="1" si="231"/>
        <v>80.68226799</v>
      </c>
      <c r="R589" s="20">
        <f t="shared" si="232"/>
        <v>0</v>
      </c>
      <c r="S589" s="14">
        <f t="shared" si="233"/>
        <v>0</v>
      </c>
      <c r="T589" s="4" t="str">
        <f t="shared" ref="T589:T652" si="242">IF(P588&gt;0,VLOOKUP(P588,X$12:AH$150,10),T588)</f>
        <v>J=</v>
      </c>
      <c r="U589" s="29">
        <f t="shared" ref="U589:U652" si="243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34"/>
        <v>45019</v>
      </c>
      <c r="B590" s="125">
        <f t="shared" ref="B590:B653" ca="1" si="244">IF(D590&lt;=TODAY(),C590+Q590,IF(AND(D590&gt;TODAY(),A590&lt;=$B$1),IF(VLOOKUP(TODAY(),$A$10:$E$5000,4,FALSE)=0,"n.d",C590+Q590),"n.d"))</f>
        <v>1081.48116</v>
      </c>
      <c r="C590" s="7">
        <f t="shared" si="235"/>
        <v>1000</v>
      </c>
      <c r="D590" s="102">
        <f t="shared" si="236"/>
        <v>45014</v>
      </c>
      <c r="E590" s="100">
        <f ca="1">IF(D590&lt;$B$1,VLOOKUP(D590,[1]DI!$A$4:$B$15000,2,FALSE),0)</f>
        <v>0.13650000000000001</v>
      </c>
      <c r="F590" s="14">
        <f t="shared" ref="F590:F653" ca="1" si="245">ROUND(((1+E590)^(1/252)),8)</f>
        <v>1.00050788</v>
      </c>
      <c r="G590" s="14">
        <f ca="1">(TRUNC(PRODUCT($F$12:$F589),16))</f>
        <v>1.2113789588262101</v>
      </c>
      <c r="H590" s="14">
        <f t="shared" ref="H590:H653" ca="1" si="246">IF(P589&gt;0,G589,H589)</f>
        <v>1.1479040708341499</v>
      </c>
      <c r="I590" s="14">
        <f t="shared" ref="I590:I653" ca="1" si="247">ROUND(G590/H590,8)</f>
        <v>1.05529633</v>
      </c>
      <c r="J590" s="13">
        <f t="shared" si="237"/>
        <v>0.06</v>
      </c>
      <c r="K590" s="29">
        <f t="shared" si="238"/>
        <v>44865</v>
      </c>
      <c r="L590" s="2">
        <f t="shared" si="239"/>
        <v>106</v>
      </c>
      <c r="M590" s="17">
        <f t="shared" si="240"/>
        <v>106</v>
      </c>
      <c r="N590" s="12">
        <f t="shared" si="229"/>
        <v>1.024812775</v>
      </c>
      <c r="O590" s="12">
        <f t="shared" ca="1" si="230"/>
        <v>1.0814811600000001</v>
      </c>
      <c r="P590" s="17">
        <f t="shared" si="241"/>
        <v>0</v>
      </c>
      <c r="Q590" s="14">
        <f t="shared" ca="1" si="231"/>
        <v>81.481160000000003</v>
      </c>
      <c r="R590" s="20">
        <f t="shared" si="232"/>
        <v>0</v>
      </c>
      <c r="S590" s="14">
        <f t="shared" si="233"/>
        <v>0</v>
      </c>
      <c r="T590" s="4" t="str">
        <f t="shared" si="242"/>
        <v>J=</v>
      </c>
      <c r="U590" s="29">
        <f t="shared" si="243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34"/>
        <v>45020</v>
      </c>
      <c r="B591" s="125">
        <f t="shared" ca="1" si="244"/>
        <v>1082.28065199</v>
      </c>
      <c r="C591" s="7">
        <f t="shared" si="235"/>
        <v>1000</v>
      </c>
      <c r="D591" s="102">
        <f t="shared" si="236"/>
        <v>45015</v>
      </c>
      <c r="E591" s="100">
        <f ca="1">IF(D591&lt;$B$1,VLOOKUP(D591,[1]DI!$A$4:$B$15000,2,FALSE),0)</f>
        <v>0.13650000000000001</v>
      </c>
      <c r="F591" s="14">
        <f t="shared" ca="1" si="245"/>
        <v>1.00050788</v>
      </c>
      <c r="G591" s="14">
        <f ca="1">(TRUNC(PRODUCT($F$12:$F590),16))</f>
        <v>1.21199419397182</v>
      </c>
      <c r="H591" s="14">
        <f t="shared" ca="1" si="246"/>
        <v>1.1479040708341499</v>
      </c>
      <c r="I591" s="14">
        <f t="shared" ca="1" si="247"/>
        <v>1.0558323000000001</v>
      </c>
      <c r="J591" s="13">
        <f t="shared" si="237"/>
        <v>0.06</v>
      </c>
      <c r="K591" s="29">
        <f t="shared" si="238"/>
        <v>44865</v>
      </c>
      <c r="L591" s="2">
        <f t="shared" si="239"/>
        <v>107</v>
      </c>
      <c r="M591" s="17">
        <f t="shared" si="240"/>
        <v>107</v>
      </c>
      <c r="N591" s="12">
        <f t="shared" si="229"/>
        <v>1.025049766</v>
      </c>
      <c r="O591" s="12">
        <f t="shared" ca="1" si="230"/>
        <v>1.0822806519999999</v>
      </c>
      <c r="P591" s="17">
        <f t="shared" si="241"/>
        <v>0</v>
      </c>
      <c r="Q591" s="14">
        <f t="shared" ca="1" si="231"/>
        <v>82.280651989999996</v>
      </c>
      <c r="R591" s="20">
        <f t="shared" si="232"/>
        <v>0</v>
      </c>
      <c r="S591" s="14">
        <f t="shared" si="233"/>
        <v>0</v>
      </c>
      <c r="T591" s="4" t="str">
        <f t="shared" si="242"/>
        <v>J=</v>
      </c>
      <c r="U591" s="29">
        <f t="shared" si="243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34"/>
        <v>45021</v>
      </c>
      <c r="B592" s="125">
        <f t="shared" ca="1" si="244"/>
        <v>1083.080721</v>
      </c>
      <c r="C592" s="7">
        <f t="shared" si="235"/>
        <v>1000</v>
      </c>
      <c r="D592" s="102">
        <f t="shared" si="236"/>
        <v>45016</v>
      </c>
      <c r="E592" s="100">
        <f ca="1">IF(D592&lt;$B$1,VLOOKUP(D592,[1]DI!$A$4:$B$15000,2,FALSE),0)</f>
        <v>0.13650000000000001</v>
      </c>
      <c r="F592" s="14">
        <f t="shared" ca="1" si="245"/>
        <v>1.00050788</v>
      </c>
      <c r="G592" s="14">
        <f ca="1">(TRUNC(PRODUCT($F$12:$F591),16))</f>
        <v>1.2126097415830499</v>
      </c>
      <c r="H592" s="14">
        <f t="shared" ca="1" si="246"/>
        <v>1.1479040708341499</v>
      </c>
      <c r="I592" s="14">
        <f t="shared" ca="1" si="247"/>
        <v>1.0563685300000001</v>
      </c>
      <c r="J592" s="13">
        <f t="shared" si="237"/>
        <v>0.06</v>
      </c>
      <c r="K592" s="29">
        <f t="shared" si="238"/>
        <v>44865</v>
      </c>
      <c r="L592" s="2">
        <f t="shared" si="239"/>
        <v>108</v>
      </c>
      <c r="M592" s="17">
        <f t="shared" si="240"/>
        <v>108</v>
      </c>
      <c r="N592" s="12">
        <f t="shared" si="229"/>
        <v>1.025286811</v>
      </c>
      <c r="O592" s="12">
        <f t="shared" ca="1" si="230"/>
        <v>1.083080721</v>
      </c>
      <c r="P592" s="17">
        <f t="shared" si="241"/>
        <v>0</v>
      </c>
      <c r="Q592" s="14">
        <f t="shared" ca="1" si="231"/>
        <v>83.080720999999997</v>
      </c>
      <c r="R592" s="20">
        <f t="shared" si="232"/>
        <v>0</v>
      </c>
      <c r="S592" s="14">
        <f t="shared" si="233"/>
        <v>0</v>
      </c>
      <c r="T592" s="4" t="str">
        <f t="shared" si="242"/>
        <v>J=</v>
      </c>
      <c r="U592" s="29">
        <f t="shared" si="243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34"/>
        <v>45022</v>
      </c>
      <c r="B593" s="125">
        <f t="shared" ca="1" si="244"/>
        <v>1083.8813899900001</v>
      </c>
      <c r="C593" s="7">
        <f t="shared" si="235"/>
        <v>1000</v>
      </c>
      <c r="D593" s="102">
        <f t="shared" si="236"/>
        <v>45019</v>
      </c>
      <c r="E593" s="100">
        <f ca="1">IF(D593&lt;$B$1,VLOOKUP(D593,[1]DI!$A$4:$B$15000,2,FALSE),0)</f>
        <v>0.13650000000000001</v>
      </c>
      <c r="F593" s="14">
        <f t="shared" ca="1" si="245"/>
        <v>1.00050788</v>
      </c>
      <c r="G593" s="14">
        <f ca="1">(TRUNC(PRODUCT($F$12:$F592),16))</f>
        <v>1.2132256018186101</v>
      </c>
      <c r="H593" s="14">
        <f t="shared" ca="1" si="246"/>
        <v>1.1479040708341499</v>
      </c>
      <c r="I593" s="14">
        <f t="shared" ca="1" si="247"/>
        <v>1.05690504</v>
      </c>
      <c r="J593" s="13">
        <f t="shared" si="237"/>
        <v>0.06</v>
      </c>
      <c r="K593" s="29">
        <f t="shared" si="238"/>
        <v>44865</v>
      </c>
      <c r="L593" s="2">
        <f t="shared" si="239"/>
        <v>109</v>
      </c>
      <c r="M593" s="17">
        <f t="shared" si="240"/>
        <v>109</v>
      </c>
      <c r="N593" s="12">
        <f t="shared" si="229"/>
        <v>1.0255239110000001</v>
      </c>
      <c r="O593" s="12">
        <f t="shared" ca="1" si="230"/>
        <v>1.0838813899999999</v>
      </c>
      <c r="P593" s="17">
        <f t="shared" si="241"/>
        <v>0</v>
      </c>
      <c r="Q593" s="14">
        <f t="shared" ca="1" si="231"/>
        <v>83.881389990000002</v>
      </c>
      <c r="R593" s="20">
        <f t="shared" si="232"/>
        <v>0</v>
      </c>
      <c r="S593" s="14">
        <f t="shared" si="233"/>
        <v>0</v>
      </c>
      <c r="T593" s="4" t="str">
        <f t="shared" si="242"/>
        <v>J=</v>
      </c>
      <c r="U593" s="29">
        <f t="shared" si="243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34"/>
        <v>45026</v>
      </c>
      <c r="B594" s="125">
        <f t="shared" ca="1" si="244"/>
        <v>1084.6826490000001</v>
      </c>
      <c r="C594" s="7">
        <f t="shared" si="235"/>
        <v>1000</v>
      </c>
      <c r="D594" s="102">
        <f t="shared" si="236"/>
        <v>45020</v>
      </c>
      <c r="E594" s="100">
        <f ca="1">IF(D594&lt;$B$1,VLOOKUP(D594,[1]DI!$A$4:$B$15000,2,FALSE),0)</f>
        <v>0.13650000000000001</v>
      </c>
      <c r="F594" s="14">
        <f t="shared" ca="1" si="245"/>
        <v>1.00050788</v>
      </c>
      <c r="G594" s="14">
        <f ca="1">(TRUNC(PRODUCT($F$12:$F593),16))</f>
        <v>1.2138417748372601</v>
      </c>
      <c r="H594" s="14">
        <f t="shared" ca="1" si="246"/>
        <v>1.1479040708341499</v>
      </c>
      <c r="I594" s="14">
        <f t="shared" ca="1" si="247"/>
        <v>1.05744182</v>
      </c>
      <c r="J594" s="13">
        <f t="shared" si="237"/>
        <v>0.06</v>
      </c>
      <c r="K594" s="29">
        <f t="shared" si="238"/>
        <v>44865</v>
      </c>
      <c r="L594" s="2">
        <f t="shared" si="239"/>
        <v>110</v>
      </c>
      <c r="M594" s="17">
        <f t="shared" si="240"/>
        <v>110</v>
      </c>
      <c r="N594" s="12">
        <f t="shared" si="229"/>
        <v>1.0257610660000001</v>
      </c>
      <c r="O594" s="12">
        <f t="shared" ca="1" si="230"/>
        <v>1.0846826490000001</v>
      </c>
      <c r="P594" s="17">
        <f t="shared" si="241"/>
        <v>0</v>
      </c>
      <c r="Q594" s="14">
        <f t="shared" ca="1" si="231"/>
        <v>84.682648999999998</v>
      </c>
      <c r="R594" s="20">
        <f t="shared" si="232"/>
        <v>0</v>
      </c>
      <c r="S594" s="14">
        <f t="shared" si="233"/>
        <v>0</v>
      </c>
      <c r="T594" s="4" t="str">
        <f t="shared" si="242"/>
        <v>J=</v>
      </c>
      <c r="U594" s="29">
        <f t="shared" si="243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34"/>
        <v>45027</v>
      </c>
      <c r="B595" s="125">
        <f t="shared" ca="1" si="244"/>
        <v>1085.4845069999999</v>
      </c>
      <c r="C595" s="7">
        <f t="shared" si="235"/>
        <v>1000</v>
      </c>
      <c r="D595" s="102">
        <f t="shared" si="236"/>
        <v>45021</v>
      </c>
      <c r="E595" s="100">
        <f ca="1">IF(D595&lt;$B$1,VLOOKUP(D595,[1]DI!$A$4:$B$15000,2,FALSE),0)</f>
        <v>0.13650000000000001</v>
      </c>
      <c r="F595" s="14">
        <f t="shared" ca="1" si="245"/>
        <v>1.00050788</v>
      </c>
      <c r="G595" s="14">
        <f ca="1">(TRUNC(PRODUCT($F$12:$F594),16))</f>
        <v>1.21445826079787</v>
      </c>
      <c r="H595" s="14">
        <f t="shared" ca="1" si="246"/>
        <v>1.1479040708341499</v>
      </c>
      <c r="I595" s="14">
        <f t="shared" ca="1" si="247"/>
        <v>1.0579788800000001</v>
      </c>
      <c r="J595" s="13">
        <f t="shared" si="237"/>
        <v>0.06</v>
      </c>
      <c r="K595" s="29">
        <f t="shared" si="238"/>
        <v>44865</v>
      </c>
      <c r="L595" s="2">
        <f t="shared" si="239"/>
        <v>111</v>
      </c>
      <c r="M595" s="17">
        <f t="shared" si="240"/>
        <v>111</v>
      </c>
      <c r="N595" s="12">
        <f t="shared" si="229"/>
        <v>1.0259982759999999</v>
      </c>
      <c r="O595" s="12">
        <f t="shared" ca="1" si="230"/>
        <v>1.0854845070000001</v>
      </c>
      <c r="P595" s="17">
        <f t="shared" si="241"/>
        <v>0</v>
      </c>
      <c r="Q595" s="14">
        <f t="shared" ca="1" si="231"/>
        <v>85.484506999999994</v>
      </c>
      <c r="R595" s="20">
        <f t="shared" si="232"/>
        <v>0</v>
      </c>
      <c r="S595" s="14">
        <f t="shared" si="233"/>
        <v>0</v>
      </c>
      <c r="T595" s="4" t="str">
        <f t="shared" si="242"/>
        <v>J=</v>
      </c>
      <c r="U595" s="29">
        <f t="shared" si="243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34"/>
        <v>45028</v>
      </c>
      <c r="B596" s="125">
        <f t="shared" ca="1" si="244"/>
        <v>1086.2869449899999</v>
      </c>
      <c r="C596" s="7">
        <f t="shared" si="235"/>
        <v>1000</v>
      </c>
      <c r="D596" s="102">
        <f t="shared" si="236"/>
        <v>45022</v>
      </c>
      <c r="E596" s="100">
        <f ca="1">IF(D596&lt;$B$1,VLOOKUP(D596,[1]DI!$A$4:$B$15000,2,FALSE),0)</f>
        <v>0.13650000000000001</v>
      </c>
      <c r="F596" s="14">
        <f t="shared" ca="1" si="245"/>
        <v>1.00050788</v>
      </c>
      <c r="G596" s="14">
        <f ca="1">(TRUNC(PRODUCT($F$12:$F595),16))</f>
        <v>1.21507505985936</v>
      </c>
      <c r="H596" s="14">
        <f t="shared" ca="1" si="246"/>
        <v>1.1479040708341499</v>
      </c>
      <c r="I596" s="14">
        <f t="shared" ca="1" si="247"/>
        <v>1.0585161999999999</v>
      </c>
      <c r="J596" s="13">
        <f t="shared" si="237"/>
        <v>0.06</v>
      </c>
      <c r="K596" s="29">
        <f t="shared" si="238"/>
        <v>44865</v>
      </c>
      <c r="L596" s="2">
        <f t="shared" si="239"/>
        <v>112</v>
      </c>
      <c r="M596" s="17">
        <f t="shared" si="240"/>
        <v>112</v>
      </c>
      <c r="N596" s="12">
        <f t="shared" si="229"/>
        <v>1.0262355409999999</v>
      </c>
      <c r="O596" s="12">
        <f t="shared" ca="1" si="230"/>
        <v>1.0862869449999999</v>
      </c>
      <c r="P596" s="17">
        <f t="shared" si="241"/>
        <v>0</v>
      </c>
      <c r="Q596" s="14">
        <f t="shared" ca="1" si="231"/>
        <v>86.286944989999995</v>
      </c>
      <c r="R596" s="20">
        <f t="shared" si="232"/>
        <v>0</v>
      </c>
      <c r="S596" s="14">
        <f t="shared" si="233"/>
        <v>0</v>
      </c>
      <c r="T596" s="4" t="str">
        <f t="shared" si="242"/>
        <v>J=</v>
      </c>
      <c r="U596" s="29">
        <f t="shared" si="243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34"/>
        <v>45029</v>
      </c>
      <c r="B597" s="125">
        <f t="shared" ca="1" si="244"/>
        <v>1087.0899839900001</v>
      </c>
      <c r="C597" s="7">
        <f t="shared" si="235"/>
        <v>1000</v>
      </c>
      <c r="D597" s="102">
        <f t="shared" si="236"/>
        <v>45026</v>
      </c>
      <c r="E597" s="100">
        <f ca="1">IF(D597&lt;$B$1,VLOOKUP(D597,[1]DI!$A$4:$B$15000,2,FALSE),0)</f>
        <v>0.13650000000000001</v>
      </c>
      <c r="F597" s="14">
        <f t="shared" ca="1" si="245"/>
        <v>1.00050788</v>
      </c>
      <c r="G597" s="14">
        <f ca="1">(TRUNC(PRODUCT($F$12:$F596),16))</f>
        <v>1.2156921721807601</v>
      </c>
      <c r="H597" s="14">
        <f t="shared" ca="1" si="246"/>
        <v>1.1479040708341499</v>
      </c>
      <c r="I597" s="14">
        <f t="shared" ca="1" si="247"/>
        <v>1.0590538</v>
      </c>
      <c r="J597" s="13">
        <f t="shared" si="237"/>
        <v>0.06</v>
      </c>
      <c r="K597" s="29">
        <f t="shared" si="238"/>
        <v>44865</v>
      </c>
      <c r="L597" s="2">
        <f t="shared" si="239"/>
        <v>113</v>
      </c>
      <c r="M597" s="17">
        <f t="shared" si="240"/>
        <v>113</v>
      </c>
      <c r="N597" s="12">
        <f t="shared" si="229"/>
        <v>1.026472861</v>
      </c>
      <c r="O597" s="12">
        <f t="shared" ca="1" si="230"/>
        <v>1.0870899839999999</v>
      </c>
      <c r="P597" s="17">
        <f t="shared" si="241"/>
        <v>0</v>
      </c>
      <c r="Q597" s="14">
        <f t="shared" ca="1" si="231"/>
        <v>87.089983989999993</v>
      </c>
      <c r="R597" s="20">
        <f t="shared" si="232"/>
        <v>0</v>
      </c>
      <c r="S597" s="14">
        <f t="shared" si="233"/>
        <v>0</v>
      </c>
      <c r="T597" s="4" t="str">
        <f t="shared" si="242"/>
        <v>J=</v>
      </c>
      <c r="U597" s="29">
        <f t="shared" si="243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34"/>
        <v>45030</v>
      </c>
      <c r="B598" s="125">
        <f t="shared" ca="1" si="244"/>
        <v>1087.8936229999999</v>
      </c>
      <c r="C598" s="7">
        <f t="shared" si="235"/>
        <v>1000</v>
      </c>
      <c r="D598" s="102">
        <f t="shared" si="236"/>
        <v>45027</v>
      </c>
      <c r="E598" s="100">
        <f ca="1">IF(D598&lt;$B$1,VLOOKUP(D598,[1]DI!$A$4:$B$15000,2,FALSE),0)</f>
        <v>0.13650000000000001</v>
      </c>
      <c r="F598" s="14">
        <f t="shared" ca="1" si="245"/>
        <v>1.00050788</v>
      </c>
      <c r="G598" s="14">
        <f ca="1">(TRUNC(PRODUCT($F$12:$F597),16))</f>
        <v>1.21630959792117</v>
      </c>
      <c r="H598" s="14">
        <f t="shared" ca="1" si="246"/>
        <v>1.1479040708341499</v>
      </c>
      <c r="I598" s="14">
        <f t="shared" ca="1" si="247"/>
        <v>1.05959168</v>
      </c>
      <c r="J598" s="13">
        <f t="shared" si="237"/>
        <v>0.06</v>
      </c>
      <c r="K598" s="29">
        <f t="shared" si="238"/>
        <v>44865</v>
      </c>
      <c r="L598" s="2">
        <f t="shared" si="239"/>
        <v>114</v>
      </c>
      <c r="M598" s="17">
        <f t="shared" si="240"/>
        <v>114</v>
      </c>
      <c r="N598" s="12">
        <f t="shared" si="229"/>
        <v>1.0267102349999999</v>
      </c>
      <c r="O598" s="12">
        <f t="shared" ca="1" si="230"/>
        <v>1.087893623</v>
      </c>
      <c r="P598" s="17">
        <f t="shared" si="241"/>
        <v>0</v>
      </c>
      <c r="Q598" s="14">
        <f t="shared" ca="1" si="231"/>
        <v>87.893623000000005</v>
      </c>
      <c r="R598" s="20">
        <f t="shared" si="232"/>
        <v>0</v>
      </c>
      <c r="S598" s="14">
        <f t="shared" si="233"/>
        <v>0</v>
      </c>
      <c r="T598" s="4" t="str">
        <f t="shared" si="242"/>
        <v>J=</v>
      </c>
      <c r="U598" s="29">
        <f t="shared" si="243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34"/>
        <v>45033</v>
      </c>
      <c r="B599" s="125">
        <f t="shared" ca="1" si="244"/>
        <v>1088.697842</v>
      </c>
      <c r="C599" s="7">
        <f t="shared" si="235"/>
        <v>1000</v>
      </c>
      <c r="D599" s="102">
        <f t="shared" si="236"/>
        <v>45028</v>
      </c>
      <c r="E599" s="100">
        <f ca="1">IF(D599&lt;$B$1,VLOOKUP(D599,[1]DI!$A$4:$B$15000,2,FALSE),0)</f>
        <v>0.13650000000000001</v>
      </c>
      <c r="F599" s="14">
        <f t="shared" ca="1" si="245"/>
        <v>1.00050788</v>
      </c>
      <c r="G599" s="14">
        <f ca="1">(TRUNC(PRODUCT($F$12:$F598),16))</f>
        <v>1.21692733723976</v>
      </c>
      <c r="H599" s="14">
        <f t="shared" ca="1" si="246"/>
        <v>1.1479040708341499</v>
      </c>
      <c r="I599" s="14">
        <f t="shared" ca="1" si="247"/>
        <v>1.06012982</v>
      </c>
      <c r="J599" s="13">
        <f t="shared" si="237"/>
        <v>0.06</v>
      </c>
      <c r="K599" s="29">
        <f t="shared" si="238"/>
        <v>44865</v>
      </c>
      <c r="L599" s="2">
        <f t="shared" si="239"/>
        <v>115</v>
      </c>
      <c r="M599" s="17">
        <f t="shared" si="240"/>
        <v>115</v>
      </c>
      <c r="N599" s="12">
        <f t="shared" si="229"/>
        <v>1.0269476639999999</v>
      </c>
      <c r="O599" s="12">
        <f t="shared" ca="1" si="230"/>
        <v>1.088697842</v>
      </c>
      <c r="P599" s="17">
        <f t="shared" si="241"/>
        <v>0</v>
      </c>
      <c r="Q599" s="14">
        <f t="shared" ca="1" si="231"/>
        <v>88.697841999999994</v>
      </c>
      <c r="R599" s="20">
        <f t="shared" si="232"/>
        <v>0</v>
      </c>
      <c r="S599" s="14">
        <f t="shared" si="233"/>
        <v>0</v>
      </c>
      <c r="T599" s="4" t="str">
        <f t="shared" si="242"/>
        <v>J=</v>
      </c>
      <c r="U599" s="29">
        <f t="shared" si="243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34"/>
        <v>45034</v>
      </c>
      <c r="B600" s="125">
        <f t="shared" ca="1" si="244"/>
        <v>1089.5026640000001</v>
      </c>
      <c r="C600" s="7">
        <f t="shared" si="235"/>
        <v>1000</v>
      </c>
      <c r="D600" s="102">
        <f t="shared" si="236"/>
        <v>45029</v>
      </c>
      <c r="E600" s="100">
        <f ca="1">IF(D600&lt;$B$1,VLOOKUP(D600,[1]DI!$A$4:$B$15000,2,FALSE),0)</f>
        <v>0.13650000000000001</v>
      </c>
      <c r="F600" s="14">
        <f t="shared" ca="1" si="245"/>
        <v>1.00050788</v>
      </c>
      <c r="G600" s="14">
        <f ca="1">(TRUNC(PRODUCT($F$12:$F599),16))</f>
        <v>1.2175453902958</v>
      </c>
      <c r="H600" s="14">
        <f t="shared" ca="1" si="246"/>
        <v>1.1479040708341499</v>
      </c>
      <c r="I600" s="14">
        <f t="shared" ca="1" si="247"/>
        <v>1.06066824</v>
      </c>
      <c r="J600" s="13">
        <f t="shared" si="237"/>
        <v>0.06</v>
      </c>
      <c r="K600" s="29">
        <f t="shared" si="238"/>
        <v>44865</v>
      </c>
      <c r="L600" s="2">
        <f t="shared" si="239"/>
        <v>116</v>
      </c>
      <c r="M600" s="17">
        <f t="shared" si="240"/>
        <v>116</v>
      </c>
      <c r="N600" s="12">
        <f t="shared" si="229"/>
        <v>1.0271851489999999</v>
      </c>
      <c r="O600" s="12">
        <f t="shared" ca="1" si="230"/>
        <v>1.0895026640000001</v>
      </c>
      <c r="P600" s="17">
        <f t="shared" si="241"/>
        <v>0</v>
      </c>
      <c r="Q600" s="14">
        <f t="shared" ca="1" si="231"/>
        <v>89.502663999999996</v>
      </c>
      <c r="R600" s="20">
        <f t="shared" si="232"/>
        <v>0</v>
      </c>
      <c r="S600" s="14">
        <f t="shared" si="233"/>
        <v>0</v>
      </c>
      <c r="T600" s="4" t="str">
        <f t="shared" si="242"/>
        <v>J=</v>
      </c>
      <c r="U600" s="29">
        <f t="shared" si="243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34"/>
        <v>45035</v>
      </c>
      <c r="B601" s="125">
        <f t="shared" ca="1" si="244"/>
        <v>1090.3080769999999</v>
      </c>
      <c r="C601" s="7">
        <f t="shared" si="235"/>
        <v>1000</v>
      </c>
      <c r="D601" s="102">
        <f t="shared" si="236"/>
        <v>45030</v>
      </c>
      <c r="E601" s="100">
        <f ca="1">IF(D601&lt;$B$1,VLOOKUP(D601,[1]DI!$A$4:$B$15000,2,FALSE),0)</f>
        <v>0.13650000000000001</v>
      </c>
      <c r="F601" s="14">
        <f t="shared" ca="1" si="245"/>
        <v>1.00050788</v>
      </c>
      <c r="G601" s="14">
        <f ca="1">(TRUNC(PRODUCT($F$12:$F600),16))</f>
        <v>1.2181637572486199</v>
      </c>
      <c r="H601" s="14">
        <f t="shared" ca="1" si="246"/>
        <v>1.1479040708341499</v>
      </c>
      <c r="I601" s="14">
        <f t="shared" ca="1" si="247"/>
        <v>1.06120693</v>
      </c>
      <c r="J601" s="13">
        <f t="shared" si="237"/>
        <v>0.06</v>
      </c>
      <c r="K601" s="29">
        <f t="shared" si="238"/>
        <v>44865</v>
      </c>
      <c r="L601" s="2">
        <f t="shared" si="239"/>
        <v>117</v>
      </c>
      <c r="M601" s="17">
        <f t="shared" si="240"/>
        <v>117</v>
      </c>
      <c r="N601" s="12">
        <f t="shared" si="229"/>
        <v>1.0274226879999999</v>
      </c>
      <c r="O601" s="12">
        <f t="shared" ca="1" si="230"/>
        <v>1.090308077</v>
      </c>
      <c r="P601" s="17">
        <f t="shared" si="241"/>
        <v>0</v>
      </c>
      <c r="Q601" s="14">
        <f t="shared" ca="1" si="231"/>
        <v>90.308076999999997</v>
      </c>
      <c r="R601" s="20">
        <f t="shared" si="232"/>
        <v>0</v>
      </c>
      <c r="S601" s="14">
        <f t="shared" si="233"/>
        <v>0</v>
      </c>
      <c r="T601" s="4" t="str">
        <f t="shared" si="242"/>
        <v>J=</v>
      </c>
      <c r="U601" s="29">
        <f t="shared" si="243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34"/>
        <v>45036</v>
      </c>
      <c r="B602" s="125">
        <f t="shared" ca="1" si="244"/>
        <v>1091.11409099</v>
      </c>
      <c r="C602" s="7">
        <f t="shared" si="235"/>
        <v>1000</v>
      </c>
      <c r="D602" s="102">
        <f t="shared" si="236"/>
        <v>45033</v>
      </c>
      <c r="E602" s="100">
        <f ca="1">IF(D602&lt;$B$1,VLOOKUP(D602,[1]DI!$A$4:$B$15000,2,FALSE),0)</f>
        <v>0.13650000000000001</v>
      </c>
      <c r="F602" s="14">
        <f t="shared" ca="1" si="245"/>
        <v>1.00050788</v>
      </c>
      <c r="G602" s="14">
        <f ca="1">(TRUNC(PRODUCT($F$12:$F601),16))</f>
        <v>1.21878243825765</v>
      </c>
      <c r="H602" s="14">
        <f t="shared" ca="1" si="246"/>
        <v>1.1479040708341499</v>
      </c>
      <c r="I602" s="14">
        <f t="shared" ca="1" si="247"/>
        <v>1.0617459</v>
      </c>
      <c r="J602" s="13">
        <f t="shared" si="237"/>
        <v>0.06</v>
      </c>
      <c r="K602" s="29">
        <f t="shared" si="238"/>
        <v>44865</v>
      </c>
      <c r="L602" s="2">
        <f t="shared" si="239"/>
        <v>118</v>
      </c>
      <c r="M602" s="17">
        <f t="shared" si="240"/>
        <v>118</v>
      </c>
      <c r="N602" s="12">
        <f t="shared" si="229"/>
        <v>1.027660282</v>
      </c>
      <c r="O602" s="12">
        <f t="shared" ca="1" si="230"/>
        <v>1.0911140909999999</v>
      </c>
      <c r="P602" s="17">
        <f t="shared" si="241"/>
        <v>0</v>
      </c>
      <c r="Q602" s="14">
        <f t="shared" ca="1" si="231"/>
        <v>91.114090989999994</v>
      </c>
      <c r="R602" s="20">
        <f t="shared" si="232"/>
        <v>0</v>
      </c>
      <c r="S602" s="14">
        <f t="shared" si="233"/>
        <v>0</v>
      </c>
      <c r="T602" s="4" t="str">
        <f t="shared" si="242"/>
        <v>J=</v>
      </c>
      <c r="U602" s="29">
        <f t="shared" si="243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34"/>
        <v>45040</v>
      </c>
      <c r="B603" s="125">
        <f t="shared" ca="1" si="244"/>
        <v>1091.9206979999999</v>
      </c>
      <c r="C603" s="7">
        <f t="shared" si="235"/>
        <v>1000</v>
      </c>
      <c r="D603" s="102">
        <f t="shared" si="236"/>
        <v>45034</v>
      </c>
      <c r="E603" s="100">
        <f ca="1">IF(D603&lt;$B$1,VLOOKUP(D603,[1]DI!$A$4:$B$15000,2,FALSE),0)</f>
        <v>0.13650000000000001</v>
      </c>
      <c r="F603" s="14">
        <f t="shared" ca="1" si="245"/>
        <v>1.00050788</v>
      </c>
      <c r="G603" s="14">
        <f ca="1">(TRUNC(PRODUCT($F$12:$F602),16))</f>
        <v>1.2194014334823899</v>
      </c>
      <c r="H603" s="14">
        <f t="shared" ca="1" si="246"/>
        <v>1.1479040708341499</v>
      </c>
      <c r="I603" s="14">
        <f t="shared" ca="1" si="247"/>
        <v>1.06228514</v>
      </c>
      <c r="J603" s="13">
        <f t="shared" si="237"/>
        <v>0.06</v>
      </c>
      <c r="K603" s="29">
        <f t="shared" si="238"/>
        <v>44865</v>
      </c>
      <c r="L603" s="2">
        <f t="shared" si="239"/>
        <v>119</v>
      </c>
      <c r="M603" s="17">
        <f t="shared" si="240"/>
        <v>119</v>
      </c>
      <c r="N603" s="12">
        <f t="shared" si="229"/>
        <v>1.027897931</v>
      </c>
      <c r="O603" s="12">
        <f t="shared" ca="1" si="230"/>
        <v>1.091920698</v>
      </c>
      <c r="P603" s="17">
        <f t="shared" si="241"/>
        <v>0</v>
      </c>
      <c r="Q603" s="14">
        <f t="shared" ca="1" si="231"/>
        <v>91.920698000000002</v>
      </c>
      <c r="R603" s="20">
        <f t="shared" si="232"/>
        <v>0</v>
      </c>
      <c r="S603" s="14">
        <f t="shared" si="233"/>
        <v>0</v>
      </c>
      <c r="T603" s="4" t="str">
        <f t="shared" si="242"/>
        <v>J=</v>
      </c>
      <c r="U603" s="29">
        <f t="shared" si="243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34"/>
        <v>45041</v>
      </c>
      <c r="B604" s="125">
        <f t="shared" ca="1" si="244"/>
        <v>1092.7278960000001</v>
      </c>
      <c r="C604" s="7">
        <f t="shared" si="235"/>
        <v>1000</v>
      </c>
      <c r="D604" s="102">
        <f t="shared" si="236"/>
        <v>45035</v>
      </c>
      <c r="E604" s="100">
        <f ca="1">IF(D604&lt;$B$1,VLOOKUP(D604,[1]DI!$A$4:$B$15000,2,FALSE),0)</f>
        <v>0.13650000000000001</v>
      </c>
      <c r="F604" s="14">
        <f t="shared" ca="1" si="245"/>
        <v>1.00050788</v>
      </c>
      <c r="G604" s="14">
        <f ca="1">(TRUNC(PRODUCT($F$12:$F603),16))</f>
        <v>1.2200207430824299</v>
      </c>
      <c r="H604" s="14">
        <f t="shared" ca="1" si="246"/>
        <v>1.1479040708341499</v>
      </c>
      <c r="I604" s="14">
        <f t="shared" ca="1" si="247"/>
        <v>1.06282465</v>
      </c>
      <c r="J604" s="13">
        <f t="shared" si="237"/>
        <v>0.06</v>
      </c>
      <c r="K604" s="29">
        <f t="shared" si="238"/>
        <v>44865</v>
      </c>
      <c r="L604" s="2">
        <f t="shared" si="239"/>
        <v>120</v>
      </c>
      <c r="M604" s="17">
        <f t="shared" si="240"/>
        <v>120</v>
      </c>
      <c r="N604" s="12">
        <f t="shared" si="229"/>
        <v>1.0281356349999999</v>
      </c>
      <c r="O604" s="12">
        <f t="shared" ca="1" si="230"/>
        <v>1.092727896</v>
      </c>
      <c r="P604" s="17">
        <f t="shared" si="241"/>
        <v>0</v>
      </c>
      <c r="Q604" s="14">
        <f t="shared" ca="1" si="231"/>
        <v>92.727896000000001</v>
      </c>
      <c r="R604" s="20">
        <f t="shared" si="232"/>
        <v>0</v>
      </c>
      <c r="S604" s="14">
        <f t="shared" si="233"/>
        <v>0</v>
      </c>
      <c r="T604" s="4" t="str">
        <f t="shared" si="242"/>
        <v>J=</v>
      </c>
      <c r="U604" s="29">
        <f t="shared" si="243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34"/>
        <v>45042</v>
      </c>
      <c r="B605" s="125">
        <f t="shared" ca="1" si="244"/>
        <v>1093.53569799</v>
      </c>
      <c r="C605" s="7">
        <f t="shared" si="235"/>
        <v>1000</v>
      </c>
      <c r="D605" s="102">
        <f t="shared" si="236"/>
        <v>45036</v>
      </c>
      <c r="E605" s="100">
        <f ca="1">IF(D605&lt;$B$1,VLOOKUP(D605,[1]DI!$A$4:$B$15000,2,FALSE),0)</f>
        <v>0.13650000000000001</v>
      </c>
      <c r="F605" s="14">
        <f t="shared" ca="1" si="245"/>
        <v>1.00050788</v>
      </c>
      <c r="G605" s="14">
        <f ca="1">(TRUNC(PRODUCT($F$12:$F604),16))</f>
        <v>1.22064036721743</v>
      </c>
      <c r="H605" s="14">
        <f t="shared" ca="1" si="246"/>
        <v>1.1479040708341499</v>
      </c>
      <c r="I605" s="14">
        <f t="shared" ca="1" si="247"/>
        <v>1.06336444</v>
      </c>
      <c r="J605" s="13">
        <f t="shared" si="237"/>
        <v>0.06</v>
      </c>
      <c r="K605" s="29">
        <f t="shared" si="238"/>
        <v>44865</v>
      </c>
      <c r="L605" s="2">
        <f t="shared" si="239"/>
        <v>121</v>
      </c>
      <c r="M605" s="17">
        <f t="shared" si="240"/>
        <v>121</v>
      </c>
      <c r="N605" s="12">
        <f t="shared" si="229"/>
        <v>1.0283733939999999</v>
      </c>
      <c r="O605" s="12">
        <f t="shared" ca="1" si="230"/>
        <v>1.0935356979999999</v>
      </c>
      <c r="P605" s="17">
        <f t="shared" si="241"/>
        <v>0</v>
      </c>
      <c r="Q605" s="14">
        <f t="shared" ca="1" si="231"/>
        <v>93.535697990000003</v>
      </c>
      <c r="R605" s="20">
        <f t="shared" si="232"/>
        <v>0</v>
      </c>
      <c r="S605" s="14">
        <f t="shared" si="233"/>
        <v>0</v>
      </c>
      <c r="T605" s="4" t="str">
        <f t="shared" si="242"/>
        <v>J=</v>
      </c>
      <c r="U605" s="29">
        <f t="shared" si="243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34"/>
        <v>45043</v>
      </c>
      <c r="B606" s="125">
        <f t="shared" ca="1" si="244"/>
        <v>1094.34409299</v>
      </c>
      <c r="C606" s="7">
        <f t="shared" si="235"/>
        <v>1000</v>
      </c>
      <c r="D606" s="102">
        <f t="shared" si="236"/>
        <v>45040</v>
      </c>
      <c r="E606" s="100">
        <f ca="1">IF(D606&lt;$B$1,VLOOKUP(D606,[1]DI!$A$4:$B$15000,2,FALSE),0)</f>
        <v>0.13650000000000001</v>
      </c>
      <c r="F606" s="14">
        <f t="shared" ca="1" si="245"/>
        <v>1.00050788</v>
      </c>
      <c r="G606" s="14">
        <f ca="1">(TRUNC(PRODUCT($F$12:$F605),16))</f>
        <v>1.2212603060471301</v>
      </c>
      <c r="H606" s="14">
        <f t="shared" ca="1" si="246"/>
        <v>1.1479040708341499</v>
      </c>
      <c r="I606" s="14">
        <f t="shared" ca="1" si="247"/>
        <v>1.0639045</v>
      </c>
      <c r="J606" s="13">
        <f t="shared" si="237"/>
        <v>0.06</v>
      </c>
      <c r="K606" s="29">
        <f t="shared" si="238"/>
        <v>44865</v>
      </c>
      <c r="L606" s="2">
        <f t="shared" si="239"/>
        <v>122</v>
      </c>
      <c r="M606" s="17">
        <f t="shared" si="240"/>
        <v>122</v>
      </c>
      <c r="N606" s="12">
        <f t="shared" si="229"/>
        <v>1.0286112080000001</v>
      </c>
      <c r="O606" s="12">
        <f t="shared" ca="1" si="230"/>
        <v>1.0943440929999999</v>
      </c>
      <c r="P606" s="17">
        <f t="shared" si="241"/>
        <v>0</v>
      </c>
      <c r="Q606" s="14">
        <f t="shared" ca="1" si="231"/>
        <v>94.344092989999993</v>
      </c>
      <c r="R606" s="20">
        <f t="shared" si="232"/>
        <v>0</v>
      </c>
      <c r="S606" s="14">
        <f t="shared" si="233"/>
        <v>0</v>
      </c>
      <c r="T606" s="4" t="str">
        <f t="shared" si="242"/>
        <v>J=</v>
      </c>
      <c r="U606" s="29">
        <f t="shared" si="243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34"/>
        <v>45044</v>
      </c>
      <c r="B607" s="125">
        <f t="shared" ca="1" si="244"/>
        <v>1095.1530909999999</v>
      </c>
      <c r="C607" s="7">
        <f t="shared" si="235"/>
        <v>1000</v>
      </c>
      <c r="D607" s="102">
        <f t="shared" si="236"/>
        <v>45041</v>
      </c>
      <c r="E607" s="100">
        <f ca="1">IF(D607&lt;$B$1,VLOOKUP(D607,[1]DI!$A$4:$B$15000,2,FALSE),0)</f>
        <v>0.13650000000000001</v>
      </c>
      <c r="F607" s="14">
        <f t="shared" ca="1" si="245"/>
        <v>1.00050788</v>
      </c>
      <c r="G607" s="14">
        <f ca="1">(TRUNC(PRODUCT($F$12:$F606),16))</f>
        <v>1.22188055973137</v>
      </c>
      <c r="H607" s="14">
        <f t="shared" ca="1" si="246"/>
        <v>1.1479040708341499</v>
      </c>
      <c r="I607" s="14">
        <f t="shared" ca="1" si="247"/>
        <v>1.0644448399999999</v>
      </c>
      <c r="J607" s="13">
        <f t="shared" si="237"/>
        <v>0.06</v>
      </c>
      <c r="K607" s="29">
        <f t="shared" si="238"/>
        <v>44865</v>
      </c>
      <c r="L607" s="2">
        <f t="shared" si="239"/>
        <v>123</v>
      </c>
      <c r="M607" s="17">
        <f t="shared" si="240"/>
        <v>123</v>
      </c>
      <c r="N607" s="12">
        <f t="shared" si="229"/>
        <v>1.0288490770000001</v>
      </c>
      <c r="O607" s="12">
        <f t="shared" ca="1" si="230"/>
        <v>1.095153091</v>
      </c>
      <c r="P607" s="17">
        <f t="shared" si="241"/>
        <v>0</v>
      </c>
      <c r="Q607" s="14">
        <f t="shared" ca="1" si="231"/>
        <v>95.153091000000003</v>
      </c>
      <c r="R607" s="20">
        <f t="shared" si="232"/>
        <v>0</v>
      </c>
      <c r="S607" s="14">
        <f t="shared" si="233"/>
        <v>0</v>
      </c>
      <c r="T607" s="4" t="str">
        <f t="shared" si="242"/>
        <v>J=</v>
      </c>
      <c r="U607" s="29">
        <f t="shared" si="243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34"/>
        <v>45048</v>
      </c>
      <c r="B608" s="125">
        <f t="shared" ca="1" si="244"/>
        <v>1095.962683</v>
      </c>
      <c r="C608" s="7">
        <f t="shared" si="235"/>
        <v>1000</v>
      </c>
      <c r="D608" s="102">
        <f t="shared" si="236"/>
        <v>45042</v>
      </c>
      <c r="E608" s="100">
        <f ca="1">IF(D608&lt;$B$1,VLOOKUP(D608,[1]DI!$A$4:$B$15000,2,FALSE),0)</f>
        <v>0.13650000000000001</v>
      </c>
      <c r="F608" s="14">
        <f t="shared" ca="1" si="245"/>
        <v>1.00050788</v>
      </c>
      <c r="G608" s="14">
        <f ca="1">(TRUNC(PRODUCT($F$12:$F607),16))</f>
        <v>1.22250112843004</v>
      </c>
      <c r="H608" s="14">
        <f t="shared" ca="1" si="246"/>
        <v>1.1479040708341499</v>
      </c>
      <c r="I608" s="14">
        <f t="shared" ca="1" si="247"/>
        <v>1.06498545</v>
      </c>
      <c r="J608" s="13">
        <f t="shared" si="237"/>
        <v>0.06</v>
      </c>
      <c r="K608" s="29">
        <f t="shared" si="238"/>
        <v>44865</v>
      </c>
      <c r="L608" s="2">
        <f t="shared" si="239"/>
        <v>124</v>
      </c>
      <c r="M608" s="17">
        <f t="shared" si="240"/>
        <v>124</v>
      </c>
      <c r="N608" s="12">
        <f t="shared" si="229"/>
        <v>1.0290870009999999</v>
      </c>
      <c r="O608" s="12">
        <f t="shared" ca="1" si="230"/>
        <v>1.095962683</v>
      </c>
      <c r="P608" s="17">
        <f t="shared" si="241"/>
        <v>0</v>
      </c>
      <c r="Q608" s="14">
        <f t="shared" ca="1" si="231"/>
        <v>95.962682999999998</v>
      </c>
      <c r="R608" s="20">
        <f t="shared" si="232"/>
        <v>0</v>
      </c>
      <c r="S608" s="14">
        <f t="shared" si="233"/>
        <v>0</v>
      </c>
      <c r="T608" s="4" t="str">
        <f t="shared" si="242"/>
        <v>J=</v>
      </c>
      <c r="U608" s="29">
        <f t="shared" si="243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34"/>
        <v>45049</v>
      </c>
      <c r="B609" s="125">
        <f t="shared" ca="1" si="244"/>
        <v>1096.772868</v>
      </c>
      <c r="C609" s="7">
        <f t="shared" si="235"/>
        <v>1000</v>
      </c>
      <c r="D609" s="102">
        <f t="shared" si="236"/>
        <v>45043</v>
      </c>
      <c r="E609" s="100">
        <f ca="1">IF(D609&lt;$B$1,VLOOKUP(D609,[1]DI!$A$4:$B$15000,2,FALSE),0)</f>
        <v>0.13650000000000001</v>
      </c>
      <c r="F609" s="14">
        <f t="shared" ca="1" si="245"/>
        <v>1.00050788</v>
      </c>
      <c r="G609" s="14">
        <f ca="1">(TRUNC(PRODUCT($F$12:$F608),16))</f>
        <v>1.2231220123031501</v>
      </c>
      <c r="H609" s="14">
        <f t="shared" ca="1" si="246"/>
        <v>1.1479040708341499</v>
      </c>
      <c r="I609" s="14">
        <f t="shared" ca="1" si="247"/>
        <v>1.06552633</v>
      </c>
      <c r="J609" s="13">
        <f t="shared" si="237"/>
        <v>0.06</v>
      </c>
      <c r="K609" s="29">
        <f t="shared" si="238"/>
        <v>44865</v>
      </c>
      <c r="L609" s="2">
        <f t="shared" si="239"/>
        <v>125</v>
      </c>
      <c r="M609" s="17">
        <f t="shared" si="240"/>
        <v>125</v>
      </c>
      <c r="N609" s="12">
        <f t="shared" si="229"/>
        <v>1.0293249799999999</v>
      </c>
      <c r="O609" s="12">
        <f t="shared" ca="1" si="230"/>
        <v>1.096772868</v>
      </c>
      <c r="P609" s="17">
        <f t="shared" si="241"/>
        <v>0</v>
      </c>
      <c r="Q609" s="14">
        <f t="shared" ca="1" si="231"/>
        <v>96.772868000000003</v>
      </c>
      <c r="R609" s="20">
        <f t="shared" si="232"/>
        <v>0</v>
      </c>
      <c r="S609" s="14">
        <f t="shared" si="233"/>
        <v>0</v>
      </c>
      <c r="T609" s="4" t="str">
        <f t="shared" si="242"/>
        <v>J=</v>
      </c>
      <c r="U609" s="29">
        <f t="shared" si="243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34"/>
        <v>45050</v>
      </c>
      <c r="B610" s="125">
        <f t="shared" ca="1" si="244"/>
        <v>1097.583658</v>
      </c>
      <c r="C610" s="7">
        <f t="shared" si="235"/>
        <v>1000</v>
      </c>
      <c r="D610" s="102">
        <f t="shared" si="236"/>
        <v>45044</v>
      </c>
      <c r="E610" s="100">
        <f ca="1">IF(D610&lt;$B$1,VLOOKUP(D610,[1]DI!$A$4:$B$15000,2,FALSE),0)</f>
        <v>0.13650000000000001</v>
      </c>
      <c r="F610" s="14">
        <f t="shared" ca="1" si="245"/>
        <v>1.00050788</v>
      </c>
      <c r="G610" s="14">
        <f ca="1">(TRUNC(PRODUCT($F$12:$F609),16))</f>
        <v>1.22374321151076</v>
      </c>
      <c r="H610" s="14">
        <f t="shared" ca="1" si="246"/>
        <v>1.1479040708341499</v>
      </c>
      <c r="I610" s="14">
        <f t="shared" ca="1" si="247"/>
        <v>1.06606749</v>
      </c>
      <c r="J610" s="13">
        <f t="shared" si="237"/>
        <v>0.06</v>
      </c>
      <c r="K610" s="29">
        <f t="shared" si="238"/>
        <v>44865</v>
      </c>
      <c r="L610" s="2">
        <f t="shared" si="239"/>
        <v>126</v>
      </c>
      <c r="M610" s="17">
        <f t="shared" si="240"/>
        <v>126</v>
      </c>
      <c r="N610" s="12">
        <f t="shared" si="229"/>
        <v>1.0295630140000001</v>
      </c>
      <c r="O610" s="12">
        <f t="shared" ca="1" si="230"/>
        <v>1.097583658</v>
      </c>
      <c r="P610" s="17">
        <f t="shared" si="241"/>
        <v>0</v>
      </c>
      <c r="Q610" s="14">
        <f t="shared" ca="1" si="231"/>
        <v>97.583658</v>
      </c>
      <c r="R610" s="20">
        <f t="shared" si="232"/>
        <v>0</v>
      </c>
      <c r="S610" s="14">
        <f t="shared" si="233"/>
        <v>0</v>
      </c>
      <c r="T610" s="4" t="str">
        <f t="shared" si="242"/>
        <v>J=</v>
      </c>
      <c r="U610" s="29">
        <f t="shared" si="243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34"/>
        <v>45051</v>
      </c>
      <c r="B611" s="125">
        <f t="shared" ca="1" si="244"/>
        <v>1098.39504199</v>
      </c>
      <c r="C611" s="7">
        <f t="shared" si="235"/>
        <v>1000</v>
      </c>
      <c r="D611" s="102">
        <f t="shared" si="236"/>
        <v>45048</v>
      </c>
      <c r="E611" s="100">
        <f ca="1">IF(D611&lt;$B$1,VLOOKUP(D611,[1]DI!$A$4:$B$15000,2,FALSE),0)</f>
        <v>0.13650000000000001</v>
      </c>
      <c r="F611" s="14">
        <f t="shared" ca="1" si="245"/>
        <v>1.00050788</v>
      </c>
      <c r="G611" s="14">
        <f ca="1">(TRUNC(PRODUCT($F$12:$F610),16))</f>
        <v>1.2243647262130199</v>
      </c>
      <c r="H611" s="14">
        <f t="shared" ca="1" si="246"/>
        <v>1.1479040708341499</v>
      </c>
      <c r="I611" s="14">
        <f t="shared" ca="1" si="247"/>
        <v>1.06660892</v>
      </c>
      <c r="J611" s="13">
        <f t="shared" si="237"/>
        <v>0.06</v>
      </c>
      <c r="K611" s="29">
        <f t="shared" si="238"/>
        <v>44865</v>
      </c>
      <c r="L611" s="2">
        <f t="shared" si="239"/>
        <v>127</v>
      </c>
      <c r="M611" s="17">
        <f t="shared" si="240"/>
        <v>127</v>
      </c>
      <c r="N611" s="12">
        <f t="shared" si="229"/>
        <v>1.0298011030000001</v>
      </c>
      <c r="O611" s="12">
        <f t="shared" ca="1" si="230"/>
        <v>1.0983950419999999</v>
      </c>
      <c r="P611" s="17">
        <f t="shared" si="241"/>
        <v>0</v>
      </c>
      <c r="Q611" s="14">
        <f t="shared" ca="1" si="231"/>
        <v>98.395041989999996</v>
      </c>
      <c r="R611" s="20">
        <f t="shared" si="232"/>
        <v>0</v>
      </c>
      <c r="S611" s="14">
        <f t="shared" si="233"/>
        <v>0</v>
      </c>
      <c r="T611" s="4" t="str">
        <f t="shared" si="242"/>
        <v>J=</v>
      </c>
      <c r="U611" s="29">
        <f t="shared" si="243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34"/>
        <v>45054</v>
      </c>
      <c r="B612" s="125">
        <f t="shared" ca="1" si="244"/>
        <v>1099.20703099</v>
      </c>
      <c r="C612" s="7">
        <f t="shared" si="235"/>
        <v>1000</v>
      </c>
      <c r="D612" s="102">
        <f t="shared" si="236"/>
        <v>45049</v>
      </c>
      <c r="E612" s="100">
        <f ca="1">IF(D612&lt;$B$1,VLOOKUP(D612,[1]DI!$A$4:$B$15000,2,FALSE),0)</f>
        <v>0.13650000000000001</v>
      </c>
      <c r="F612" s="14">
        <f t="shared" ca="1" si="245"/>
        <v>1.00050788</v>
      </c>
      <c r="G612" s="14">
        <f ca="1">(TRUNC(PRODUCT($F$12:$F611),16))</f>
        <v>1.2249865565701701</v>
      </c>
      <c r="H612" s="14">
        <f t="shared" ca="1" si="246"/>
        <v>1.1479040708341499</v>
      </c>
      <c r="I612" s="14">
        <f t="shared" ca="1" si="247"/>
        <v>1.06715063</v>
      </c>
      <c r="J612" s="13">
        <f t="shared" si="237"/>
        <v>0.06</v>
      </c>
      <c r="K612" s="29">
        <f t="shared" si="238"/>
        <v>44865</v>
      </c>
      <c r="L612" s="2">
        <f t="shared" si="239"/>
        <v>128</v>
      </c>
      <c r="M612" s="17">
        <f t="shared" si="240"/>
        <v>128</v>
      </c>
      <c r="N612" s="12">
        <f t="shared" si="229"/>
        <v>1.0300392469999999</v>
      </c>
      <c r="O612" s="12">
        <f t="shared" ca="1" si="230"/>
        <v>1.0992070309999999</v>
      </c>
      <c r="P612" s="17">
        <f t="shared" si="241"/>
        <v>0</v>
      </c>
      <c r="Q612" s="14">
        <f t="shared" ca="1" si="231"/>
        <v>99.207030990000007</v>
      </c>
      <c r="R612" s="20">
        <f t="shared" si="232"/>
        <v>0</v>
      </c>
      <c r="S612" s="14">
        <f t="shared" si="233"/>
        <v>0</v>
      </c>
      <c r="T612" s="4" t="str">
        <f t="shared" si="242"/>
        <v>J=</v>
      </c>
      <c r="U612" s="29">
        <f t="shared" si="243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34"/>
        <v>45055</v>
      </c>
      <c r="B613" s="125">
        <f t="shared" ca="1" si="244"/>
        <v>1100.0196269999999</v>
      </c>
      <c r="C613" s="7">
        <f t="shared" si="235"/>
        <v>1000</v>
      </c>
      <c r="D613" s="102">
        <f t="shared" si="236"/>
        <v>45050</v>
      </c>
      <c r="E613" s="100">
        <f ca="1">IF(D613&lt;$B$1,VLOOKUP(D613,[1]DI!$A$4:$B$15000,2,FALSE),0)</f>
        <v>0.13650000000000001</v>
      </c>
      <c r="F613" s="14">
        <f t="shared" ca="1" si="245"/>
        <v>1.00050788</v>
      </c>
      <c r="G613" s="14">
        <f ca="1">(TRUNC(PRODUCT($F$12:$F612),16))</f>
        <v>1.22560870274252</v>
      </c>
      <c r="H613" s="14">
        <f t="shared" ca="1" si="246"/>
        <v>1.1479040708341499</v>
      </c>
      <c r="I613" s="14">
        <f t="shared" ca="1" si="247"/>
        <v>1.0676926200000001</v>
      </c>
      <c r="J613" s="13">
        <f t="shared" si="237"/>
        <v>0.06</v>
      </c>
      <c r="K613" s="29">
        <f t="shared" si="238"/>
        <v>44865</v>
      </c>
      <c r="L613" s="2">
        <f t="shared" si="239"/>
        <v>129</v>
      </c>
      <c r="M613" s="17">
        <f t="shared" si="240"/>
        <v>129</v>
      </c>
      <c r="N613" s="12">
        <f t="shared" si="229"/>
        <v>1.030277447</v>
      </c>
      <c r="O613" s="12">
        <f t="shared" ca="1" si="230"/>
        <v>1.100019627</v>
      </c>
      <c r="P613" s="17">
        <f t="shared" si="241"/>
        <v>0</v>
      </c>
      <c r="Q613" s="14">
        <f t="shared" ca="1" si="231"/>
        <v>100.019627</v>
      </c>
      <c r="R613" s="20">
        <f t="shared" si="232"/>
        <v>0</v>
      </c>
      <c r="S613" s="14">
        <f t="shared" si="233"/>
        <v>0</v>
      </c>
      <c r="T613" s="4" t="str">
        <f t="shared" si="242"/>
        <v>J=</v>
      </c>
      <c r="U613" s="29">
        <f t="shared" si="243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34"/>
        <v>45056</v>
      </c>
      <c r="B614" s="125">
        <f t="shared" ca="1" si="244"/>
        <v>1100.8328160000001</v>
      </c>
      <c r="C614" s="7">
        <f t="shared" si="235"/>
        <v>1000</v>
      </c>
      <c r="D614" s="102">
        <f t="shared" si="236"/>
        <v>45051</v>
      </c>
      <c r="E614" s="100">
        <f ca="1">IF(D614&lt;$B$1,VLOOKUP(D614,[1]DI!$A$4:$B$15000,2,FALSE),0)</f>
        <v>0.13650000000000001</v>
      </c>
      <c r="F614" s="14">
        <f t="shared" ca="1" si="245"/>
        <v>1.00050788</v>
      </c>
      <c r="G614" s="14">
        <f ca="1">(TRUNC(PRODUCT($F$12:$F613),16))</f>
        <v>1.22623116489047</v>
      </c>
      <c r="H614" s="14">
        <f t="shared" ca="1" si="246"/>
        <v>1.1479040708341499</v>
      </c>
      <c r="I614" s="14">
        <f t="shared" ca="1" si="247"/>
        <v>1.0682348800000001</v>
      </c>
      <c r="J614" s="13">
        <f t="shared" si="237"/>
        <v>0.06</v>
      </c>
      <c r="K614" s="29">
        <f t="shared" si="238"/>
        <v>44865</v>
      </c>
      <c r="L614" s="2">
        <f t="shared" si="239"/>
        <v>130</v>
      </c>
      <c r="M614" s="17">
        <f t="shared" si="240"/>
        <v>130</v>
      </c>
      <c r="N614" s="12">
        <f t="shared" si="229"/>
        <v>1.0305157009999999</v>
      </c>
      <c r="O614" s="12">
        <f t="shared" ca="1" si="230"/>
        <v>1.100832816</v>
      </c>
      <c r="P614" s="17">
        <f t="shared" si="241"/>
        <v>0</v>
      </c>
      <c r="Q614" s="14">
        <f t="shared" ca="1" si="231"/>
        <v>100.83281599999999</v>
      </c>
      <c r="R614" s="20">
        <f t="shared" si="232"/>
        <v>0</v>
      </c>
      <c r="S614" s="14">
        <f t="shared" si="233"/>
        <v>0</v>
      </c>
      <c r="T614" s="4" t="str">
        <f t="shared" si="242"/>
        <v>J=</v>
      </c>
      <c r="U614" s="29">
        <f t="shared" si="243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34"/>
        <v>45057</v>
      </c>
      <c r="B615" s="125">
        <f t="shared" ca="1" si="244"/>
        <v>1101.6466009999999</v>
      </c>
      <c r="C615" s="7">
        <f t="shared" si="235"/>
        <v>1000</v>
      </c>
      <c r="D615" s="102">
        <f t="shared" si="236"/>
        <v>45054</v>
      </c>
      <c r="E615" s="100">
        <f ca="1">IF(D615&lt;$B$1,VLOOKUP(D615,[1]DI!$A$4:$B$15000,2,FALSE),0)</f>
        <v>0.13650000000000001</v>
      </c>
      <c r="F615" s="14">
        <f t="shared" ca="1" si="245"/>
        <v>1.00050788</v>
      </c>
      <c r="G615" s="14">
        <f ca="1">(TRUNC(PRODUCT($F$12:$F614),16))</f>
        <v>1.22685394317449</v>
      </c>
      <c r="H615" s="14">
        <f t="shared" ca="1" si="246"/>
        <v>1.1479040708341499</v>
      </c>
      <c r="I615" s="14">
        <f t="shared" ca="1" si="247"/>
        <v>1.06877741</v>
      </c>
      <c r="J615" s="13">
        <f t="shared" si="237"/>
        <v>0.06</v>
      </c>
      <c r="K615" s="29">
        <f t="shared" si="238"/>
        <v>44865</v>
      </c>
      <c r="L615" s="2">
        <f t="shared" si="239"/>
        <v>131</v>
      </c>
      <c r="M615" s="17">
        <f t="shared" si="240"/>
        <v>131</v>
      </c>
      <c r="N615" s="12">
        <f t="shared" si="229"/>
        <v>1.0307540100000001</v>
      </c>
      <c r="O615" s="12">
        <f t="shared" ca="1" si="230"/>
        <v>1.1016466009999999</v>
      </c>
      <c r="P615" s="17">
        <f t="shared" si="241"/>
        <v>0</v>
      </c>
      <c r="Q615" s="14">
        <f t="shared" ca="1" si="231"/>
        <v>101.646601</v>
      </c>
      <c r="R615" s="20">
        <f t="shared" si="232"/>
        <v>0</v>
      </c>
      <c r="S615" s="14">
        <f t="shared" si="233"/>
        <v>0</v>
      </c>
      <c r="T615" s="4" t="str">
        <f t="shared" si="242"/>
        <v>J=</v>
      </c>
      <c r="U615" s="29">
        <f t="shared" si="243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34"/>
        <v>45058</v>
      </c>
      <c r="B616" s="125">
        <f t="shared" ca="1" si="244"/>
        <v>1102.4609929999999</v>
      </c>
      <c r="C616" s="7">
        <f t="shared" si="235"/>
        <v>1000</v>
      </c>
      <c r="D616" s="102">
        <f t="shared" si="236"/>
        <v>45055</v>
      </c>
      <c r="E616" s="100">
        <f ca="1">IF(D616&lt;$B$1,VLOOKUP(D616,[1]DI!$A$4:$B$15000,2,FALSE),0)</f>
        <v>0.13650000000000001</v>
      </c>
      <c r="F616" s="14">
        <f t="shared" ca="1" si="245"/>
        <v>1.00050788</v>
      </c>
      <c r="G616" s="14">
        <f ca="1">(TRUNC(PRODUCT($F$12:$F615),16))</f>
        <v>1.22747703775515</v>
      </c>
      <c r="H616" s="14">
        <f t="shared" ca="1" si="246"/>
        <v>1.1479040708341499</v>
      </c>
      <c r="I616" s="14">
        <f t="shared" ca="1" si="247"/>
        <v>1.06932022</v>
      </c>
      <c r="J616" s="13">
        <f t="shared" si="237"/>
        <v>0.06</v>
      </c>
      <c r="K616" s="29">
        <f t="shared" si="238"/>
        <v>44865</v>
      </c>
      <c r="L616" s="2">
        <f t="shared" si="239"/>
        <v>132</v>
      </c>
      <c r="M616" s="17">
        <f t="shared" si="240"/>
        <v>132</v>
      </c>
      <c r="N616" s="12">
        <f t="shared" si="229"/>
        <v>1.0309923750000001</v>
      </c>
      <c r="O616" s="12">
        <f t="shared" ca="1" si="230"/>
        <v>1.102460993</v>
      </c>
      <c r="P616" s="17">
        <f t="shared" si="241"/>
        <v>0</v>
      </c>
      <c r="Q616" s="14">
        <f t="shared" ca="1" si="231"/>
        <v>102.460993</v>
      </c>
      <c r="R616" s="20">
        <f t="shared" si="232"/>
        <v>0</v>
      </c>
      <c r="S616" s="14">
        <f t="shared" si="233"/>
        <v>0</v>
      </c>
      <c r="T616" s="4" t="str">
        <f t="shared" si="242"/>
        <v>J=</v>
      </c>
      <c r="U616" s="29">
        <f t="shared" si="243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34"/>
        <v>45061</v>
      </c>
      <c r="B617" s="125">
        <f t="shared" ca="1" si="244"/>
        <v>1103.275991</v>
      </c>
      <c r="C617" s="7">
        <f t="shared" si="235"/>
        <v>1000</v>
      </c>
      <c r="D617" s="102">
        <f t="shared" si="236"/>
        <v>45056</v>
      </c>
      <c r="E617" s="100">
        <f ca="1">IF(D617&lt;$B$1,VLOOKUP(D617,[1]DI!$A$4:$B$15000,2,FALSE),0)</f>
        <v>0.13650000000000001</v>
      </c>
      <c r="F617" s="14">
        <f t="shared" ca="1" si="245"/>
        <v>1.00050788</v>
      </c>
      <c r="G617" s="14">
        <f ca="1">(TRUNC(PRODUCT($F$12:$F616),16))</f>
        <v>1.22810044879309</v>
      </c>
      <c r="H617" s="14">
        <f t="shared" ca="1" si="246"/>
        <v>1.1479040708341499</v>
      </c>
      <c r="I617" s="14">
        <f t="shared" ca="1" si="247"/>
        <v>1.0698633099999999</v>
      </c>
      <c r="J617" s="13">
        <f t="shared" si="237"/>
        <v>0.06</v>
      </c>
      <c r="K617" s="29">
        <f t="shared" si="238"/>
        <v>44865</v>
      </c>
      <c r="L617" s="2">
        <f t="shared" si="239"/>
        <v>133</v>
      </c>
      <c r="M617" s="17">
        <f t="shared" si="240"/>
        <v>133</v>
      </c>
      <c r="N617" s="12">
        <f t="shared" si="229"/>
        <v>1.0312307940000001</v>
      </c>
      <c r="O617" s="12">
        <f t="shared" ca="1" si="230"/>
        <v>1.1032759910000001</v>
      </c>
      <c r="P617" s="17">
        <f t="shared" si="241"/>
        <v>0</v>
      </c>
      <c r="Q617" s="14">
        <f t="shared" ca="1" si="231"/>
        <v>103.275991</v>
      </c>
      <c r="R617" s="20">
        <f t="shared" si="232"/>
        <v>0</v>
      </c>
      <c r="S617" s="14">
        <f t="shared" si="233"/>
        <v>0</v>
      </c>
      <c r="T617" s="4" t="str">
        <f t="shared" si="242"/>
        <v>J=</v>
      </c>
      <c r="U617" s="29">
        <f t="shared" si="243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34"/>
        <v>45062</v>
      </c>
      <c r="B618" s="125">
        <f t="shared" ca="1" si="244"/>
        <v>1104.0915849999999</v>
      </c>
      <c r="C618" s="7">
        <f t="shared" si="235"/>
        <v>1000</v>
      </c>
      <c r="D618" s="102">
        <f t="shared" si="236"/>
        <v>45057</v>
      </c>
      <c r="E618" s="100">
        <f ca="1">IF(D618&lt;$B$1,VLOOKUP(D618,[1]DI!$A$4:$B$15000,2,FALSE),0)</f>
        <v>0.13650000000000001</v>
      </c>
      <c r="F618" s="14">
        <f t="shared" ca="1" si="245"/>
        <v>1.00050788</v>
      </c>
      <c r="G618" s="14">
        <f ca="1">(TRUNC(PRODUCT($F$12:$F617),16))</f>
        <v>1.22872417644902</v>
      </c>
      <c r="H618" s="14">
        <f t="shared" ca="1" si="246"/>
        <v>1.1479040708341499</v>
      </c>
      <c r="I618" s="14">
        <f t="shared" ca="1" si="247"/>
        <v>1.0704066699999999</v>
      </c>
      <c r="J618" s="13">
        <f t="shared" si="237"/>
        <v>0.06</v>
      </c>
      <c r="K618" s="29">
        <f t="shared" si="238"/>
        <v>44865</v>
      </c>
      <c r="L618" s="2">
        <f t="shared" si="239"/>
        <v>134</v>
      </c>
      <c r="M618" s="17">
        <f t="shared" si="240"/>
        <v>134</v>
      </c>
      <c r="N618" s="12">
        <f t="shared" si="229"/>
        <v>1.031469269</v>
      </c>
      <c r="O618" s="12">
        <f t="shared" ca="1" si="230"/>
        <v>1.1040915849999999</v>
      </c>
      <c r="P618" s="17">
        <f t="shared" si="241"/>
        <v>0</v>
      </c>
      <c r="Q618" s="14">
        <f t="shared" ca="1" si="231"/>
        <v>104.09158499999999</v>
      </c>
      <c r="R618" s="20">
        <f t="shared" si="232"/>
        <v>0</v>
      </c>
      <c r="S618" s="14">
        <f t="shared" si="233"/>
        <v>0</v>
      </c>
      <c r="T618" s="4" t="str">
        <f t="shared" si="242"/>
        <v>J=</v>
      </c>
      <c r="U618" s="29">
        <f t="shared" si="243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34"/>
        <v>45063</v>
      </c>
      <c r="B619" s="125">
        <f t="shared" ca="1" si="244"/>
        <v>1104.9077870000001</v>
      </c>
      <c r="C619" s="7">
        <f t="shared" si="235"/>
        <v>1000</v>
      </c>
      <c r="D619" s="102">
        <f t="shared" si="236"/>
        <v>45058</v>
      </c>
      <c r="E619" s="100">
        <f ca="1">IF(D619&lt;$B$1,VLOOKUP(D619,[1]DI!$A$4:$B$15000,2,FALSE),0)</f>
        <v>0.13650000000000001</v>
      </c>
      <c r="F619" s="14">
        <f t="shared" ca="1" si="245"/>
        <v>1.00050788</v>
      </c>
      <c r="G619" s="14">
        <f ca="1">(TRUNC(PRODUCT($F$12:$F618),16))</f>
        <v>1.2293482208837601</v>
      </c>
      <c r="H619" s="14">
        <f t="shared" ca="1" si="246"/>
        <v>1.1479040708341499</v>
      </c>
      <c r="I619" s="14">
        <f t="shared" ca="1" si="247"/>
        <v>1.07095031</v>
      </c>
      <c r="J619" s="13">
        <f t="shared" si="237"/>
        <v>0.06</v>
      </c>
      <c r="K619" s="29">
        <f t="shared" si="238"/>
        <v>44865</v>
      </c>
      <c r="L619" s="2">
        <f t="shared" si="239"/>
        <v>135</v>
      </c>
      <c r="M619" s="17">
        <f t="shared" si="240"/>
        <v>135</v>
      </c>
      <c r="N619" s="12">
        <f t="shared" si="229"/>
        <v>1.0317077990000001</v>
      </c>
      <c r="O619" s="12">
        <f t="shared" ca="1" si="230"/>
        <v>1.1049077869999999</v>
      </c>
      <c r="P619" s="17">
        <f t="shared" si="241"/>
        <v>0</v>
      </c>
      <c r="Q619" s="14">
        <f t="shared" ca="1" si="231"/>
        <v>104.907787</v>
      </c>
      <c r="R619" s="20">
        <f t="shared" si="232"/>
        <v>0</v>
      </c>
      <c r="S619" s="14">
        <f t="shared" si="233"/>
        <v>0</v>
      </c>
      <c r="T619" s="4" t="str">
        <f t="shared" si="242"/>
        <v>J=</v>
      </c>
      <c r="U619" s="29">
        <f t="shared" si="243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34"/>
        <v>45064</v>
      </c>
      <c r="B620" s="125">
        <f t="shared" ca="1" si="244"/>
        <v>1105.724586</v>
      </c>
      <c r="C620" s="7">
        <f t="shared" si="235"/>
        <v>1000</v>
      </c>
      <c r="D620" s="102">
        <f t="shared" si="236"/>
        <v>45061</v>
      </c>
      <c r="E620" s="100">
        <f ca="1">IF(D620&lt;$B$1,VLOOKUP(D620,[1]DI!$A$4:$B$15000,2,FALSE),0)</f>
        <v>0.13650000000000001</v>
      </c>
      <c r="F620" s="14">
        <f t="shared" ca="1" si="245"/>
        <v>1.00050788</v>
      </c>
      <c r="G620" s="14">
        <f ca="1">(TRUNC(PRODUCT($F$12:$F619),16))</f>
        <v>1.22997258225818</v>
      </c>
      <c r="H620" s="14">
        <f t="shared" ca="1" si="246"/>
        <v>1.1479040708341499</v>
      </c>
      <c r="I620" s="14">
        <f t="shared" ca="1" si="247"/>
        <v>1.0714942199999999</v>
      </c>
      <c r="J620" s="13">
        <f t="shared" si="237"/>
        <v>0.06</v>
      </c>
      <c r="K620" s="29">
        <f t="shared" si="238"/>
        <v>44865</v>
      </c>
      <c r="L620" s="2">
        <f t="shared" si="239"/>
        <v>136</v>
      </c>
      <c r="M620" s="17">
        <f t="shared" si="240"/>
        <v>136</v>
      </c>
      <c r="N620" s="12">
        <f t="shared" si="229"/>
        <v>1.031946384</v>
      </c>
      <c r="O620" s="12">
        <f t="shared" ca="1" si="230"/>
        <v>1.105724586</v>
      </c>
      <c r="P620" s="17">
        <f t="shared" si="241"/>
        <v>0</v>
      </c>
      <c r="Q620" s="14">
        <f t="shared" ca="1" si="231"/>
        <v>105.724586</v>
      </c>
      <c r="R620" s="20">
        <f t="shared" si="232"/>
        <v>0</v>
      </c>
      <c r="S620" s="14">
        <f t="shared" si="233"/>
        <v>0</v>
      </c>
      <c r="T620" s="4" t="str">
        <f t="shared" si="242"/>
        <v>J=</v>
      </c>
      <c r="U620" s="29">
        <f t="shared" si="243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34"/>
        <v>45065</v>
      </c>
      <c r="B621" s="125">
        <f t="shared" ca="1" si="244"/>
        <v>1106.5420019999999</v>
      </c>
      <c r="C621" s="7">
        <f t="shared" si="235"/>
        <v>1000</v>
      </c>
      <c r="D621" s="102">
        <f t="shared" si="236"/>
        <v>45062</v>
      </c>
      <c r="E621" s="100">
        <f ca="1">IF(D621&lt;$B$1,VLOOKUP(D621,[1]DI!$A$4:$B$15000,2,FALSE),0)</f>
        <v>0.13650000000000001</v>
      </c>
      <c r="F621" s="14">
        <f t="shared" ca="1" si="245"/>
        <v>1.00050788</v>
      </c>
      <c r="G621" s="14">
        <f ca="1">(TRUNC(PRODUCT($F$12:$F620),16))</f>
        <v>1.23059726073326</v>
      </c>
      <c r="H621" s="14">
        <f t="shared" ca="1" si="246"/>
        <v>1.1479040708341499</v>
      </c>
      <c r="I621" s="14">
        <f t="shared" ca="1" si="247"/>
        <v>1.0720384199999999</v>
      </c>
      <c r="J621" s="13">
        <f t="shared" si="237"/>
        <v>0.06</v>
      </c>
      <c r="K621" s="29">
        <f t="shared" si="238"/>
        <v>44865</v>
      </c>
      <c r="L621" s="2">
        <f t="shared" si="239"/>
        <v>137</v>
      </c>
      <c r="M621" s="17">
        <f t="shared" si="240"/>
        <v>137</v>
      </c>
      <c r="N621" s="12">
        <f t="shared" si="229"/>
        <v>1.0321850239999999</v>
      </c>
      <c r="O621" s="12">
        <f t="shared" ca="1" si="230"/>
        <v>1.1065420020000001</v>
      </c>
      <c r="P621" s="17">
        <f t="shared" si="241"/>
        <v>0</v>
      </c>
      <c r="Q621" s="14">
        <f t="shared" ca="1" si="231"/>
        <v>106.542002</v>
      </c>
      <c r="R621" s="20">
        <f t="shared" si="232"/>
        <v>0</v>
      </c>
      <c r="S621" s="14">
        <f t="shared" si="233"/>
        <v>0</v>
      </c>
      <c r="T621" s="4" t="str">
        <f t="shared" si="242"/>
        <v>J=</v>
      </c>
      <c r="U621" s="29">
        <f t="shared" si="243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34"/>
        <v>45068</v>
      </c>
      <c r="B622" s="125">
        <f t="shared" ca="1" si="244"/>
        <v>1107.360007</v>
      </c>
      <c r="C622" s="7">
        <f t="shared" si="235"/>
        <v>1000</v>
      </c>
      <c r="D622" s="102">
        <f t="shared" si="236"/>
        <v>45063</v>
      </c>
      <c r="E622" s="100">
        <f ca="1">IF(D622&lt;$B$1,VLOOKUP(D622,[1]DI!$A$4:$B$15000,2,FALSE),0)</f>
        <v>0.13650000000000001</v>
      </c>
      <c r="F622" s="14">
        <f t="shared" ca="1" si="245"/>
        <v>1.00050788</v>
      </c>
      <c r="G622" s="14">
        <f ca="1">(TRUNC(PRODUCT($F$12:$F621),16))</f>
        <v>1.2312222564700399</v>
      </c>
      <c r="H622" s="14">
        <f t="shared" ca="1" si="246"/>
        <v>1.1479040708341499</v>
      </c>
      <c r="I622" s="14">
        <f t="shared" ca="1" si="247"/>
        <v>1.0725828799999999</v>
      </c>
      <c r="J622" s="13">
        <f t="shared" si="237"/>
        <v>0.06</v>
      </c>
      <c r="K622" s="29">
        <f t="shared" si="238"/>
        <v>44865</v>
      </c>
      <c r="L622" s="2">
        <f t="shared" si="239"/>
        <v>138</v>
      </c>
      <c r="M622" s="17">
        <f t="shared" si="240"/>
        <v>138</v>
      </c>
      <c r="N622" s="12">
        <f t="shared" si="229"/>
        <v>1.0324237199999999</v>
      </c>
      <c r="O622" s="12">
        <f t="shared" ca="1" si="230"/>
        <v>1.107360007</v>
      </c>
      <c r="P622" s="17">
        <f t="shared" si="241"/>
        <v>0</v>
      </c>
      <c r="Q622" s="14">
        <f t="shared" ca="1" si="231"/>
        <v>107.360007</v>
      </c>
      <c r="R622" s="20">
        <f t="shared" si="232"/>
        <v>0</v>
      </c>
      <c r="S622" s="14">
        <f t="shared" si="233"/>
        <v>0</v>
      </c>
      <c r="T622" s="4" t="str">
        <f t="shared" si="242"/>
        <v>J=</v>
      </c>
      <c r="U622" s="29">
        <f t="shared" si="243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34"/>
        <v>45069</v>
      </c>
      <c r="B623" s="125">
        <f t="shared" ca="1" si="244"/>
        <v>1108.178629</v>
      </c>
      <c r="C623" s="7">
        <f t="shared" si="235"/>
        <v>1000</v>
      </c>
      <c r="D623" s="102">
        <f t="shared" si="236"/>
        <v>45064</v>
      </c>
      <c r="E623" s="100">
        <f ca="1">IF(D623&lt;$B$1,VLOOKUP(D623,[1]DI!$A$4:$B$15000,2,FALSE),0)</f>
        <v>0.13650000000000001</v>
      </c>
      <c r="F623" s="14">
        <f t="shared" ca="1" si="245"/>
        <v>1.00050788</v>
      </c>
      <c r="G623" s="14">
        <f ca="1">(TRUNC(PRODUCT($F$12:$F622),16))</f>
        <v>1.23184756962965</v>
      </c>
      <c r="H623" s="14">
        <f t="shared" ca="1" si="246"/>
        <v>1.1479040708341499</v>
      </c>
      <c r="I623" s="14">
        <f t="shared" ca="1" si="247"/>
        <v>1.0731276300000001</v>
      </c>
      <c r="J623" s="13">
        <f t="shared" si="237"/>
        <v>0.06</v>
      </c>
      <c r="K623" s="29">
        <f t="shared" si="238"/>
        <v>44865</v>
      </c>
      <c r="L623" s="2">
        <f t="shared" si="239"/>
        <v>139</v>
      </c>
      <c r="M623" s="17">
        <f t="shared" si="240"/>
        <v>139</v>
      </c>
      <c r="N623" s="12">
        <f t="shared" si="229"/>
        <v>1.03266247</v>
      </c>
      <c r="O623" s="12">
        <f t="shared" ca="1" si="230"/>
        <v>1.108178629</v>
      </c>
      <c r="P623" s="17">
        <f t="shared" si="241"/>
        <v>0</v>
      </c>
      <c r="Q623" s="14">
        <f t="shared" ca="1" si="231"/>
        <v>108.178629</v>
      </c>
      <c r="R623" s="20">
        <f t="shared" si="232"/>
        <v>0</v>
      </c>
      <c r="S623" s="14">
        <f t="shared" si="233"/>
        <v>0</v>
      </c>
      <c r="T623" s="4" t="str">
        <f t="shared" si="242"/>
        <v>J=</v>
      </c>
      <c r="U623" s="29">
        <f t="shared" si="243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34"/>
        <v>45070</v>
      </c>
      <c r="B624" s="125">
        <f t="shared" ca="1" si="244"/>
        <v>1108.99785</v>
      </c>
      <c r="C624" s="7">
        <f t="shared" si="235"/>
        <v>1000</v>
      </c>
      <c r="D624" s="102">
        <f t="shared" si="236"/>
        <v>45065</v>
      </c>
      <c r="E624" s="100">
        <f ca="1">IF(D624&lt;$B$1,VLOOKUP(D624,[1]DI!$A$4:$B$15000,2,FALSE),0)</f>
        <v>0.13650000000000001</v>
      </c>
      <c r="F624" s="14">
        <f t="shared" ca="1" si="245"/>
        <v>1.00050788</v>
      </c>
      <c r="G624" s="14">
        <f ca="1">(TRUNC(PRODUCT($F$12:$F623),16))</f>
        <v>1.2324732003733201</v>
      </c>
      <c r="H624" s="14">
        <f t="shared" ca="1" si="246"/>
        <v>1.1479040708341499</v>
      </c>
      <c r="I624" s="14">
        <f t="shared" ca="1" si="247"/>
        <v>1.07367265</v>
      </c>
      <c r="J624" s="13">
        <f t="shared" si="237"/>
        <v>0.06</v>
      </c>
      <c r="K624" s="29">
        <f t="shared" si="238"/>
        <v>44865</v>
      </c>
      <c r="L624" s="2">
        <f t="shared" si="239"/>
        <v>140</v>
      </c>
      <c r="M624" s="17">
        <f t="shared" si="240"/>
        <v>140</v>
      </c>
      <c r="N624" s="12">
        <f t="shared" si="229"/>
        <v>1.032901276</v>
      </c>
      <c r="O624" s="12">
        <f t="shared" ca="1" si="230"/>
        <v>1.10899785</v>
      </c>
      <c r="P624" s="17">
        <f t="shared" si="241"/>
        <v>0</v>
      </c>
      <c r="Q624" s="14">
        <f t="shared" ca="1" si="231"/>
        <v>108.99785</v>
      </c>
      <c r="R624" s="20">
        <f t="shared" si="232"/>
        <v>0</v>
      </c>
      <c r="S624" s="14">
        <f t="shared" si="233"/>
        <v>0</v>
      </c>
      <c r="T624" s="4" t="str">
        <f t="shared" si="242"/>
        <v>J=</v>
      </c>
      <c r="U624" s="29">
        <f t="shared" si="243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34"/>
        <v>45071</v>
      </c>
      <c r="B625" s="125">
        <f t="shared" ca="1" si="244"/>
        <v>1109.8176699999999</v>
      </c>
      <c r="C625" s="7">
        <f t="shared" si="235"/>
        <v>1000</v>
      </c>
      <c r="D625" s="102">
        <f t="shared" si="236"/>
        <v>45068</v>
      </c>
      <c r="E625" s="100">
        <f ca="1">IF(D625&lt;$B$1,VLOOKUP(D625,[1]DI!$A$4:$B$15000,2,FALSE),0)</f>
        <v>0.13650000000000001</v>
      </c>
      <c r="F625" s="14">
        <f t="shared" ca="1" si="245"/>
        <v>1.00050788</v>
      </c>
      <c r="G625" s="14">
        <f ca="1">(TRUNC(PRODUCT($F$12:$F624),16))</f>
        <v>1.23309914886232</v>
      </c>
      <c r="H625" s="14">
        <f t="shared" ca="1" si="246"/>
        <v>1.1479040708341499</v>
      </c>
      <c r="I625" s="14">
        <f t="shared" ca="1" si="247"/>
        <v>1.07421794</v>
      </c>
      <c r="J625" s="13">
        <f t="shared" si="237"/>
        <v>0.06</v>
      </c>
      <c r="K625" s="29">
        <f t="shared" si="238"/>
        <v>44865</v>
      </c>
      <c r="L625" s="2">
        <f t="shared" si="239"/>
        <v>141</v>
      </c>
      <c r="M625" s="17">
        <f t="shared" si="240"/>
        <v>141</v>
      </c>
      <c r="N625" s="12">
        <f t="shared" si="229"/>
        <v>1.033140137</v>
      </c>
      <c r="O625" s="12">
        <f t="shared" ca="1" si="230"/>
        <v>1.10981767</v>
      </c>
      <c r="P625" s="17">
        <f t="shared" si="241"/>
        <v>0</v>
      </c>
      <c r="Q625" s="14">
        <f t="shared" ca="1" si="231"/>
        <v>109.81767000000001</v>
      </c>
      <c r="R625" s="20">
        <f t="shared" si="232"/>
        <v>0</v>
      </c>
      <c r="S625" s="14">
        <f t="shared" si="233"/>
        <v>0</v>
      </c>
      <c r="T625" s="4" t="str">
        <f t="shared" si="242"/>
        <v>J=</v>
      </c>
      <c r="U625" s="29">
        <f t="shared" si="243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34"/>
        <v>45072</v>
      </c>
      <c r="B626" s="125">
        <f t="shared" ca="1" si="244"/>
        <v>1110.6381100000001</v>
      </c>
      <c r="C626" s="7">
        <f t="shared" si="235"/>
        <v>1000</v>
      </c>
      <c r="D626" s="102">
        <f t="shared" si="236"/>
        <v>45069</v>
      </c>
      <c r="E626" s="100">
        <f ca="1">IF(D626&lt;$B$1,VLOOKUP(D626,[1]DI!$A$4:$B$15000,2,FALSE),0)</f>
        <v>0.13650000000000001</v>
      </c>
      <c r="F626" s="14">
        <f t="shared" ca="1" si="245"/>
        <v>1.00050788</v>
      </c>
      <c r="G626" s="14">
        <f ca="1">(TRUNC(PRODUCT($F$12:$F625),16))</f>
        <v>1.2337254152580499</v>
      </c>
      <c r="H626" s="14">
        <f t="shared" ca="1" si="246"/>
        <v>1.1479040708341499</v>
      </c>
      <c r="I626" s="14">
        <f t="shared" ca="1" si="247"/>
        <v>1.0747635200000001</v>
      </c>
      <c r="J626" s="13">
        <f t="shared" si="237"/>
        <v>0.06</v>
      </c>
      <c r="K626" s="29">
        <f t="shared" si="238"/>
        <v>44865</v>
      </c>
      <c r="L626" s="2">
        <f t="shared" si="239"/>
        <v>142</v>
      </c>
      <c r="M626" s="17">
        <f t="shared" si="240"/>
        <v>142</v>
      </c>
      <c r="N626" s="12">
        <f t="shared" si="229"/>
        <v>1.0333790540000001</v>
      </c>
      <c r="O626" s="12">
        <f t="shared" ca="1" si="230"/>
        <v>1.11063811</v>
      </c>
      <c r="P626" s="17">
        <f t="shared" si="241"/>
        <v>0</v>
      </c>
      <c r="Q626" s="14">
        <f t="shared" ca="1" si="231"/>
        <v>110.63811</v>
      </c>
      <c r="R626" s="20">
        <f t="shared" si="232"/>
        <v>0</v>
      </c>
      <c r="S626" s="14">
        <f t="shared" si="233"/>
        <v>0</v>
      </c>
      <c r="T626" s="4" t="str">
        <f t="shared" si="242"/>
        <v>J=</v>
      </c>
      <c r="U626" s="29">
        <f t="shared" si="243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34"/>
        <v>45075</v>
      </c>
      <c r="B627" s="125">
        <f t="shared" ca="1" si="244"/>
        <v>1111.459147</v>
      </c>
      <c r="C627" s="7">
        <f t="shared" si="235"/>
        <v>1000</v>
      </c>
      <c r="D627" s="102">
        <f t="shared" si="236"/>
        <v>45070</v>
      </c>
      <c r="E627" s="100">
        <f ca="1">IF(D627&lt;$B$1,VLOOKUP(D627,[1]DI!$A$4:$B$15000,2,FALSE),0)</f>
        <v>0.13650000000000001</v>
      </c>
      <c r="F627" s="14">
        <f t="shared" ca="1" si="245"/>
        <v>1.00050788</v>
      </c>
      <c r="G627" s="14">
        <f ca="1">(TRUNC(PRODUCT($F$12:$F626),16))</f>
        <v>1.2343519997219501</v>
      </c>
      <c r="H627" s="14">
        <f t="shared" ca="1" si="246"/>
        <v>1.1479040708341499</v>
      </c>
      <c r="I627" s="14">
        <f t="shared" ca="1" si="247"/>
        <v>1.07530937</v>
      </c>
      <c r="J627" s="13">
        <f t="shared" si="237"/>
        <v>0.06</v>
      </c>
      <c r="K627" s="29">
        <f t="shared" si="238"/>
        <v>44865</v>
      </c>
      <c r="L627" s="2">
        <f t="shared" si="239"/>
        <v>143</v>
      </c>
      <c r="M627" s="17">
        <f t="shared" si="240"/>
        <v>143</v>
      </c>
      <c r="N627" s="12">
        <f t="shared" si="229"/>
        <v>1.033618025</v>
      </c>
      <c r="O627" s="12">
        <f t="shared" ca="1" si="230"/>
        <v>1.1114591469999999</v>
      </c>
      <c r="P627" s="17">
        <f t="shared" si="241"/>
        <v>0</v>
      </c>
      <c r="Q627" s="14">
        <f t="shared" ca="1" si="231"/>
        <v>111.459147</v>
      </c>
      <c r="R627" s="20">
        <f t="shared" si="232"/>
        <v>0</v>
      </c>
      <c r="S627" s="14">
        <f t="shared" si="233"/>
        <v>0</v>
      </c>
      <c r="T627" s="4" t="str">
        <f t="shared" si="242"/>
        <v>J=</v>
      </c>
      <c r="U627" s="29">
        <f t="shared" si="243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34"/>
        <v>45076</v>
      </c>
      <c r="B628" s="125">
        <f t="shared" ca="1" si="244"/>
        <v>1112.280796</v>
      </c>
      <c r="C628" s="7">
        <f t="shared" si="235"/>
        <v>1000</v>
      </c>
      <c r="D628" s="102">
        <f t="shared" si="236"/>
        <v>45071</v>
      </c>
      <c r="E628" s="100">
        <f ca="1">IF(D628&lt;$B$1,VLOOKUP(D628,[1]DI!$A$4:$B$15000,2,FALSE),0)</f>
        <v>0.13650000000000001</v>
      </c>
      <c r="F628" s="14">
        <f t="shared" ca="1" si="245"/>
        <v>1.00050788</v>
      </c>
      <c r="G628" s="14">
        <f ca="1">(TRUNC(PRODUCT($F$12:$F627),16))</f>
        <v>1.23497890241557</v>
      </c>
      <c r="H628" s="14">
        <f t="shared" ca="1" si="246"/>
        <v>1.1479040708341499</v>
      </c>
      <c r="I628" s="14">
        <f t="shared" ca="1" si="247"/>
        <v>1.0758555000000001</v>
      </c>
      <c r="J628" s="13">
        <f t="shared" si="237"/>
        <v>0.06</v>
      </c>
      <c r="K628" s="29">
        <f t="shared" si="238"/>
        <v>44865</v>
      </c>
      <c r="L628" s="2">
        <f t="shared" si="239"/>
        <v>144</v>
      </c>
      <c r="M628" s="17">
        <f t="shared" si="240"/>
        <v>144</v>
      </c>
      <c r="N628" s="12">
        <f t="shared" si="229"/>
        <v>1.0338570520000001</v>
      </c>
      <c r="O628" s="12">
        <f t="shared" ca="1" si="230"/>
        <v>1.1122807960000001</v>
      </c>
      <c r="P628" s="17">
        <f t="shared" si="241"/>
        <v>0</v>
      </c>
      <c r="Q628" s="14">
        <f t="shared" ca="1" si="231"/>
        <v>112.280796</v>
      </c>
      <c r="R628" s="20">
        <f t="shared" si="232"/>
        <v>0</v>
      </c>
      <c r="S628" s="14">
        <f t="shared" si="233"/>
        <v>0</v>
      </c>
      <c r="T628" s="4" t="str">
        <f t="shared" si="242"/>
        <v>J=</v>
      </c>
      <c r="U628" s="29">
        <f t="shared" si="243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34"/>
        <v>45077</v>
      </c>
      <c r="B629" s="125">
        <f t="shared" ca="1" si="244"/>
        <v>1113.1030430000001</v>
      </c>
      <c r="C629" s="7">
        <f t="shared" si="235"/>
        <v>1000</v>
      </c>
      <c r="D629" s="102">
        <f t="shared" si="236"/>
        <v>45072</v>
      </c>
      <c r="E629" s="100">
        <f ca="1">IF(D629&lt;$B$1,VLOOKUP(D629,[1]DI!$A$4:$B$15000,2,FALSE),0)</f>
        <v>0.13650000000000001</v>
      </c>
      <c r="F629" s="14">
        <f t="shared" ca="1" si="245"/>
        <v>1.00050788</v>
      </c>
      <c r="G629" s="14">
        <f ca="1">(TRUNC(PRODUCT($F$12:$F628),16))</f>
        <v>1.23560612350053</v>
      </c>
      <c r="H629" s="14">
        <f t="shared" ca="1" si="246"/>
        <v>1.1479040708341499</v>
      </c>
      <c r="I629" s="14">
        <f t="shared" ca="1" si="247"/>
        <v>1.0764019</v>
      </c>
      <c r="J629" s="13">
        <f t="shared" si="237"/>
        <v>0.06</v>
      </c>
      <c r="K629" s="29">
        <f t="shared" si="238"/>
        <v>44865</v>
      </c>
      <c r="L629" s="2">
        <f t="shared" si="239"/>
        <v>145</v>
      </c>
      <c r="M629" s="17">
        <f t="shared" si="240"/>
        <v>145</v>
      </c>
      <c r="N629" s="12">
        <f t="shared" si="229"/>
        <v>1.0340961339999999</v>
      </c>
      <c r="O629" s="12">
        <f t="shared" ca="1" si="230"/>
        <v>1.113103043</v>
      </c>
      <c r="P629" s="17">
        <f t="shared" si="241"/>
        <v>0</v>
      </c>
      <c r="Q629" s="14">
        <f t="shared" ca="1" si="231"/>
        <v>113.103043</v>
      </c>
      <c r="R629" s="20">
        <f t="shared" si="232"/>
        <v>0</v>
      </c>
      <c r="S629" s="14">
        <f t="shared" si="233"/>
        <v>0</v>
      </c>
      <c r="T629" s="4" t="str">
        <f t="shared" si="242"/>
        <v>J=</v>
      </c>
      <c r="U629" s="29">
        <f t="shared" si="243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34"/>
        <v>45078</v>
      </c>
      <c r="B630" s="125">
        <f t="shared" ca="1" si="244"/>
        <v>1113.9259010000001</v>
      </c>
      <c r="C630" s="7">
        <f t="shared" si="235"/>
        <v>1000</v>
      </c>
      <c r="D630" s="102">
        <f t="shared" si="236"/>
        <v>45075</v>
      </c>
      <c r="E630" s="100">
        <f ca="1">IF(D630&lt;$B$1,VLOOKUP(D630,[1]DI!$A$4:$B$15000,2,FALSE),0)</f>
        <v>0.13650000000000001</v>
      </c>
      <c r="F630" s="14">
        <f t="shared" ca="1" si="245"/>
        <v>1.00050788</v>
      </c>
      <c r="G630" s="14">
        <f ca="1">(TRUNC(PRODUCT($F$12:$F629),16))</f>
        <v>1.23623366313853</v>
      </c>
      <c r="H630" s="14">
        <f t="shared" ca="1" si="246"/>
        <v>1.1479040708341499</v>
      </c>
      <c r="I630" s="14">
        <f t="shared" ca="1" si="247"/>
        <v>1.07694858</v>
      </c>
      <c r="J630" s="13">
        <f t="shared" si="237"/>
        <v>0.06</v>
      </c>
      <c r="K630" s="29">
        <f t="shared" si="238"/>
        <v>44865</v>
      </c>
      <c r="L630" s="2">
        <f t="shared" si="239"/>
        <v>146</v>
      </c>
      <c r="M630" s="17">
        <f t="shared" si="240"/>
        <v>146</v>
      </c>
      <c r="N630" s="12">
        <f t="shared" si="229"/>
        <v>1.034335271</v>
      </c>
      <c r="O630" s="12">
        <f t="shared" ca="1" si="230"/>
        <v>1.113925901</v>
      </c>
      <c r="P630" s="17">
        <f t="shared" si="241"/>
        <v>0</v>
      </c>
      <c r="Q630" s="14">
        <f t="shared" ca="1" si="231"/>
        <v>113.925901</v>
      </c>
      <c r="R630" s="20">
        <f t="shared" si="232"/>
        <v>0</v>
      </c>
      <c r="S630" s="14">
        <f t="shared" si="233"/>
        <v>0</v>
      </c>
      <c r="T630" s="4" t="str">
        <f t="shared" si="242"/>
        <v>J=</v>
      </c>
      <c r="U630" s="29">
        <f t="shared" si="243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34"/>
        <v>45079</v>
      </c>
      <c r="B631" s="125">
        <f t="shared" ca="1" si="244"/>
        <v>1114.7493709999999</v>
      </c>
      <c r="C631" s="7">
        <f t="shared" si="235"/>
        <v>1000</v>
      </c>
      <c r="D631" s="102">
        <f t="shared" si="236"/>
        <v>45076</v>
      </c>
      <c r="E631" s="100">
        <f ca="1">IF(D631&lt;$B$1,VLOOKUP(D631,[1]DI!$A$4:$B$15000,2,FALSE),0)</f>
        <v>0.13650000000000001</v>
      </c>
      <c r="F631" s="14">
        <f t="shared" ca="1" si="245"/>
        <v>1.00050788</v>
      </c>
      <c r="G631" s="14">
        <f ca="1">(TRUNC(PRODUCT($F$12:$F630),16))</f>
        <v>1.2368615214913601</v>
      </c>
      <c r="H631" s="14">
        <f t="shared" ca="1" si="246"/>
        <v>1.1479040708341499</v>
      </c>
      <c r="I631" s="14">
        <f t="shared" ca="1" si="247"/>
        <v>1.0774955399999999</v>
      </c>
      <c r="J631" s="13">
        <f t="shared" si="237"/>
        <v>0.06</v>
      </c>
      <c r="K631" s="29">
        <f t="shared" si="238"/>
        <v>44865</v>
      </c>
      <c r="L631" s="2">
        <f t="shared" si="239"/>
        <v>147</v>
      </c>
      <c r="M631" s="17">
        <f t="shared" si="240"/>
        <v>147</v>
      </c>
      <c r="N631" s="12">
        <f t="shared" si="229"/>
        <v>1.0345744640000001</v>
      </c>
      <c r="O631" s="12">
        <f t="shared" ca="1" si="230"/>
        <v>1.114749371</v>
      </c>
      <c r="P631" s="17">
        <f t="shared" si="241"/>
        <v>0</v>
      </c>
      <c r="Q631" s="14">
        <f t="shared" ca="1" si="231"/>
        <v>114.749371</v>
      </c>
      <c r="R631" s="20">
        <f t="shared" si="232"/>
        <v>0</v>
      </c>
      <c r="S631" s="14">
        <f t="shared" si="233"/>
        <v>0</v>
      </c>
      <c r="T631" s="4" t="str">
        <f t="shared" si="242"/>
        <v>J=</v>
      </c>
      <c r="U631" s="29">
        <f t="shared" si="243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34"/>
        <v>45082</v>
      </c>
      <c r="B632" s="125">
        <f t="shared" ca="1" si="244"/>
        <v>1115.573451</v>
      </c>
      <c r="C632" s="7">
        <f t="shared" si="235"/>
        <v>1000</v>
      </c>
      <c r="D632" s="102">
        <f t="shared" si="236"/>
        <v>45077</v>
      </c>
      <c r="E632" s="100">
        <f ca="1">IF(D632&lt;$B$1,VLOOKUP(D632,[1]DI!$A$4:$B$15000,2,FALSE),0)</f>
        <v>0.13650000000000001</v>
      </c>
      <c r="F632" s="14">
        <f t="shared" ca="1" si="245"/>
        <v>1.00050788</v>
      </c>
      <c r="G632" s="14">
        <f ca="1">(TRUNC(PRODUCT($F$12:$F631),16))</f>
        <v>1.2374896987209001</v>
      </c>
      <c r="H632" s="14">
        <f t="shared" ca="1" si="246"/>
        <v>1.1479040708341499</v>
      </c>
      <c r="I632" s="14">
        <f t="shared" ca="1" si="247"/>
        <v>1.0780427800000001</v>
      </c>
      <c r="J632" s="13">
        <f t="shared" si="237"/>
        <v>0.06</v>
      </c>
      <c r="K632" s="29">
        <f t="shared" si="238"/>
        <v>44865</v>
      </c>
      <c r="L632" s="2">
        <f t="shared" si="239"/>
        <v>148</v>
      </c>
      <c r="M632" s="17">
        <f t="shared" si="240"/>
        <v>148</v>
      </c>
      <c r="N632" s="12">
        <f t="shared" si="229"/>
        <v>1.0348137120000001</v>
      </c>
      <c r="O632" s="12">
        <f t="shared" ca="1" si="230"/>
        <v>1.1155734509999999</v>
      </c>
      <c r="P632" s="17">
        <f t="shared" si="241"/>
        <v>0</v>
      </c>
      <c r="Q632" s="14">
        <f t="shared" ca="1" si="231"/>
        <v>115.57345100000001</v>
      </c>
      <c r="R632" s="20">
        <f t="shared" si="232"/>
        <v>0</v>
      </c>
      <c r="S632" s="14">
        <f t="shared" si="233"/>
        <v>0</v>
      </c>
      <c r="T632" s="4" t="str">
        <f t="shared" si="242"/>
        <v>J=</v>
      </c>
      <c r="U632" s="29">
        <f t="shared" si="243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34"/>
        <v>45083</v>
      </c>
      <c r="B633" s="125">
        <f t="shared" ca="1" si="244"/>
        <v>1116.398142</v>
      </c>
      <c r="C633" s="7">
        <f t="shared" si="235"/>
        <v>1000</v>
      </c>
      <c r="D633" s="102">
        <f t="shared" si="236"/>
        <v>45078</v>
      </c>
      <c r="E633" s="100">
        <f ca="1">IF(D633&lt;$B$1,VLOOKUP(D633,[1]DI!$A$4:$B$15000,2,FALSE),0)</f>
        <v>0.13650000000000001</v>
      </c>
      <c r="F633" s="14">
        <f t="shared" ca="1" si="245"/>
        <v>1.00050788</v>
      </c>
      <c r="G633" s="14">
        <f ca="1">(TRUNC(PRODUCT($F$12:$F632),16))</f>
        <v>1.23811819498909</v>
      </c>
      <c r="H633" s="14">
        <f t="shared" ca="1" si="246"/>
        <v>1.1479040708341499</v>
      </c>
      <c r="I633" s="14">
        <f t="shared" ca="1" si="247"/>
        <v>1.0785902999999999</v>
      </c>
      <c r="J633" s="13">
        <f t="shared" si="237"/>
        <v>0.06</v>
      </c>
      <c r="K633" s="29">
        <f t="shared" si="238"/>
        <v>44865</v>
      </c>
      <c r="L633" s="2">
        <f t="shared" si="239"/>
        <v>149</v>
      </c>
      <c r="M633" s="17">
        <f t="shared" si="240"/>
        <v>149</v>
      </c>
      <c r="N633" s="12">
        <f t="shared" si="229"/>
        <v>1.0350530149999999</v>
      </c>
      <c r="O633" s="12">
        <f t="shared" ca="1" si="230"/>
        <v>1.116398142</v>
      </c>
      <c r="P633" s="17">
        <f t="shared" si="241"/>
        <v>0</v>
      </c>
      <c r="Q633" s="14">
        <f t="shared" ca="1" si="231"/>
        <v>116.39814200000001</v>
      </c>
      <c r="R633" s="20">
        <f t="shared" si="232"/>
        <v>0</v>
      </c>
      <c r="S633" s="14">
        <f t="shared" si="233"/>
        <v>0</v>
      </c>
      <c r="T633" s="4" t="str">
        <f t="shared" si="242"/>
        <v>J=</v>
      </c>
      <c r="U633" s="29">
        <f t="shared" si="243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34"/>
        <v>45084</v>
      </c>
      <c r="B634" s="125">
        <f t="shared" ca="1" si="244"/>
        <v>1117.2234349999999</v>
      </c>
      <c r="C634" s="7">
        <f t="shared" si="235"/>
        <v>1000</v>
      </c>
      <c r="D634" s="102">
        <f t="shared" si="236"/>
        <v>45079</v>
      </c>
      <c r="E634" s="100">
        <f ca="1">IF(D634&lt;$B$1,VLOOKUP(D634,[1]DI!$A$4:$B$15000,2,FALSE),0)</f>
        <v>0.13650000000000001</v>
      </c>
      <c r="F634" s="14">
        <f t="shared" ca="1" si="245"/>
        <v>1.00050788</v>
      </c>
      <c r="G634" s="14">
        <f ca="1">(TRUNC(PRODUCT($F$12:$F633),16))</f>
        <v>1.2387470104579601</v>
      </c>
      <c r="H634" s="14">
        <f t="shared" ca="1" si="246"/>
        <v>1.1479040708341499</v>
      </c>
      <c r="I634" s="14">
        <f t="shared" ca="1" si="247"/>
        <v>1.07913809</v>
      </c>
      <c r="J634" s="13">
        <f t="shared" si="237"/>
        <v>0.06</v>
      </c>
      <c r="K634" s="29">
        <f t="shared" si="238"/>
        <v>44865</v>
      </c>
      <c r="L634" s="2">
        <f t="shared" si="239"/>
        <v>150</v>
      </c>
      <c r="M634" s="17">
        <f t="shared" si="240"/>
        <v>150</v>
      </c>
      <c r="N634" s="12">
        <f t="shared" si="229"/>
        <v>1.035292374</v>
      </c>
      <c r="O634" s="12">
        <f t="shared" ca="1" si="230"/>
        <v>1.1172234350000001</v>
      </c>
      <c r="P634" s="17">
        <f t="shared" si="241"/>
        <v>0</v>
      </c>
      <c r="Q634" s="14">
        <f t="shared" ca="1" si="231"/>
        <v>117.22343499999999</v>
      </c>
      <c r="R634" s="20">
        <f t="shared" si="232"/>
        <v>0</v>
      </c>
      <c r="S634" s="14">
        <f t="shared" si="233"/>
        <v>0</v>
      </c>
      <c r="T634" s="4" t="str">
        <f t="shared" si="242"/>
        <v>J=</v>
      </c>
      <c r="U634" s="29">
        <f t="shared" si="243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34"/>
        <v>45086</v>
      </c>
      <c r="B635" s="125">
        <f t="shared" ca="1" si="244"/>
        <v>1118.04935</v>
      </c>
      <c r="C635" s="7">
        <f t="shared" si="235"/>
        <v>1000</v>
      </c>
      <c r="D635" s="102">
        <f t="shared" si="236"/>
        <v>45082</v>
      </c>
      <c r="E635" s="100">
        <f ca="1">IF(D635&lt;$B$1,VLOOKUP(D635,[1]DI!$A$4:$B$15000,2,FALSE),0)</f>
        <v>0.13650000000000001</v>
      </c>
      <c r="F635" s="14">
        <f t="shared" ca="1" si="245"/>
        <v>1.00050788</v>
      </c>
      <c r="G635" s="14">
        <f ca="1">(TRUNC(PRODUCT($F$12:$F634),16))</f>
        <v>1.2393761452896299</v>
      </c>
      <c r="H635" s="14">
        <f t="shared" ca="1" si="246"/>
        <v>1.1479040708341499</v>
      </c>
      <c r="I635" s="14">
        <f t="shared" ca="1" si="247"/>
        <v>1.07968617</v>
      </c>
      <c r="J635" s="13">
        <f t="shared" si="237"/>
        <v>0.06</v>
      </c>
      <c r="K635" s="29">
        <f t="shared" si="238"/>
        <v>44865</v>
      </c>
      <c r="L635" s="2">
        <f t="shared" si="239"/>
        <v>151</v>
      </c>
      <c r="M635" s="17">
        <f t="shared" si="240"/>
        <v>151</v>
      </c>
      <c r="N635" s="12">
        <f t="shared" si="229"/>
        <v>1.0355317879999999</v>
      </c>
      <c r="O635" s="12">
        <f t="shared" ca="1" si="230"/>
        <v>1.1180493499999999</v>
      </c>
      <c r="P635" s="17">
        <f t="shared" si="241"/>
        <v>0</v>
      </c>
      <c r="Q635" s="14">
        <f t="shared" ca="1" si="231"/>
        <v>118.04935</v>
      </c>
      <c r="R635" s="20">
        <f t="shared" si="232"/>
        <v>0</v>
      </c>
      <c r="S635" s="14">
        <f t="shared" si="233"/>
        <v>0</v>
      </c>
      <c r="T635" s="4" t="str">
        <f t="shared" si="242"/>
        <v>J=</v>
      </c>
      <c r="U635" s="29">
        <f t="shared" si="243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34"/>
        <v>45089</v>
      </c>
      <c r="B636" s="125">
        <f t="shared" ca="1" si="244"/>
        <v>1118.875867</v>
      </c>
      <c r="C636" s="7">
        <f t="shared" si="235"/>
        <v>1000</v>
      </c>
      <c r="D636" s="102">
        <f t="shared" si="236"/>
        <v>45083</v>
      </c>
      <c r="E636" s="100">
        <f ca="1">IF(D636&lt;$B$1,VLOOKUP(D636,[1]DI!$A$4:$B$15000,2,FALSE),0)</f>
        <v>0.13650000000000001</v>
      </c>
      <c r="F636" s="14">
        <f t="shared" ca="1" si="245"/>
        <v>1.00050788</v>
      </c>
      <c r="G636" s="14">
        <f ca="1">(TRUNC(PRODUCT($F$12:$F635),16))</f>
        <v>1.2400055996463</v>
      </c>
      <c r="H636" s="14">
        <f t="shared" ca="1" si="246"/>
        <v>1.1479040708341499</v>
      </c>
      <c r="I636" s="14">
        <f t="shared" ca="1" si="247"/>
        <v>1.0802345200000001</v>
      </c>
      <c r="J636" s="13">
        <f t="shared" si="237"/>
        <v>0.06</v>
      </c>
      <c r="K636" s="29">
        <f t="shared" si="238"/>
        <v>44865</v>
      </c>
      <c r="L636" s="2">
        <f t="shared" si="239"/>
        <v>152</v>
      </c>
      <c r="M636" s="17">
        <f t="shared" si="240"/>
        <v>152</v>
      </c>
      <c r="N636" s="12">
        <f t="shared" si="229"/>
        <v>1.0357712569999999</v>
      </c>
      <c r="O636" s="12">
        <f t="shared" ca="1" si="230"/>
        <v>1.1188758670000001</v>
      </c>
      <c r="P636" s="17">
        <f t="shared" si="241"/>
        <v>0</v>
      </c>
      <c r="Q636" s="14">
        <f t="shared" ca="1" si="231"/>
        <v>118.875867</v>
      </c>
      <c r="R636" s="20">
        <f t="shared" si="232"/>
        <v>0</v>
      </c>
      <c r="S636" s="14">
        <f t="shared" si="233"/>
        <v>0</v>
      </c>
      <c r="T636" s="4" t="str">
        <f t="shared" si="242"/>
        <v>J=</v>
      </c>
      <c r="U636" s="29">
        <f t="shared" si="243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34"/>
        <v>45090</v>
      </c>
      <c r="B637" s="125">
        <f t="shared" ca="1" si="244"/>
        <v>1119.702996</v>
      </c>
      <c r="C637" s="7">
        <f t="shared" si="235"/>
        <v>1000</v>
      </c>
      <c r="D637" s="102">
        <f t="shared" si="236"/>
        <v>45084</v>
      </c>
      <c r="E637" s="100">
        <f ca="1">IF(D637&lt;$B$1,VLOOKUP(D637,[1]DI!$A$4:$B$15000,2,FALSE),0)</f>
        <v>0.13650000000000001</v>
      </c>
      <c r="F637" s="14">
        <f t="shared" ca="1" si="245"/>
        <v>1.00050788</v>
      </c>
      <c r="G637" s="14">
        <f ca="1">(TRUNC(PRODUCT($F$12:$F636),16))</f>
        <v>1.24063537369025</v>
      </c>
      <c r="H637" s="14">
        <f t="shared" ca="1" si="246"/>
        <v>1.1479040708341499</v>
      </c>
      <c r="I637" s="14">
        <f t="shared" ca="1" si="247"/>
        <v>1.08078315</v>
      </c>
      <c r="J637" s="13">
        <f t="shared" si="237"/>
        <v>0.06</v>
      </c>
      <c r="K637" s="29">
        <f t="shared" si="238"/>
        <v>44865</v>
      </c>
      <c r="L637" s="2">
        <f t="shared" si="239"/>
        <v>153</v>
      </c>
      <c r="M637" s="17">
        <f t="shared" si="240"/>
        <v>153</v>
      </c>
      <c r="N637" s="12">
        <f t="shared" si="229"/>
        <v>1.036010782</v>
      </c>
      <c r="O637" s="12">
        <f t="shared" ca="1" si="230"/>
        <v>1.119702996</v>
      </c>
      <c r="P637" s="17">
        <f t="shared" si="241"/>
        <v>0</v>
      </c>
      <c r="Q637" s="14">
        <f t="shared" ca="1" si="231"/>
        <v>119.702996</v>
      </c>
      <c r="R637" s="20">
        <f t="shared" si="232"/>
        <v>0</v>
      </c>
      <c r="S637" s="14">
        <f t="shared" si="233"/>
        <v>0</v>
      </c>
      <c r="T637" s="4" t="str">
        <f t="shared" si="242"/>
        <v>J=</v>
      </c>
      <c r="U637" s="29">
        <f t="shared" si="243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34"/>
        <v>45091</v>
      </c>
      <c r="B638" s="125">
        <f t="shared" ca="1" si="244"/>
        <v>1120.530728</v>
      </c>
      <c r="C638" s="7">
        <f t="shared" si="235"/>
        <v>1000</v>
      </c>
      <c r="D638" s="102">
        <f t="shared" si="236"/>
        <v>45086</v>
      </c>
      <c r="E638" s="100">
        <f ca="1">IF(D638&lt;$B$1,VLOOKUP(D638,[1]DI!$A$4:$B$15000,2,FALSE),0)</f>
        <v>0.13650000000000001</v>
      </c>
      <c r="F638" s="14">
        <f t="shared" ca="1" si="245"/>
        <v>1.00050788</v>
      </c>
      <c r="G638" s="14">
        <f ca="1">(TRUNC(PRODUCT($F$12:$F637),16))</f>
        <v>1.2412654675838399</v>
      </c>
      <c r="H638" s="14">
        <f t="shared" ca="1" si="246"/>
        <v>1.1479040708341499</v>
      </c>
      <c r="I638" s="14">
        <f t="shared" ca="1" si="247"/>
        <v>1.0813320500000001</v>
      </c>
      <c r="J638" s="13">
        <f t="shared" si="237"/>
        <v>0.06</v>
      </c>
      <c r="K638" s="29">
        <f t="shared" si="238"/>
        <v>44865</v>
      </c>
      <c r="L638" s="2">
        <f t="shared" si="239"/>
        <v>154</v>
      </c>
      <c r="M638" s="17">
        <f t="shared" si="240"/>
        <v>154</v>
      </c>
      <c r="N638" s="12">
        <f t="shared" si="229"/>
        <v>1.0362503620000001</v>
      </c>
      <c r="O638" s="12">
        <f t="shared" ca="1" si="230"/>
        <v>1.1205307280000001</v>
      </c>
      <c r="P638" s="17">
        <f t="shared" si="241"/>
        <v>0</v>
      </c>
      <c r="Q638" s="14">
        <f t="shared" ca="1" si="231"/>
        <v>120.530728</v>
      </c>
      <c r="R638" s="20">
        <f t="shared" si="232"/>
        <v>0</v>
      </c>
      <c r="S638" s="14">
        <f t="shared" si="233"/>
        <v>0</v>
      </c>
      <c r="T638" s="4" t="str">
        <f t="shared" si="242"/>
        <v>J=</v>
      </c>
      <c r="U638" s="29">
        <f t="shared" si="243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34"/>
        <v>45092</v>
      </c>
      <c r="B639" s="125">
        <f t="shared" ca="1" si="244"/>
        <v>1121.3590839999999</v>
      </c>
      <c r="C639" s="7">
        <f t="shared" si="235"/>
        <v>1000</v>
      </c>
      <c r="D639" s="102">
        <f t="shared" si="236"/>
        <v>45089</v>
      </c>
      <c r="E639" s="100">
        <f ca="1">IF(D639&lt;$B$1,VLOOKUP(D639,[1]DI!$A$4:$B$15000,2,FALSE),0)</f>
        <v>0.13650000000000001</v>
      </c>
      <c r="F639" s="14">
        <f t="shared" ca="1" si="245"/>
        <v>1.00050788</v>
      </c>
      <c r="G639" s="14">
        <f ca="1">(TRUNC(PRODUCT($F$12:$F638),16))</f>
        <v>1.24189588148951</v>
      </c>
      <c r="H639" s="14">
        <f t="shared" ca="1" si="246"/>
        <v>1.1479040708341499</v>
      </c>
      <c r="I639" s="14">
        <f t="shared" ca="1" si="247"/>
        <v>1.08188124</v>
      </c>
      <c r="J639" s="13">
        <f t="shared" si="237"/>
        <v>0.06</v>
      </c>
      <c r="K639" s="29">
        <f t="shared" si="238"/>
        <v>44865</v>
      </c>
      <c r="L639" s="2">
        <f t="shared" si="239"/>
        <v>155</v>
      </c>
      <c r="M639" s="17">
        <f t="shared" si="240"/>
        <v>155</v>
      </c>
      <c r="N639" s="12">
        <f t="shared" si="229"/>
        <v>1.036489998</v>
      </c>
      <c r="O639" s="12">
        <f t="shared" ca="1" si="230"/>
        <v>1.1213590840000001</v>
      </c>
      <c r="P639" s="17">
        <f t="shared" si="241"/>
        <v>0</v>
      </c>
      <c r="Q639" s="14">
        <f t="shared" ca="1" si="231"/>
        <v>121.359084</v>
      </c>
      <c r="R639" s="20">
        <f t="shared" si="232"/>
        <v>0</v>
      </c>
      <c r="S639" s="14">
        <f t="shared" si="233"/>
        <v>0</v>
      </c>
      <c r="T639" s="4" t="str">
        <f t="shared" si="242"/>
        <v>J=</v>
      </c>
      <c r="U639" s="29">
        <f t="shared" si="243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34"/>
        <v>45093</v>
      </c>
      <c r="B640" s="125">
        <f t="shared" ca="1" si="244"/>
        <v>1122.1880530000001</v>
      </c>
      <c r="C640" s="7">
        <f t="shared" si="235"/>
        <v>1000</v>
      </c>
      <c r="D640" s="102">
        <f t="shared" si="236"/>
        <v>45090</v>
      </c>
      <c r="E640" s="100">
        <f ca="1">IF(D640&lt;$B$1,VLOOKUP(D640,[1]DI!$A$4:$B$15000,2,FALSE),0)</f>
        <v>0.13650000000000001</v>
      </c>
      <c r="F640" s="14">
        <f t="shared" ca="1" si="245"/>
        <v>1.00050788</v>
      </c>
      <c r="G640" s="14">
        <f ca="1">(TRUNC(PRODUCT($F$12:$F639),16))</f>
        <v>1.2425266155698</v>
      </c>
      <c r="H640" s="14">
        <f t="shared" ca="1" si="246"/>
        <v>1.1479040708341499</v>
      </c>
      <c r="I640" s="14">
        <f t="shared" ca="1" si="247"/>
        <v>1.0824307099999999</v>
      </c>
      <c r="J640" s="13">
        <f t="shared" si="237"/>
        <v>0.06</v>
      </c>
      <c r="K640" s="29">
        <f t="shared" si="238"/>
        <v>44865</v>
      </c>
      <c r="L640" s="2">
        <f t="shared" si="239"/>
        <v>156</v>
      </c>
      <c r="M640" s="17">
        <f t="shared" si="240"/>
        <v>156</v>
      </c>
      <c r="N640" s="12">
        <f t="shared" si="229"/>
        <v>1.036729689</v>
      </c>
      <c r="O640" s="12">
        <f t="shared" ca="1" si="230"/>
        <v>1.1221880529999999</v>
      </c>
      <c r="P640" s="17">
        <f t="shared" si="241"/>
        <v>0</v>
      </c>
      <c r="Q640" s="14">
        <f t="shared" ca="1" si="231"/>
        <v>122.188053</v>
      </c>
      <c r="R640" s="20">
        <f t="shared" si="232"/>
        <v>0</v>
      </c>
      <c r="S640" s="14">
        <f t="shared" si="233"/>
        <v>0</v>
      </c>
      <c r="T640" s="4" t="str">
        <f t="shared" si="242"/>
        <v>J=</v>
      </c>
      <c r="U640" s="29">
        <f t="shared" si="243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34"/>
        <v>45096</v>
      </c>
      <c r="B641" s="125">
        <f t="shared" ca="1" si="244"/>
        <v>1123.017625</v>
      </c>
      <c r="C641" s="7">
        <f t="shared" si="235"/>
        <v>1000</v>
      </c>
      <c r="D641" s="102">
        <f t="shared" si="236"/>
        <v>45091</v>
      </c>
      <c r="E641" s="100">
        <f ca="1">IF(D641&lt;$B$1,VLOOKUP(D641,[1]DI!$A$4:$B$15000,2,FALSE),0)</f>
        <v>0.13650000000000001</v>
      </c>
      <c r="F641" s="14">
        <f t="shared" ca="1" si="245"/>
        <v>1.00050788</v>
      </c>
      <c r="G641" s="14">
        <f ca="1">(TRUNC(PRODUCT($F$12:$F640),16))</f>
        <v>1.2431576699873199</v>
      </c>
      <c r="H641" s="14">
        <f t="shared" ca="1" si="246"/>
        <v>1.1479040708341499</v>
      </c>
      <c r="I641" s="14">
        <f t="shared" ca="1" si="247"/>
        <v>1.08298045</v>
      </c>
      <c r="J641" s="13">
        <f t="shared" si="237"/>
        <v>0.06</v>
      </c>
      <c r="K641" s="29">
        <f t="shared" si="238"/>
        <v>44865</v>
      </c>
      <c r="L641" s="2">
        <f t="shared" si="239"/>
        <v>157</v>
      </c>
      <c r="M641" s="17">
        <f t="shared" si="240"/>
        <v>157</v>
      </c>
      <c r="N641" s="12">
        <f t="shared" si="229"/>
        <v>1.0369694350000001</v>
      </c>
      <c r="O641" s="12">
        <f t="shared" ca="1" si="230"/>
        <v>1.1230176249999999</v>
      </c>
      <c r="P641" s="17">
        <f t="shared" si="241"/>
        <v>0</v>
      </c>
      <c r="Q641" s="14">
        <f t="shared" ca="1" si="231"/>
        <v>123.017625</v>
      </c>
      <c r="R641" s="20">
        <f t="shared" si="232"/>
        <v>0</v>
      </c>
      <c r="S641" s="14">
        <f t="shared" si="233"/>
        <v>0</v>
      </c>
      <c r="T641" s="4" t="str">
        <f t="shared" si="242"/>
        <v>J=</v>
      </c>
      <c r="U641" s="29">
        <f t="shared" si="243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34"/>
        <v>45097</v>
      </c>
      <c r="B642" s="125">
        <f t="shared" ca="1" si="244"/>
        <v>1123.847822</v>
      </c>
      <c r="C642" s="7">
        <f t="shared" si="235"/>
        <v>1000</v>
      </c>
      <c r="D642" s="102">
        <f t="shared" si="236"/>
        <v>45092</v>
      </c>
      <c r="E642" s="100">
        <f ca="1">IF(D642&lt;$B$1,VLOOKUP(D642,[1]DI!$A$4:$B$15000,2,FALSE),0)</f>
        <v>0.13650000000000001</v>
      </c>
      <c r="F642" s="14">
        <f t="shared" ca="1" si="245"/>
        <v>1.00050788</v>
      </c>
      <c r="G642" s="14">
        <f ca="1">(TRUNC(PRODUCT($F$12:$F641),16))</f>
        <v>1.24378904490475</v>
      </c>
      <c r="H642" s="14">
        <f t="shared" ca="1" si="246"/>
        <v>1.1479040708341499</v>
      </c>
      <c r="I642" s="14">
        <f t="shared" ca="1" si="247"/>
        <v>1.0835304800000001</v>
      </c>
      <c r="J642" s="13">
        <f t="shared" si="237"/>
        <v>0.06</v>
      </c>
      <c r="K642" s="29">
        <f t="shared" si="238"/>
        <v>44865</v>
      </c>
      <c r="L642" s="2">
        <f t="shared" si="239"/>
        <v>158</v>
      </c>
      <c r="M642" s="17">
        <f t="shared" si="240"/>
        <v>158</v>
      </c>
      <c r="N642" s="12">
        <f t="shared" si="229"/>
        <v>1.0372092369999999</v>
      </c>
      <c r="O642" s="12">
        <f t="shared" ca="1" si="230"/>
        <v>1.1238478220000001</v>
      </c>
      <c r="P642" s="17">
        <f t="shared" si="241"/>
        <v>0</v>
      </c>
      <c r="Q642" s="14">
        <f t="shared" ca="1" si="231"/>
        <v>123.84782199999999</v>
      </c>
      <c r="R642" s="20">
        <f t="shared" si="232"/>
        <v>0</v>
      </c>
      <c r="S642" s="14">
        <f t="shared" si="233"/>
        <v>0</v>
      </c>
      <c r="T642" s="4" t="str">
        <f t="shared" si="242"/>
        <v>J=</v>
      </c>
      <c r="U642" s="29">
        <f t="shared" si="243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34"/>
        <v>45098</v>
      </c>
      <c r="B643" s="125">
        <f t="shared" ca="1" si="244"/>
        <v>1124.678623</v>
      </c>
      <c r="C643" s="7">
        <f t="shared" si="235"/>
        <v>1000</v>
      </c>
      <c r="D643" s="102">
        <f t="shared" si="236"/>
        <v>45093</v>
      </c>
      <c r="E643" s="100">
        <f ca="1">IF(D643&lt;$B$1,VLOOKUP(D643,[1]DI!$A$4:$B$15000,2,FALSE),0)</f>
        <v>0.13650000000000001</v>
      </c>
      <c r="F643" s="14">
        <f t="shared" ca="1" si="245"/>
        <v>1.00050788</v>
      </c>
      <c r="G643" s="14">
        <f ca="1">(TRUNC(PRODUCT($F$12:$F642),16))</f>
        <v>1.2444207404848799</v>
      </c>
      <c r="H643" s="14">
        <f t="shared" ca="1" si="246"/>
        <v>1.1479040708341499</v>
      </c>
      <c r="I643" s="14">
        <f t="shared" ca="1" si="247"/>
        <v>1.0840807800000001</v>
      </c>
      <c r="J643" s="13">
        <f t="shared" si="237"/>
        <v>0.06</v>
      </c>
      <c r="K643" s="29">
        <f t="shared" si="238"/>
        <v>44865</v>
      </c>
      <c r="L643" s="2">
        <f t="shared" si="239"/>
        <v>159</v>
      </c>
      <c r="M643" s="17">
        <f t="shared" si="240"/>
        <v>159</v>
      </c>
      <c r="N643" s="12">
        <f t="shared" si="229"/>
        <v>1.0374490940000001</v>
      </c>
      <c r="O643" s="12">
        <f t="shared" ca="1" si="230"/>
        <v>1.1246786230000001</v>
      </c>
      <c r="P643" s="17">
        <f t="shared" si="241"/>
        <v>0</v>
      </c>
      <c r="Q643" s="14">
        <f t="shared" ca="1" si="231"/>
        <v>124.678623</v>
      </c>
      <c r="R643" s="20">
        <f t="shared" si="232"/>
        <v>0</v>
      </c>
      <c r="S643" s="14">
        <f t="shared" si="233"/>
        <v>0</v>
      </c>
      <c r="T643" s="4" t="str">
        <f t="shared" si="242"/>
        <v>J=</v>
      </c>
      <c r="U643" s="29">
        <f t="shared" si="243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34"/>
        <v>45099</v>
      </c>
      <c r="B644" s="125">
        <f t="shared" ca="1" si="244"/>
        <v>1125.510039</v>
      </c>
      <c r="C644" s="7">
        <f t="shared" si="235"/>
        <v>1000</v>
      </c>
      <c r="D644" s="102">
        <f t="shared" si="236"/>
        <v>45096</v>
      </c>
      <c r="E644" s="100">
        <f ca="1">IF(D644&lt;$B$1,VLOOKUP(D644,[1]DI!$A$4:$B$15000,2,FALSE),0)</f>
        <v>0.13650000000000001</v>
      </c>
      <c r="F644" s="14">
        <f t="shared" ca="1" si="245"/>
        <v>1.00050788</v>
      </c>
      <c r="G644" s="14">
        <f ca="1">(TRUNC(PRODUCT($F$12:$F643),16))</f>
        <v>1.2450527568905601</v>
      </c>
      <c r="H644" s="14">
        <f t="shared" ca="1" si="246"/>
        <v>1.1479040708341499</v>
      </c>
      <c r="I644" s="14">
        <f t="shared" ca="1" si="247"/>
        <v>1.0846313599999999</v>
      </c>
      <c r="J644" s="13">
        <f t="shared" si="237"/>
        <v>0.06</v>
      </c>
      <c r="K644" s="29">
        <f t="shared" si="238"/>
        <v>44865</v>
      </c>
      <c r="L644" s="2">
        <f t="shared" si="239"/>
        <v>160</v>
      </c>
      <c r="M644" s="17">
        <f t="shared" si="240"/>
        <v>160</v>
      </c>
      <c r="N644" s="12">
        <f t="shared" si="229"/>
        <v>1.037689007</v>
      </c>
      <c r="O644" s="12">
        <f t="shared" ca="1" si="230"/>
        <v>1.1255100389999999</v>
      </c>
      <c r="P644" s="17">
        <f t="shared" si="241"/>
        <v>0</v>
      </c>
      <c r="Q644" s="14">
        <f t="shared" ca="1" si="231"/>
        <v>125.51003900000001</v>
      </c>
      <c r="R644" s="20">
        <f t="shared" si="232"/>
        <v>0</v>
      </c>
      <c r="S644" s="14">
        <f t="shared" si="233"/>
        <v>0</v>
      </c>
      <c r="T644" s="4" t="str">
        <f t="shared" si="242"/>
        <v>J=</v>
      </c>
      <c r="U644" s="29">
        <f t="shared" si="243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34"/>
        <v>45100</v>
      </c>
      <c r="B645" s="125">
        <f t="shared" ca="1" si="244"/>
        <v>1126.3420799999999</v>
      </c>
      <c r="C645" s="7">
        <f t="shared" si="235"/>
        <v>1000</v>
      </c>
      <c r="D645" s="102">
        <f t="shared" si="236"/>
        <v>45097</v>
      </c>
      <c r="E645" s="100">
        <f ca="1">IF(D645&lt;$B$1,VLOOKUP(D645,[1]DI!$A$4:$B$15000,2,FALSE),0)</f>
        <v>0.13650000000000001</v>
      </c>
      <c r="F645" s="14">
        <f t="shared" ca="1" si="245"/>
        <v>1.00050788</v>
      </c>
      <c r="G645" s="14">
        <f ca="1">(TRUNC(PRODUCT($F$12:$F644),16))</f>
        <v>1.24568509428473</v>
      </c>
      <c r="H645" s="14">
        <f t="shared" ca="1" si="246"/>
        <v>1.1479040708341499</v>
      </c>
      <c r="I645" s="14">
        <f t="shared" ca="1" si="247"/>
        <v>1.08518223</v>
      </c>
      <c r="J645" s="13">
        <f t="shared" si="237"/>
        <v>0.06</v>
      </c>
      <c r="K645" s="29">
        <f t="shared" si="238"/>
        <v>44865</v>
      </c>
      <c r="L645" s="2">
        <f t="shared" si="239"/>
        <v>161</v>
      </c>
      <c r="M645" s="17">
        <f t="shared" si="240"/>
        <v>161</v>
      </c>
      <c r="N645" s="12">
        <f t="shared" si="229"/>
        <v>1.037928975</v>
      </c>
      <c r="O645" s="12">
        <f t="shared" ca="1" si="230"/>
        <v>1.1263420799999999</v>
      </c>
      <c r="P645" s="17">
        <f t="shared" si="241"/>
        <v>0</v>
      </c>
      <c r="Q645" s="14">
        <f t="shared" ca="1" si="231"/>
        <v>126.34208</v>
      </c>
      <c r="R645" s="20">
        <f t="shared" si="232"/>
        <v>0</v>
      </c>
      <c r="S645" s="14">
        <f t="shared" si="233"/>
        <v>0</v>
      </c>
      <c r="T645" s="4" t="str">
        <f t="shared" si="242"/>
        <v>J=</v>
      </c>
      <c r="U645" s="29">
        <f t="shared" si="243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34"/>
        <v>45103</v>
      </c>
      <c r="B646" s="125">
        <f t="shared" ca="1" si="244"/>
        <v>1127.174726</v>
      </c>
      <c r="C646" s="7">
        <f t="shared" si="235"/>
        <v>1000</v>
      </c>
      <c r="D646" s="102">
        <f t="shared" si="236"/>
        <v>45098</v>
      </c>
      <c r="E646" s="100">
        <f ca="1">IF(D646&lt;$B$1,VLOOKUP(D646,[1]DI!$A$4:$B$15000,2,FALSE),0)</f>
        <v>0.13650000000000001</v>
      </c>
      <c r="F646" s="14">
        <f t="shared" ca="1" si="245"/>
        <v>1.00050788</v>
      </c>
      <c r="G646" s="14">
        <f ca="1">(TRUNC(PRODUCT($F$12:$F645),16))</f>
        <v>1.2463177528304099</v>
      </c>
      <c r="H646" s="14">
        <f t="shared" ca="1" si="246"/>
        <v>1.1479040708341499</v>
      </c>
      <c r="I646" s="14">
        <f t="shared" ca="1" si="247"/>
        <v>1.08573337</v>
      </c>
      <c r="J646" s="13">
        <f t="shared" si="237"/>
        <v>0.06</v>
      </c>
      <c r="K646" s="29">
        <f t="shared" si="238"/>
        <v>44865</v>
      </c>
      <c r="L646" s="2">
        <f t="shared" si="239"/>
        <v>162</v>
      </c>
      <c r="M646" s="17">
        <f t="shared" si="240"/>
        <v>162</v>
      </c>
      <c r="N646" s="12">
        <f t="shared" si="229"/>
        <v>1.038168999</v>
      </c>
      <c r="O646" s="12">
        <f t="shared" ca="1" si="230"/>
        <v>1.127174726</v>
      </c>
      <c r="P646" s="17">
        <f t="shared" si="241"/>
        <v>0</v>
      </c>
      <c r="Q646" s="14">
        <f t="shared" ca="1" si="231"/>
        <v>127.17472600000001</v>
      </c>
      <c r="R646" s="20">
        <f t="shared" si="232"/>
        <v>0</v>
      </c>
      <c r="S646" s="14">
        <f t="shared" si="233"/>
        <v>0</v>
      </c>
      <c r="T646" s="4" t="str">
        <f t="shared" si="242"/>
        <v>J=</v>
      </c>
      <c r="U646" s="29">
        <f t="shared" si="243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34"/>
        <v>45104</v>
      </c>
      <c r="B647" s="125">
        <f t="shared" ca="1" si="244"/>
        <v>1128.007987</v>
      </c>
      <c r="C647" s="7">
        <f t="shared" si="235"/>
        <v>1000</v>
      </c>
      <c r="D647" s="102">
        <f t="shared" si="236"/>
        <v>45099</v>
      </c>
      <c r="E647" s="100">
        <f ca="1">IF(D647&lt;$B$1,VLOOKUP(D647,[1]DI!$A$4:$B$15000,2,FALSE),0)</f>
        <v>0.13650000000000001</v>
      </c>
      <c r="F647" s="14">
        <f t="shared" ca="1" si="245"/>
        <v>1.00050788</v>
      </c>
      <c r="G647" s="14">
        <f ca="1">(TRUNC(PRODUCT($F$12:$F646),16))</f>
        <v>1.2469507326907201</v>
      </c>
      <c r="H647" s="14">
        <f t="shared" ca="1" si="246"/>
        <v>1.1479040708341499</v>
      </c>
      <c r="I647" s="14">
        <f t="shared" ca="1" si="247"/>
        <v>1.0862847899999999</v>
      </c>
      <c r="J647" s="13">
        <f t="shared" si="237"/>
        <v>0.06</v>
      </c>
      <c r="K647" s="29">
        <f t="shared" si="238"/>
        <v>44865</v>
      </c>
      <c r="L647" s="2">
        <f t="shared" si="239"/>
        <v>163</v>
      </c>
      <c r="M647" s="17">
        <f t="shared" si="240"/>
        <v>163</v>
      </c>
      <c r="N647" s="12">
        <f t="shared" si="229"/>
        <v>1.0384090779999999</v>
      </c>
      <c r="O647" s="12">
        <f t="shared" ca="1" si="230"/>
        <v>1.1280079869999999</v>
      </c>
      <c r="P647" s="17">
        <f t="shared" si="241"/>
        <v>0</v>
      </c>
      <c r="Q647" s="14">
        <f t="shared" ca="1" si="231"/>
        <v>128.00798700000001</v>
      </c>
      <c r="R647" s="20">
        <f t="shared" si="232"/>
        <v>0</v>
      </c>
      <c r="S647" s="14">
        <f t="shared" si="233"/>
        <v>0</v>
      </c>
      <c r="T647" s="4" t="str">
        <f t="shared" si="242"/>
        <v>J=</v>
      </c>
      <c r="U647" s="29">
        <f t="shared" si="243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34"/>
        <v>45105</v>
      </c>
      <c r="B648" s="125">
        <f t="shared" ca="1" si="244"/>
        <v>1128.8418650000001</v>
      </c>
      <c r="C648" s="7">
        <f t="shared" si="235"/>
        <v>1000</v>
      </c>
      <c r="D648" s="102">
        <f t="shared" si="236"/>
        <v>45100</v>
      </c>
      <c r="E648" s="100">
        <f ca="1">IF(D648&lt;$B$1,VLOOKUP(D648,[1]DI!$A$4:$B$15000,2,FALSE),0)</f>
        <v>0.13650000000000001</v>
      </c>
      <c r="F648" s="14">
        <f t="shared" ca="1" si="245"/>
        <v>1.00050788</v>
      </c>
      <c r="G648" s="14">
        <f ca="1">(TRUNC(PRODUCT($F$12:$F647),16))</f>
        <v>1.24758403402884</v>
      </c>
      <c r="H648" s="14">
        <f t="shared" ca="1" si="246"/>
        <v>1.1479040708341499</v>
      </c>
      <c r="I648" s="14">
        <f t="shared" ca="1" si="247"/>
        <v>1.08683649</v>
      </c>
      <c r="J648" s="13">
        <f t="shared" si="237"/>
        <v>0.06</v>
      </c>
      <c r="K648" s="29">
        <f t="shared" si="238"/>
        <v>44865</v>
      </c>
      <c r="L648" s="2">
        <f t="shared" si="239"/>
        <v>164</v>
      </c>
      <c r="M648" s="17">
        <f t="shared" si="240"/>
        <v>164</v>
      </c>
      <c r="N648" s="12">
        <f t="shared" si="229"/>
        <v>1.038649213</v>
      </c>
      <c r="O648" s="12">
        <f t="shared" ca="1" si="230"/>
        <v>1.1288418650000001</v>
      </c>
      <c r="P648" s="17">
        <f t="shared" si="241"/>
        <v>0</v>
      </c>
      <c r="Q648" s="14">
        <f t="shared" ca="1" si="231"/>
        <v>128.84186500000001</v>
      </c>
      <c r="R648" s="20">
        <f t="shared" si="232"/>
        <v>0</v>
      </c>
      <c r="S648" s="14">
        <f t="shared" si="233"/>
        <v>0</v>
      </c>
      <c r="T648" s="4" t="str">
        <f t="shared" si="242"/>
        <v>J=</v>
      </c>
      <c r="U648" s="29">
        <f t="shared" si="243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34"/>
        <v>45106</v>
      </c>
      <c r="B649" s="125">
        <f t="shared" ca="1" si="244"/>
        <v>1129.6763579999999</v>
      </c>
      <c r="C649" s="7">
        <f t="shared" si="235"/>
        <v>1000</v>
      </c>
      <c r="D649" s="102">
        <f t="shared" si="236"/>
        <v>45103</v>
      </c>
      <c r="E649" s="100">
        <f ca="1">IF(D649&lt;$B$1,VLOOKUP(D649,[1]DI!$A$4:$B$15000,2,FALSE),0)</f>
        <v>0.13650000000000001</v>
      </c>
      <c r="F649" s="14">
        <f t="shared" ca="1" si="245"/>
        <v>1.00050788</v>
      </c>
      <c r="G649" s="14">
        <f ca="1">(TRUNC(PRODUCT($F$12:$F648),16))</f>
        <v>1.2482176570080401</v>
      </c>
      <c r="H649" s="14">
        <f t="shared" ca="1" si="246"/>
        <v>1.1479040708341499</v>
      </c>
      <c r="I649" s="14">
        <f t="shared" ca="1" si="247"/>
        <v>1.0873884700000001</v>
      </c>
      <c r="J649" s="13">
        <f t="shared" si="237"/>
        <v>0.06</v>
      </c>
      <c r="K649" s="29">
        <f t="shared" si="238"/>
        <v>44865</v>
      </c>
      <c r="L649" s="2">
        <f t="shared" si="239"/>
        <v>165</v>
      </c>
      <c r="M649" s="17">
        <f t="shared" si="240"/>
        <v>165</v>
      </c>
      <c r="N649" s="12">
        <f t="shared" si="229"/>
        <v>1.038889403</v>
      </c>
      <c r="O649" s="12">
        <f t="shared" ca="1" si="230"/>
        <v>1.129676358</v>
      </c>
      <c r="P649" s="17">
        <f t="shared" si="241"/>
        <v>0</v>
      </c>
      <c r="Q649" s="14">
        <f t="shared" ca="1" si="231"/>
        <v>129.67635799999999</v>
      </c>
      <c r="R649" s="20">
        <f t="shared" si="232"/>
        <v>0</v>
      </c>
      <c r="S649" s="14">
        <f t="shared" si="233"/>
        <v>0</v>
      </c>
      <c r="T649" s="4" t="str">
        <f t="shared" si="242"/>
        <v>J=</v>
      </c>
      <c r="U649" s="29">
        <f t="shared" si="243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34"/>
        <v>45107</v>
      </c>
      <c r="B650" s="125">
        <f t="shared" ca="1" si="244"/>
        <v>1130.511479</v>
      </c>
      <c r="C650" s="7">
        <f t="shared" si="235"/>
        <v>1000</v>
      </c>
      <c r="D650" s="102">
        <f t="shared" si="236"/>
        <v>45104</v>
      </c>
      <c r="E650" s="100">
        <f ca="1">IF(D650&lt;$B$1,VLOOKUP(D650,[1]DI!$A$4:$B$15000,2,FALSE),0)</f>
        <v>0.13650000000000001</v>
      </c>
      <c r="F650" s="14">
        <f t="shared" ca="1" si="245"/>
        <v>1.00050788</v>
      </c>
      <c r="G650" s="14">
        <f ca="1">(TRUNC(PRODUCT($F$12:$F649),16))</f>
        <v>1.24885160179168</v>
      </c>
      <c r="H650" s="14">
        <f t="shared" ca="1" si="246"/>
        <v>1.1479040708341499</v>
      </c>
      <c r="I650" s="14">
        <f t="shared" ca="1" si="247"/>
        <v>1.0879407400000001</v>
      </c>
      <c r="J650" s="13">
        <f t="shared" si="237"/>
        <v>0.06</v>
      </c>
      <c r="K650" s="29">
        <f t="shared" si="238"/>
        <v>44865</v>
      </c>
      <c r="L650" s="2">
        <f t="shared" si="239"/>
        <v>166</v>
      </c>
      <c r="M650" s="17">
        <f t="shared" si="240"/>
        <v>166</v>
      </c>
      <c r="N650" s="12">
        <f t="shared" si="229"/>
        <v>1.0391296489999999</v>
      </c>
      <c r="O650" s="12">
        <f t="shared" ca="1" si="230"/>
        <v>1.1305114789999999</v>
      </c>
      <c r="P650" s="17">
        <f t="shared" si="241"/>
        <v>5</v>
      </c>
      <c r="Q650" s="14">
        <f t="shared" ca="1" si="231"/>
        <v>130.51147900000001</v>
      </c>
      <c r="R650" s="20">
        <f t="shared" si="232"/>
        <v>0</v>
      </c>
      <c r="S650" s="14">
        <f t="shared" si="233"/>
        <v>0</v>
      </c>
      <c r="T650" s="4" t="str">
        <f t="shared" si="242"/>
        <v>J=</v>
      </c>
      <c r="U650" s="29">
        <f t="shared" si="243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34"/>
        <v>45110</v>
      </c>
      <c r="B651" s="125">
        <f t="shared" ca="1" si="244"/>
        <v>1000.73925</v>
      </c>
      <c r="C651" s="7">
        <f t="shared" si="235"/>
        <v>1000</v>
      </c>
      <c r="D651" s="102">
        <f t="shared" si="236"/>
        <v>45105</v>
      </c>
      <c r="E651" s="100">
        <f ca="1">IF(D651&lt;$B$1,VLOOKUP(D651,[1]DI!$A$4:$B$15000,2,FALSE),0)</f>
        <v>0.13650000000000001</v>
      </c>
      <c r="F651" s="14">
        <f t="shared" ca="1" si="245"/>
        <v>1.00050788</v>
      </c>
      <c r="G651" s="14">
        <f ca="1">(TRUNC(PRODUCT($F$12:$F650),16))</f>
        <v>1.2494858685432</v>
      </c>
      <c r="H651" s="14">
        <f t="shared" ca="1" si="246"/>
        <v>1.24885160179168</v>
      </c>
      <c r="I651" s="14">
        <f t="shared" ca="1" si="247"/>
        <v>1.00050788</v>
      </c>
      <c r="J651" s="13">
        <f t="shared" si="237"/>
        <v>0.06</v>
      </c>
      <c r="K651" s="29">
        <f t="shared" si="238"/>
        <v>45107</v>
      </c>
      <c r="L651" s="2">
        <f t="shared" si="239"/>
        <v>1</v>
      </c>
      <c r="M651" s="17">
        <f t="shared" si="240"/>
        <v>1</v>
      </c>
      <c r="N651" s="12">
        <f t="shared" si="229"/>
        <v>1.0002312529999999</v>
      </c>
      <c r="O651" s="12">
        <f t="shared" ca="1" si="230"/>
        <v>1.0007392500000001</v>
      </c>
      <c r="P651" s="17">
        <f t="shared" si="241"/>
        <v>0</v>
      </c>
      <c r="Q651" s="14">
        <f t="shared" ca="1" si="231"/>
        <v>0.73924999999999996</v>
      </c>
      <c r="R651" s="20">
        <f t="shared" si="232"/>
        <v>0</v>
      </c>
      <c r="S651" s="14">
        <f t="shared" si="233"/>
        <v>0</v>
      </c>
      <c r="T651" s="4" t="str">
        <f t="shared" si="242"/>
        <v>J=</v>
      </c>
      <c r="U651" s="29">
        <f t="shared" si="243"/>
        <v>45128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34"/>
        <v>45111</v>
      </c>
      <c r="B652" s="125">
        <f t="shared" ca="1" si="244"/>
        <v>1001.479049</v>
      </c>
      <c r="C652" s="7">
        <f t="shared" si="235"/>
        <v>1000</v>
      </c>
      <c r="D652" s="102">
        <f t="shared" si="236"/>
        <v>45106</v>
      </c>
      <c r="E652" s="100">
        <f ca="1">IF(D652&lt;$B$1,VLOOKUP(D652,[1]DI!$A$4:$B$15000,2,FALSE),0)</f>
        <v>0.13650000000000001</v>
      </c>
      <c r="F652" s="14">
        <f t="shared" ca="1" si="245"/>
        <v>1.00050788</v>
      </c>
      <c r="G652" s="14">
        <f ca="1">(TRUNC(PRODUCT($F$12:$F651),16))</f>
        <v>1.25012045742612</v>
      </c>
      <c r="H652" s="14">
        <f t="shared" ca="1" si="246"/>
        <v>1.24885160179168</v>
      </c>
      <c r="I652" s="14">
        <f t="shared" ca="1" si="247"/>
        <v>1.00101602</v>
      </c>
      <c r="J652" s="13">
        <f t="shared" si="237"/>
        <v>0.06</v>
      </c>
      <c r="K652" s="29">
        <f t="shared" si="238"/>
        <v>45107</v>
      </c>
      <c r="L652" s="2">
        <f t="shared" si="239"/>
        <v>2</v>
      </c>
      <c r="M652" s="17">
        <f t="shared" si="240"/>
        <v>2</v>
      </c>
      <c r="N652" s="12">
        <f t="shared" ref="N652:N715" si="248">ROUND((J652+1)^(M652/252),9)</f>
        <v>1.000462559</v>
      </c>
      <c r="O652" s="12">
        <f t="shared" ref="O652:O715" ca="1" si="249">ROUND(I652*N652,9)</f>
        <v>1.0014790490000001</v>
      </c>
      <c r="P652" s="17">
        <f t="shared" si="241"/>
        <v>0</v>
      </c>
      <c r="Q652" s="14">
        <f t="shared" ref="Q652:Q715" ca="1" si="250">TRUNC(((O652-1)*C652),8)</f>
        <v>1.4790490000000001</v>
      </c>
      <c r="R652" s="20">
        <f t="shared" ref="R652:R715" si="251">IF($P652&gt;0,VLOOKUP($P652,$X$12:$AD$150,7),0)</f>
        <v>0</v>
      </c>
      <c r="S652" s="14">
        <f t="shared" ref="S652:S715" si="252">IF(R652&gt;0,TRUNC(R652*C652,8),0)</f>
        <v>0</v>
      </c>
      <c r="T652" s="4" t="str">
        <f t="shared" si="242"/>
        <v>J=</v>
      </c>
      <c r="U652" s="29">
        <f t="shared" si="243"/>
        <v>45128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53">WORKDAY($A652,1,$X$166:$X$544)</f>
        <v>45112</v>
      </c>
      <c r="B653" s="125">
        <f t="shared" ca="1" si="244"/>
        <v>1002.21938599</v>
      </c>
      <c r="C653" s="7">
        <f t="shared" ref="C653:C716" si="254">(C652-S652)</f>
        <v>1000</v>
      </c>
      <c r="D653" s="102">
        <f t="shared" ref="D653:D716" si="255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45"/>
        <v>1.00050788</v>
      </c>
      <c r="G653" s="14">
        <f ca="1">(TRUNC(PRODUCT($F$12:$F652),16))</f>
        <v>1.25075536860403</v>
      </c>
      <c r="H653" s="14">
        <f t="shared" ca="1" si="246"/>
        <v>1.24885160179168</v>
      </c>
      <c r="I653" s="14">
        <f t="shared" ca="1" si="247"/>
        <v>1.00152441</v>
      </c>
      <c r="J653" s="13">
        <f t="shared" ref="J653:J716" si="256">J652</f>
        <v>0.06</v>
      </c>
      <c r="K653" s="29">
        <f t="shared" ref="K653:K716" si="257">IF(P652&gt;0,VLOOKUP(P652,X$12:AH$150,2),K652)</f>
        <v>45107</v>
      </c>
      <c r="L653" s="2">
        <f t="shared" ref="L653:L716" si="258">IF(A653&gt;K653,IF(NETWORKDAYS(K653,A653,$X$160:$X$544)-1=0,1,NETWORKDAYS(K653,A653,$X$160:$X$544)-1),0)</f>
        <v>3</v>
      </c>
      <c r="M653" s="17">
        <f t="shared" ref="M653:M716" si="259">IF(AND(L653=1,L652=1),1,IF(L653&gt;0,IF(L653=L652,L653+1,L653),0))</f>
        <v>3</v>
      </c>
      <c r="N653" s="12">
        <f t="shared" si="248"/>
        <v>1.0006939180000001</v>
      </c>
      <c r="O653" s="12">
        <f t="shared" ca="1" si="249"/>
        <v>1.0022193859999999</v>
      </c>
      <c r="P653" s="17">
        <f t="shared" ref="P653:P716" si="260">IF(VLOOKUP(A653,Y$12:AF$150,8)=VLOOKUP(A652,Y$12:AF$150,8),0,VLOOKUP(A653,Y$12:AF$150,8))</f>
        <v>0</v>
      </c>
      <c r="Q653" s="14">
        <f t="shared" ca="1" si="250"/>
        <v>2.2193859900000001</v>
      </c>
      <c r="R653" s="20">
        <f t="shared" si="251"/>
        <v>0</v>
      </c>
      <c r="S653" s="14">
        <f t="shared" si="252"/>
        <v>0</v>
      </c>
      <c r="T653" s="4" t="str">
        <f t="shared" ref="T653:T716" si="261">IF(P652&gt;0,VLOOKUP(P652,X$12:AH$150,10),T652)</f>
        <v>J=</v>
      </c>
      <c r="U653" s="29">
        <f t="shared" ref="U653:U716" si="262">IF(P652&gt;0,VLOOKUP(P652,X$12:AH$150,11),U652)</f>
        <v>45128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53"/>
        <v>45113</v>
      </c>
      <c r="B654" s="125">
        <f t="shared" ref="B654:B717" ca="1" si="263">IF(D654&lt;=TODAY(),C654+Q654,IF(AND(D654&gt;TODAY(),A654&lt;=$B$1),IF(VLOOKUP(TODAY(),$A$10:$E$5000,4,FALSE)=0,"n.d",C654+Q654),"n.d"))</f>
        <v>1002.960282</v>
      </c>
      <c r="C654" s="7">
        <f t="shared" si="254"/>
        <v>1000</v>
      </c>
      <c r="D654" s="102">
        <f t="shared" si="255"/>
        <v>45110</v>
      </c>
      <c r="E654" s="100">
        <f ca="1">IF(D654&lt;$B$1,VLOOKUP(D654,[1]DI!$A$4:$B$15000,2,FALSE),0)</f>
        <v>0.13650000000000001</v>
      </c>
      <c r="F654" s="14">
        <f t="shared" ref="F654:F717" ca="1" si="264">ROUND(((1+E654)^(1/252)),8)</f>
        <v>1.00050788</v>
      </c>
      <c r="G654" s="14">
        <f ca="1">(TRUNC(PRODUCT($F$12:$F653),16))</f>
        <v>1.25139060224064</v>
      </c>
      <c r="H654" s="14">
        <f t="shared" ref="H654:H717" ca="1" si="265">IF(P653&gt;0,G653,H653)</f>
        <v>1.24885160179168</v>
      </c>
      <c r="I654" s="14">
        <f t="shared" ref="I654:I717" ca="1" si="266">ROUND(G654/H654,8)</f>
        <v>1.00203307</v>
      </c>
      <c r="J654" s="13">
        <f t="shared" si="256"/>
        <v>0.06</v>
      </c>
      <c r="K654" s="29">
        <f t="shared" si="257"/>
        <v>45107</v>
      </c>
      <c r="L654" s="2">
        <f t="shared" si="258"/>
        <v>4</v>
      </c>
      <c r="M654" s="17">
        <f t="shared" si="259"/>
        <v>4</v>
      </c>
      <c r="N654" s="12">
        <f t="shared" si="248"/>
        <v>1.0009253309999999</v>
      </c>
      <c r="O654" s="12">
        <f t="shared" ca="1" si="249"/>
        <v>1.0029602820000001</v>
      </c>
      <c r="P654" s="17">
        <f t="shared" si="260"/>
        <v>0</v>
      </c>
      <c r="Q654" s="14">
        <f t="shared" ca="1" si="250"/>
        <v>2.9602819999999999</v>
      </c>
      <c r="R654" s="20">
        <f t="shared" si="251"/>
        <v>0</v>
      </c>
      <c r="S654" s="14">
        <f t="shared" si="252"/>
        <v>0</v>
      </c>
      <c r="T654" s="4" t="str">
        <f t="shared" si="261"/>
        <v>J=</v>
      </c>
      <c r="U654" s="29">
        <f t="shared" si="262"/>
        <v>45128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53"/>
        <v>45114</v>
      </c>
      <c r="B655" s="125">
        <f t="shared" ca="1" si="263"/>
        <v>1003.70171899</v>
      </c>
      <c r="C655" s="7">
        <f t="shared" si="254"/>
        <v>1000</v>
      </c>
      <c r="D655" s="102">
        <f t="shared" si="255"/>
        <v>45111</v>
      </c>
      <c r="E655" s="100">
        <f ca="1">IF(D655&lt;$B$1,VLOOKUP(D655,[1]DI!$A$4:$B$15000,2,FALSE),0)</f>
        <v>0.13650000000000001</v>
      </c>
      <c r="F655" s="14">
        <f t="shared" ca="1" si="264"/>
        <v>1.00050788</v>
      </c>
      <c r="G655" s="14">
        <f ca="1">(TRUNC(PRODUCT($F$12:$F654),16))</f>
        <v>1.2520261584997101</v>
      </c>
      <c r="H655" s="14">
        <f t="shared" ca="1" si="265"/>
        <v>1.24885160179168</v>
      </c>
      <c r="I655" s="14">
        <f t="shared" ca="1" si="266"/>
        <v>1.0025419799999999</v>
      </c>
      <c r="J655" s="13">
        <f t="shared" si="256"/>
        <v>0.06</v>
      </c>
      <c r="K655" s="29">
        <f t="shared" si="257"/>
        <v>45107</v>
      </c>
      <c r="L655" s="2">
        <f t="shared" si="258"/>
        <v>5</v>
      </c>
      <c r="M655" s="17">
        <f t="shared" si="259"/>
        <v>5</v>
      </c>
      <c r="N655" s="12">
        <f t="shared" si="248"/>
        <v>1.001156798</v>
      </c>
      <c r="O655" s="12">
        <f t="shared" ca="1" si="249"/>
        <v>1.0037017189999999</v>
      </c>
      <c r="P655" s="17">
        <f t="shared" si="260"/>
        <v>0</v>
      </c>
      <c r="Q655" s="14">
        <f t="shared" ca="1" si="250"/>
        <v>3.7017189899999998</v>
      </c>
      <c r="R655" s="20">
        <f t="shared" si="251"/>
        <v>0</v>
      </c>
      <c r="S655" s="14">
        <f t="shared" si="252"/>
        <v>0</v>
      </c>
      <c r="T655" s="4" t="str">
        <f t="shared" si="261"/>
        <v>J=</v>
      </c>
      <c r="U655" s="29">
        <f t="shared" si="262"/>
        <v>45128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53"/>
        <v>45117</v>
      </c>
      <c r="B656" s="125">
        <f t="shared" ca="1" si="263"/>
        <v>1004.443704</v>
      </c>
      <c r="C656" s="7">
        <f t="shared" si="254"/>
        <v>1000</v>
      </c>
      <c r="D656" s="102">
        <f t="shared" si="255"/>
        <v>45112</v>
      </c>
      <c r="E656" s="100">
        <f ca="1">IF(D656&lt;$B$1,VLOOKUP(D656,[1]DI!$A$4:$B$15000,2,FALSE),0)</f>
        <v>0.13650000000000001</v>
      </c>
      <c r="F656" s="14">
        <f t="shared" ca="1" si="264"/>
        <v>1.00050788</v>
      </c>
      <c r="G656" s="14">
        <f ca="1">(TRUNC(PRODUCT($F$12:$F655),16))</f>
        <v>1.2526620375450801</v>
      </c>
      <c r="H656" s="14">
        <f t="shared" ca="1" si="265"/>
        <v>1.24885160179168</v>
      </c>
      <c r="I656" s="14">
        <f t="shared" ca="1" si="266"/>
        <v>1.0030511499999999</v>
      </c>
      <c r="J656" s="13">
        <f t="shared" si="256"/>
        <v>0.06</v>
      </c>
      <c r="K656" s="29">
        <f t="shared" si="257"/>
        <v>45107</v>
      </c>
      <c r="L656" s="2">
        <f t="shared" si="258"/>
        <v>6</v>
      </c>
      <c r="M656" s="17">
        <f t="shared" si="259"/>
        <v>6</v>
      </c>
      <c r="N656" s="12">
        <f t="shared" si="248"/>
        <v>1.0013883180000001</v>
      </c>
      <c r="O656" s="12">
        <f t="shared" ca="1" si="249"/>
        <v>1.004443704</v>
      </c>
      <c r="P656" s="17">
        <f t="shared" si="260"/>
        <v>0</v>
      </c>
      <c r="Q656" s="14">
        <f t="shared" ca="1" si="250"/>
        <v>4.4437040000000003</v>
      </c>
      <c r="R656" s="20">
        <f t="shared" si="251"/>
        <v>0</v>
      </c>
      <c r="S656" s="14">
        <f t="shared" si="252"/>
        <v>0</v>
      </c>
      <c r="T656" s="4" t="str">
        <f t="shared" si="261"/>
        <v>J=</v>
      </c>
      <c r="U656" s="29">
        <f t="shared" si="262"/>
        <v>45128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53"/>
        <v>45118</v>
      </c>
      <c r="B657" s="125">
        <f t="shared" ca="1" si="263"/>
        <v>1005.18623899</v>
      </c>
      <c r="C657" s="7">
        <f t="shared" si="254"/>
        <v>1000</v>
      </c>
      <c r="D657" s="102">
        <f t="shared" si="255"/>
        <v>45113</v>
      </c>
      <c r="E657" s="100">
        <f ca="1">IF(D657&lt;$B$1,VLOOKUP(D657,[1]DI!$A$4:$B$15000,2,FALSE),0)</f>
        <v>0.13650000000000001</v>
      </c>
      <c r="F657" s="14">
        <f t="shared" ca="1" si="264"/>
        <v>1.00050788</v>
      </c>
      <c r="G657" s="14">
        <f ca="1">(TRUNC(PRODUCT($F$12:$F656),16))</f>
        <v>1.25329823954071</v>
      </c>
      <c r="H657" s="14">
        <f t="shared" ca="1" si="265"/>
        <v>1.24885160179168</v>
      </c>
      <c r="I657" s="14">
        <f t="shared" ca="1" si="266"/>
        <v>1.00356058</v>
      </c>
      <c r="J657" s="13">
        <f t="shared" si="256"/>
        <v>0.06</v>
      </c>
      <c r="K657" s="29">
        <f t="shared" si="257"/>
        <v>45107</v>
      </c>
      <c r="L657" s="2">
        <f t="shared" si="258"/>
        <v>7</v>
      </c>
      <c r="M657" s="17">
        <f t="shared" si="259"/>
        <v>7</v>
      </c>
      <c r="N657" s="12">
        <f t="shared" si="248"/>
        <v>1.001619891</v>
      </c>
      <c r="O657" s="12">
        <f t="shared" ca="1" si="249"/>
        <v>1.0051862389999999</v>
      </c>
      <c r="P657" s="17">
        <f t="shared" si="260"/>
        <v>0</v>
      </c>
      <c r="Q657" s="14">
        <f t="shared" ca="1" si="250"/>
        <v>5.1862389899999997</v>
      </c>
      <c r="R657" s="20">
        <f t="shared" si="251"/>
        <v>0</v>
      </c>
      <c r="S657" s="14">
        <f t="shared" si="252"/>
        <v>0</v>
      </c>
      <c r="T657" s="4" t="str">
        <f t="shared" si="261"/>
        <v>J=</v>
      </c>
      <c r="U657" s="29">
        <f t="shared" si="262"/>
        <v>45128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53"/>
        <v>45119</v>
      </c>
      <c r="B658" s="125">
        <f t="shared" ca="1" si="263"/>
        <v>1005.9293249999999</v>
      </c>
      <c r="C658" s="7">
        <f t="shared" si="254"/>
        <v>1000</v>
      </c>
      <c r="D658" s="102">
        <f t="shared" si="255"/>
        <v>45114</v>
      </c>
      <c r="E658" s="100">
        <f ca="1">IF(D658&lt;$B$1,VLOOKUP(D658,[1]DI!$A$4:$B$15000,2,FALSE),0)</f>
        <v>0.13650000000000001</v>
      </c>
      <c r="F658" s="14">
        <f t="shared" ca="1" si="264"/>
        <v>1.00050788</v>
      </c>
      <c r="G658" s="14">
        <f ca="1">(TRUNC(PRODUCT($F$12:$F657),16))</f>
        <v>1.25393476465061</v>
      </c>
      <c r="H658" s="14">
        <f t="shared" ca="1" si="265"/>
        <v>1.24885160179168</v>
      </c>
      <c r="I658" s="14">
        <f t="shared" ca="1" si="266"/>
        <v>1.0040702699999999</v>
      </c>
      <c r="J658" s="13">
        <f t="shared" si="256"/>
        <v>0.06</v>
      </c>
      <c r="K658" s="29">
        <f t="shared" si="257"/>
        <v>45107</v>
      </c>
      <c r="L658" s="2">
        <f t="shared" si="258"/>
        <v>8</v>
      </c>
      <c r="M658" s="17">
        <f t="shared" si="259"/>
        <v>8</v>
      </c>
      <c r="N658" s="12">
        <f t="shared" si="248"/>
        <v>1.0018515189999999</v>
      </c>
      <c r="O658" s="12">
        <f t="shared" ca="1" si="249"/>
        <v>1.0059293250000001</v>
      </c>
      <c r="P658" s="17">
        <f t="shared" si="260"/>
        <v>0</v>
      </c>
      <c r="Q658" s="14">
        <f t="shared" ca="1" si="250"/>
        <v>5.9293250000000004</v>
      </c>
      <c r="R658" s="20">
        <f t="shared" si="251"/>
        <v>0</v>
      </c>
      <c r="S658" s="14">
        <f t="shared" si="252"/>
        <v>0</v>
      </c>
      <c r="T658" s="4" t="str">
        <f t="shared" si="261"/>
        <v>J=</v>
      </c>
      <c r="U658" s="29">
        <f t="shared" si="262"/>
        <v>45128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53"/>
        <v>45120</v>
      </c>
      <c r="B659" s="125">
        <f t="shared" ca="1" si="263"/>
        <v>1006.672961</v>
      </c>
      <c r="C659" s="7">
        <f t="shared" si="254"/>
        <v>1000</v>
      </c>
      <c r="D659" s="102">
        <f t="shared" si="255"/>
        <v>45117</v>
      </c>
      <c r="E659" s="100">
        <f ca="1">IF(D659&lt;$B$1,VLOOKUP(D659,[1]DI!$A$4:$B$15000,2,FALSE),0)</f>
        <v>0.13650000000000001</v>
      </c>
      <c r="F659" s="14">
        <f t="shared" ca="1" si="264"/>
        <v>1.00050788</v>
      </c>
      <c r="G659" s="14">
        <f ca="1">(TRUNC(PRODUCT($F$12:$F658),16))</f>
        <v>1.25457161303888</v>
      </c>
      <c r="H659" s="14">
        <f t="shared" ca="1" si="265"/>
        <v>1.24885160179168</v>
      </c>
      <c r="I659" s="14">
        <f t="shared" ca="1" si="266"/>
        <v>1.00458022</v>
      </c>
      <c r="J659" s="13">
        <f t="shared" si="256"/>
        <v>0.06</v>
      </c>
      <c r="K659" s="29">
        <f t="shared" si="257"/>
        <v>45107</v>
      </c>
      <c r="L659" s="2">
        <f t="shared" si="258"/>
        <v>9</v>
      </c>
      <c r="M659" s="17">
        <f t="shared" si="259"/>
        <v>9</v>
      </c>
      <c r="N659" s="12">
        <f t="shared" si="248"/>
        <v>1.0020831990000001</v>
      </c>
      <c r="O659" s="12">
        <f t="shared" ca="1" si="249"/>
        <v>1.006672961</v>
      </c>
      <c r="P659" s="17">
        <f t="shared" si="260"/>
        <v>0</v>
      </c>
      <c r="Q659" s="14">
        <f t="shared" ca="1" si="250"/>
        <v>6.6729609999999999</v>
      </c>
      <c r="R659" s="20">
        <f t="shared" si="251"/>
        <v>0</v>
      </c>
      <c r="S659" s="14">
        <f t="shared" si="252"/>
        <v>0</v>
      </c>
      <c r="T659" s="4" t="str">
        <f t="shared" si="261"/>
        <v>J=</v>
      </c>
      <c r="U659" s="29">
        <f t="shared" si="262"/>
        <v>45128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53"/>
        <v>45121</v>
      </c>
      <c r="B660" s="125">
        <f t="shared" ca="1" si="263"/>
        <v>1007.417138</v>
      </c>
      <c r="C660" s="7">
        <f t="shared" si="254"/>
        <v>1000</v>
      </c>
      <c r="D660" s="102">
        <f t="shared" si="255"/>
        <v>45118</v>
      </c>
      <c r="E660" s="100">
        <f ca="1">IF(D660&lt;$B$1,VLOOKUP(D660,[1]DI!$A$4:$B$15000,2,FALSE),0)</f>
        <v>0.13650000000000001</v>
      </c>
      <c r="F660" s="14">
        <f t="shared" ca="1" si="264"/>
        <v>1.00050788</v>
      </c>
      <c r="G660" s="14">
        <f ca="1">(TRUNC(PRODUCT($F$12:$F659),16))</f>
        <v>1.25520878486971</v>
      </c>
      <c r="H660" s="14">
        <f t="shared" ca="1" si="265"/>
        <v>1.24885160179168</v>
      </c>
      <c r="I660" s="14">
        <f t="shared" ca="1" si="266"/>
        <v>1.0050904199999999</v>
      </c>
      <c r="J660" s="13">
        <f t="shared" si="256"/>
        <v>0.06</v>
      </c>
      <c r="K660" s="29">
        <f t="shared" si="257"/>
        <v>45107</v>
      </c>
      <c r="L660" s="2">
        <f t="shared" si="258"/>
        <v>10</v>
      </c>
      <c r="M660" s="17">
        <f t="shared" si="259"/>
        <v>10</v>
      </c>
      <c r="N660" s="12">
        <f t="shared" si="248"/>
        <v>1.0023149339999999</v>
      </c>
      <c r="O660" s="12">
        <f t="shared" ca="1" si="249"/>
        <v>1.0074171380000001</v>
      </c>
      <c r="P660" s="17">
        <f t="shared" si="260"/>
        <v>0</v>
      </c>
      <c r="Q660" s="14">
        <f t="shared" ca="1" si="250"/>
        <v>7.4171379999999996</v>
      </c>
      <c r="R660" s="20">
        <f t="shared" si="251"/>
        <v>0</v>
      </c>
      <c r="S660" s="14">
        <f t="shared" si="252"/>
        <v>0</v>
      </c>
      <c r="T660" s="4" t="str">
        <f t="shared" si="261"/>
        <v>J=</v>
      </c>
      <c r="U660" s="29">
        <f t="shared" si="262"/>
        <v>45128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53"/>
        <v>45124</v>
      </c>
      <c r="B661" s="125">
        <f t="shared" ca="1" si="263"/>
        <v>1008.161875</v>
      </c>
      <c r="C661" s="7">
        <f t="shared" si="254"/>
        <v>1000</v>
      </c>
      <c r="D661" s="102">
        <f t="shared" si="255"/>
        <v>45119</v>
      </c>
      <c r="E661" s="100">
        <f ca="1">IF(D661&lt;$B$1,VLOOKUP(D661,[1]DI!$A$4:$B$15000,2,FALSE),0)</f>
        <v>0.13650000000000001</v>
      </c>
      <c r="F661" s="14">
        <f t="shared" ca="1" si="264"/>
        <v>1.00050788</v>
      </c>
      <c r="G661" s="14">
        <f ca="1">(TRUNC(PRODUCT($F$12:$F660),16))</f>
        <v>1.25584628030737</v>
      </c>
      <c r="H661" s="14">
        <f t="shared" ca="1" si="265"/>
        <v>1.24885160179168</v>
      </c>
      <c r="I661" s="14">
        <f t="shared" ca="1" si="266"/>
        <v>1.00560089</v>
      </c>
      <c r="J661" s="13">
        <f t="shared" si="256"/>
        <v>0.06</v>
      </c>
      <c r="K661" s="29">
        <f t="shared" si="257"/>
        <v>45107</v>
      </c>
      <c r="L661" s="2">
        <f t="shared" si="258"/>
        <v>11</v>
      </c>
      <c r="M661" s="17">
        <f t="shared" si="259"/>
        <v>11</v>
      </c>
      <c r="N661" s="12">
        <f t="shared" si="248"/>
        <v>1.0025467210000001</v>
      </c>
      <c r="O661" s="12">
        <f t="shared" ca="1" si="249"/>
        <v>1.0081618750000001</v>
      </c>
      <c r="P661" s="17">
        <f t="shared" si="260"/>
        <v>0</v>
      </c>
      <c r="Q661" s="14">
        <f t="shared" ca="1" si="250"/>
        <v>8.1618750000000002</v>
      </c>
      <c r="R661" s="20">
        <f t="shared" si="251"/>
        <v>0</v>
      </c>
      <c r="S661" s="14">
        <f t="shared" si="252"/>
        <v>0</v>
      </c>
      <c r="T661" s="4" t="str">
        <f t="shared" si="261"/>
        <v>J=</v>
      </c>
      <c r="U661" s="29">
        <f t="shared" si="262"/>
        <v>45128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53"/>
        <v>45125</v>
      </c>
      <c r="B662" s="125">
        <f t="shared" ca="1" si="263"/>
        <v>1008.907154</v>
      </c>
      <c r="C662" s="7">
        <f t="shared" si="254"/>
        <v>1000</v>
      </c>
      <c r="D662" s="102">
        <f t="shared" si="255"/>
        <v>45120</v>
      </c>
      <c r="E662" s="100">
        <f ca="1">IF(D662&lt;$B$1,VLOOKUP(D662,[1]DI!$A$4:$B$15000,2,FALSE),0)</f>
        <v>0.13650000000000001</v>
      </c>
      <c r="F662" s="14">
        <f t="shared" ca="1" si="264"/>
        <v>1.00050788</v>
      </c>
      <c r="G662" s="14">
        <f ca="1">(TRUNC(PRODUCT($F$12:$F661),16))</f>
        <v>1.2564840995162101</v>
      </c>
      <c r="H662" s="14">
        <f t="shared" ca="1" si="265"/>
        <v>1.24885160179168</v>
      </c>
      <c r="I662" s="14">
        <f t="shared" ca="1" si="266"/>
        <v>1.00611161</v>
      </c>
      <c r="J662" s="13">
        <f t="shared" si="256"/>
        <v>0.06</v>
      </c>
      <c r="K662" s="29">
        <f t="shared" si="257"/>
        <v>45107</v>
      </c>
      <c r="L662" s="2">
        <f t="shared" si="258"/>
        <v>12</v>
      </c>
      <c r="M662" s="17">
        <f t="shared" si="259"/>
        <v>12</v>
      </c>
      <c r="N662" s="12">
        <f t="shared" si="248"/>
        <v>1.0027785629999999</v>
      </c>
      <c r="O662" s="12">
        <f t="shared" ca="1" si="249"/>
        <v>1.0089071540000001</v>
      </c>
      <c r="P662" s="17">
        <f t="shared" si="260"/>
        <v>0</v>
      </c>
      <c r="Q662" s="14">
        <f t="shared" ca="1" si="250"/>
        <v>8.9071540000000002</v>
      </c>
      <c r="R662" s="20">
        <f t="shared" si="251"/>
        <v>0</v>
      </c>
      <c r="S662" s="14">
        <f t="shared" si="252"/>
        <v>0</v>
      </c>
      <c r="T662" s="4" t="str">
        <f t="shared" si="261"/>
        <v>J=</v>
      </c>
      <c r="U662" s="29">
        <f t="shared" si="262"/>
        <v>45128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53"/>
        <v>45126</v>
      </c>
      <c r="B663" s="125">
        <f t="shared" ca="1" si="263"/>
        <v>1009.65299499</v>
      </c>
      <c r="C663" s="7">
        <f t="shared" si="254"/>
        <v>1000</v>
      </c>
      <c r="D663" s="102">
        <f t="shared" si="255"/>
        <v>45121</v>
      </c>
      <c r="E663" s="100">
        <f ca="1">IF(D663&lt;$B$1,VLOOKUP(D663,[1]DI!$A$4:$B$15000,2,FALSE),0)</f>
        <v>0.13650000000000001</v>
      </c>
      <c r="F663" s="14">
        <f t="shared" ca="1" si="264"/>
        <v>1.00050788</v>
      </c>
      <c r="G663" s="14">
        <f ca="1">(TRUNC(PRODUCT($F$12:$F662),16))</f>
        <v>1.2571222426606801</v>
      </c>
      <c r="H663" s="14">
        <f t="shared" ca="1" si="265"/>
        <v>1.24885160179168</v>
      </c>
      <c r="I663" s="14">
        <f t="shared" ca="1" si="266"/>
        <v>1.0066226</v>
      </c>
      <c r="J663" s="13">
        <f t="shared" si="256"/>
        <v>0.06</v>
      </c>
      <c r="K663" s="29">
        <f t="shared" si="257"/>
        <v>45107</v>
      </c>
      <c r="L663" s="2">
        <f t="shared" si="258"/>
        <v>13</v>
      </c>
      <c r="M663" s="17">
        <f t="shared" si="259"/>
        <v>13</v>
      </c>
      <c r="N663" s="12">
        <f t="shared" si="248"/>
        <v>1.0030104580000001</v>
      </c>
      <c r="O663" s="12">
        <f t="shared" ca="1" si="249"/>
        <v>1.0096529949999999</v>
      </c>
      <c r="P663" s="17">
        <f t="shared" si="260"/>
        <v>0</v>
      </c>
      <c r="Q663" s="14">
        <f t="shared" ca="1" si="250"/>
        <v>9.6529949899999998</v>
      </c>
      <c r="R663" s="20">
        <f t="shared" si="251"/>
        <v>0</v>
      </c>
      <c r="S663" s="14">
        <f t="shared" si="252"/>
        <v>0</v>
      </c>
      <c r="T663" s="4" t="str">
        <f t="shared" si="261"/>
        <v>J=</v>
      </c>
      <c r="U663" s="29">
        <f t="shared" si="262"/>
        <v>45128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53"/>
        <v>45127</v>
      </c>
      <c r="B664" s="125">
        <f t="shared" ca="1" si="263"/>
        <v>1010.399378</v>
      </c>
      <c r="C664" s="7">
        <f t="shared" si="254"/>
        <v>1000</v>
      </c>
      <c r="D664" s="102">
        <f t="shared" si="255"/>
        <v>45124</v>
      </c>
      <c r="E664" s="100">
        <f ca="1">IF(D664&lt;$B$1,VLOOKUP(D664,[1]DI!$A$4:$B$15000,2,FALSE),0)</f>
        <v>0.13650000000000001</v>
      </c>
      <c r="F664" s="14">
        <f t="shared" ca="1" si="264"/>
        <v>1.00050788</v>
      </c>
      <c r="G664" s="14">
        <f ca="1">(TRUNC(PRODUCT($F$12:$F663),16))</f>
        <v>1.2577607099052801</v>
      </c>
      <c r="H664" s="14">
        <f t="shared" ca="1" si="265"/>
        <v>1.24885160179168</v>
      </c>
      <c r="I664" s="14">
        <f t="shared" ca="1" si="266"/>
        <v>1.0071338400000001</v>
      </c>
      <c r="J664" s="13">
        <f t="shared" si="256"/>
        <v>0.06</v>
      </c>
      <c r="K664" s="29">
        <f t="shared" si="257"/>
        <v>45107</v>
      </c>
      <c r="L664" s="2">
        <f t="shared" si="258"/>
        <v>14</v>
      </c>
      <c r="M664" s="17">
        <f t="shared" si="259"/>
        <v>14</v>
      </c>
      <c r="N664" s="12">
        <f t="shared" si="248"/>
        <v>1.0032424069999999</v>
      </c>
      <c r="O664" s="12">
        <f t="shared" ca="1" si="249"/>
        <v>1.010399378</v>
      </c>
      <c r="P664" s="17">
        <f t="shared" si="260"/>
        <v>0</v>
      </c>
      <c r="Q664" s="14">
        <f t="shared" ca="1" si="250"/>
        <v>10.399378</v>
      </c>
      <c r="R664" s="20">
        <f t="shared" si="251"/>
        <v>0</v>
      </c>
      <c r="S664" s="14">
        <f t="shared" si="252"/>
        <v>0</v>
      </c>
      <c r="T664" s="4" t="str">
        <f t="shared" si="261"/>
        <v>J=</v>
      </c>
      <c r="U664" s="29">
        <f t="shared" si="262"/>
        <v>45128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53"/>
        <v>45128</v>
      </c>
      <c r="B665" s="125">
        <f t="shared" ca="1" si="263"/>
        <v>1011.14631199</v>
      </c>
      <c r="C665" s="7">
        <f t="shared" si="254"/>
        <v>1000</v>
      </c>
      <c r="D665" s="102">
        <f t="shared" si="255"/>
        <v>45125</v>
      </c>
      <c r="E665" s="100">
        <f ca="1">IF(D665&lt;$B$1,VLOOKUP(D665,[1]DI!$A$4:$B$15000,2,FALSE),0)</f>
        <v>0.13650000000000001</v>
      </c>
      <c r="F665" s="14">
        <f t="shared" ca="1" si="264"/>
        <v>1.00050788</v>
      </c>
      <c r="G665" s="14">
        <f ca="1">(TRUNC(PRODUCT($F$12:$F664),16))</f>
        <v>1.2583995014146301</v>
      </c>
      <c r="H665" s="14">
        <f t="shared" ca="1" si="265"/>
        <v>1.24885160179168</v>
      </c>
      <c r="I665" s="14">
        <f t="shared" ca="1" si="266"/>
        <v>1.0076453400000001</v>
      </c>
      <c r="J665" s="13">
        <f t="shared" si="256"/>
        <v>0.06</v>
      </c>
      <c r="K665" s="29">
        <f t="shared" si="257"/>
        <v>45107</v>
      </c>
      <c r="L665" s="2">
        <f t="shared" si="258"/>
        <v>15</v>
      </c>
      <c r="M665" s="17">
        <f t="shared" si="259"/>
        <v>15</v>
      </c>
      <c r="N665" s="12">
        <f t="shared" si="248"/>
        <v>1.0034744090000001</v>
      </c>
      <c r="O665" s="12">
        <f t="shared" ca="1" si="249"/>
        <v>1.0111463119999999</v>
      </c>
      <c r="P665" s="17">
        <f t="shared" si="260"/>
        <v>6</v>
      </c>
      <c r="Q665" s="14">
        <f t="shared" ca="1" si="250"/>
        <v>11.146311989999999</v>
      </c>
      <c r="R665" s="20">
        <f>S665/C665</f>
        <v>0.7424769484</v>
      </c>
      <c r="S665" s="14">
        <v>742.47694839999997</v>
      </c>
      <c r="T665" s="4" t="str">
        <f t="shared" si="261"/>
        <v>J=</v>
      </c>
      <c r="U665" s="29">
        <f t="shared" si="262"/>
        <v>45128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53"/>
        <v>45131</v>
      </c>
      <c r="B666" s="125">
        <f t="shared" ca="1" si="263"/>
        <v>257.71342551000004</v>
      </c>
      <c r="C666" s="14">
        <f t="shared" si="254"/>
        <v>257.52305160000003</v>
      </c>
      <c r="D666" s="102">
        <f t="shared" si="255"/>
        <v>45126</v>
      </c>
      <c r="E666" s="100">
        <f ca="1">IF(D666&lt;$B$1,VLOOKUP(D666,[1]DI!$A$4:$B$15000,2,FALSE),0)</f>
        <v>0.13650000000000001</v>
      </c>
      <c r="F666" s="14">
        <f t="shared" ca="1" si="264"/>
        <v>1.00050788</v>
      </c>
      <c r="G666" s="14">
        <f ca="1">(TRUNC(PRODUCT($F$12:$F665),16))</f>
        <v>1.2590386173534001</v>
      </c>
      <c r="H666" s="14">
        <f t="shared" ca="1" si="265"/>
        <v>1.2583995014146301</v>
      </c>
      <c r="I666" s="14">
        <f t="shared" ca="1" si="266"/>
        <v>1.00050788</v>
      </c>
      <c r="J666" s="13">
        <f t="shared" si="256"/>
        <v>0.06</v>
      </c>
      <c r="K666" s="29">
        <f t="shared" si="257"/>
        <v>45128</v>
      </c>
      <c r="L666" s="2">
        <f t="shared" si="258"/>
        <v>1</v>
      </c>
      <c r="M666" s="17">
        <f t="shared" si="259"/>
        <v>1</v>
      </c>
      <c r="N666" s="12">
        <f t="shared" si="248"/>
        <v>1.0002312529999999</v>
      </c>
      <c r="O666" s="12">
        <f t="shared" ca="1" si="249"/>
        <v>1.0007392500000001</v>
      </c>
      <c r="P666" s="17">
        <f t="shared" si="260"/>
        <v>0</v>
      </c>
      <c r="Q666" s="14">
        <f t="shared" ca="1" si="250"/>
        <v>0.19037391000000001</v>
      </c>
      <c r="R666" s="20">
        <f t="shared" si="251"/>
        <v>0</v>
      </c>
      <c r="S666" s="14">
        <f t="shared" si="252"/>
        <v>0</v>
      </c>
      <c r="T666" s="4" t="str">
        <f t="shared" si="261"/>
        <v>J=</v>
      </c>
      <c r="U666" s="29">
        <f t="shared" si="262"/>
        <v>45153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53"/>
        <v>45132</v>
      </c>
      <c r="B667" s="125">
        <f t="shared" ca="1" si="263"/>
        <v>257.90394081000005</v>
      </c>
      <c r="C667" s="14">
        <f t="shared" si="254"/>
        <v>257.52305160000003</v>
      </c>
      <c r="D667" s="102">
        <f t="shared" si="255"/>
        <v>45127</v>
      </c>
      <c r="E667" s="100">
        <f ca="1">IF(D667&lt;$B$1,VLOOKUP(D667,[1]DI!$A$4:$B$15000,2,FALSE),0)</f>
        <v>0.13650000000000001</v>
      </c>
      <c r="F667" s="14">
        <f t="shared" ca="1" si="264"/>
        <v>1.00050788</v>
      </c>
      <c r="G667" s="14">
        <f ca="1">(TRUNC(PRODUCT($F$12:$F666),16))</f>
        <v>1.25967805788639</v>
      </c>
      <c r="H667" s="14">
        <f t="shared" ca="1" si="265"/>
        <v>1.2583995014146301</v>
      </c>
      <c r="I667" s="14">
        <f t="shared" ca="1" si="266"/>
        <v>1.00101602</v>
      </c>
      <c r="J667" s="13">
        <f t="shared" si="256"/>
        <v>0.06</v>
      </c>
      <c r="K667" s="29">
        <f t="shared" si="257"/>
        <v>45128</v>
      </c>
      <c r="L667" s="2">
        <f t="shared" si="258"/>
        <v>2</v>
      </c>
      <c r="M667" s="17">
        <f t="shared" si="259"/>
        <v>2</v>
      </c>
      <c r="N667" s="12">
        <f t="shared" si="248"/>
        <v>1.000462559</v>
      </c>
      <c r="O667" s="12">
        <f t="shared" ca="1" si="249"/>
        <v>1.0014790490000001</v>
      </c>
      <c r="P667" s="17">
        <f t="shared" si="260"/>
        <v>0</v>
      </c>
      <c r="Q667" s="14">
        <f t="shared" ca="1" si="250"/>
        <v>0.38088920999999998</v>
      </c>
      <c r="R667" s="20">
        <f t="shared" si="251"/>
        <v>0</v>
      </c>
      <c r="S667" s="14">
        <f t="shared" si="252"/>
        <v>0</v>
      </c>
      <c r="T667" s="4" t="str">
        <f t="shared" si="261"/>
        <v>J=</v>
      </c>
      <c r="U667" s="29">
        <f t="shared" si="262"/>
        <v>45153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53"/>
        <v>45133</v>
      </c>
      <c r="B668" s="125">
        <f t="shared" ca="1" si="263"/>
        <v>258.09459465000003</v>
      </c>
      <c r="C668" s="14">
        <f t="shared" si="254"/>
        <v>257.52305160000003</v>
      </c>
      <c r="D668" s="102">
        <f t="shared" si="255"/>
        <v>45128</v>
      </c>
      <c r="E668" s="100">
        <f ca="1">IF(D668&lt;$B$1,VLOOKUP(D668,[1]DI!$A$4:$B$15000,2,FALSE),0)</f>
        <v>0.13650000000000001</v>
      </c>
      <c r="F668" s="14">
        <f t="shared" ca="1" si="264"/>
        <v>1.00050788</v>
      </c>
      <c r="G668" s="14">
        <f ca="1">(TRUNC(PRODUCT($F$12:$F667),16))</f>
        <v>1.26031782317843</v>
      </c>
      <c r="H668" s="14">
        <f t="shared" ca="1" si="265"/>
        <v>1.2583995014146301</v>
      </c>
      <c r="I668" s="14">
        <f t="shared" ca="1" si="266"/>
        <v>1.00152441</v>
      </c>
      <c r="J668" s="13">
        <f t="shared" si="256"/>
        <v>0.06</v>
      </c>
      <c r="K668" s="29">
        <f t="shared" si="257"/>
        <v>45128</v>
      </c>
      <c r="L668" s="2">
        <f t="shared" si="258"/>
        <v>3</v>
      </c>
      <c r="M668" s="17">
        <f t="shared" si="259"/>
        <v>3</v>
      </c>
      <c r="N668" s="12">
        <f t="shared" si="248"/>
        <v>1.0006939180000001</v>
      </c>
      <c r="O668" s="12">
        <f t="shared" ca="1" si="249"/>
        <v>1.0022193859999999</v>
      </c>
      <c r="P668" s="17">
        <f t="shared" si="260"/>
        <v>0</v>
      </c>
      <c r="Q668" s="14">
        <f t="shared" ca="1" si="250"/>
        <v>0.57154305000000005</v>
      </c>
      <c r="R668" s="20">
        <f t="shared" si="251"/>
        <v>0</v>
      </c>
      <c r="S668" s="14">
        <f t="shared" si="252"/>
        <v>0</v>
      </c>
      <c r="T668" s="4" t="str">
        <f t="shared" si="261"/>
        <v>J=</v>
      </c>
      <c r="U668" s="29">
        <f t="shared" si="262"/>
        <v>45153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53"/>
        <v>45134</v>
      </c>
      <c r="B669" s="125">
        <f t="shared" ca="1" si="263"/>
        <v>258.28539245000002</v>
      </c>
      <c r="C669" s="14">
        <f t="shared" si="254"/>
        <v>257.52305160000003</v>
      </c>
      <c r="D669" s="102">
        <f t="shared" si="255"/>
        <v>45131</v>
      </c>
      <c r="E669" s="100">
        <f ca="1">IF(D669&lt;$B$1,VLOOKUP(D669,[1]DI!$A$4:$B$15000,2,FALSE),0)</f>
        <v>0.13650000000000001</v>
      </c>
      <c r="F669" s="14">
        <f t="shared" ca="1" si="264"/>
        <v>1.00050788</v>
      </c>
      <c r="G669" s="14">
        <f ca="1">(TRUNC(PRODUCT($F$12:$F668),16))</f>
        <v>1.26095791339446</v>
      </c>
      <c r="H669" s="14">
        <f t="shared" ca="1" si="265"/>
        <v>1.2583995014146301</v>
      </c>
      <c r="I669" s="14">
        <f t="shared" ca="1" si="266"/>
        <v>1.00203307</v>
      </c>
      <c r="J669" s="13">
        <f t="shared" si="256"/>
        <v>0.06</v>
      </c>
      <c r="K669" s="29">
        <f t="shared" si="257"/>
        <v>45128</v>
      </c>
      <c r="L669" s="2">
        <f t="shared" si="258"/>
        <v>4</v>
      </c>
      <c r="M669" s="17">
        <f t="shared" si="259"/>
        <v>4</v>
      </c>
      <c r="N669" s="12">
        <f t="shared" si="248"/>
        <v>1.0009253309999999</v>
      </c>
      <c r="O669" s="12">
        <f t="shared" ca="1" si="249"/>
        <v>1.0029602820000001</v>
      </c>
      <c r="P669" s="17">
        <f t="shared" si="260"/>
        <v>0</v>
      </c>
      <c r="Q669" s="14">
        <f t="shared" ca="1" si="250"/>
        <v>0.76234084999999996</v>
      </c>
      <c r="R669" s="20">
        <f t="shared" si="251"/>
        <v>0</v>
      </c>
      <c r="S669" s="14">
        <f t="shared" si="252"/>
        <v>0</v>
      </c>
      <c r="T669" s="4" t="str">
        <f t="shared" si="261"/>
        <v>J=</v>
      </c>
      <c r="U669" s="29">
        <f t="shared" si="262"/>
        <v>45153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53"/>
        <v>45135</v>
      </c>
      <c r="B670" s="125">
        <f t="shared" ca="1" si="263"/>
        <v>258.47632957000002</v>
      </c>
      <c r="C670" s="14">
        <f t="shared" si="254"/>
        <v>257.52305160000003</v>
      </c>
      <c r="D670" s="102">
        <f t="shared" si="255"/>
        <v>45132</v>
      </c>
      <c r="E670" s="100">
        <f ca="1">IF(D670&lt;$B$1,VLOOKUP(D670,[1]DI!$A$4:$B$15000,2,FALSE),0)</f>
        <v>0.13650000000000001</v>
      </c>
      <c r="F670" s="14">
        <f t="shared" ca="1" si="264"/>
        <v>1.00050788</v>
      </c>
      <c r="G670" s="14">
        <f ca="1">(TRUNC(PRODUCT($F$12:$F669),16))</f>
        <v>1.26159832869952</v>
      </c>
      <c r="H670" s="14">
        <f t="shared" ca="1" si="265"/>
        <v>1.2583995014146301</v>
      </c>
      <c r="I670" s="14">
        <f t="shared" ca="1" si="266"/>
        <v>1.0025419799999999</v>
      </c>
      <c r="J670" s="13">
        <f t="shared" si="256"/>
        <v>0.06</v>
      </c>
      <c r="K670" s="29">
        <f t="shared" si="257"/>
        <v>45128</v>
      </c>
      <c r="L670" s="2">
        <f t="shared" si="258"/>
        <v>5</v>
      </c>
      <c r="M670" s="17">
        <f t="shared" si="259"/>
        <v>5</v>
      </c>
      <c r="N670" s="12">
        <f t="shared" si="248"/>
        <v>1.001156798</v>
      </c>
      <c r="O670" s="12">
        <f t="shared" ca="1" si="249"/>
        <v>1.0037017189999999</v>
      </c>
      <c r="P670" s="17">
        <f t="shared" si="260"/>
        <v>0</v>
      </c>
      <c r="Q670" s="14">
        <f t="shared" ca="1" si="250"/>
        <v>0.95327797000000003</v>
      </c>
      <c r="R670" s="20">
        <f t="shared" si="251"/>
        <v>0</v>
      </c>
      <c r="S670" s="14">
        <f t="shared" si="252"/>
        <v>0</v>
      </c>
      <c r="T670" s="4" t="str">
        <f t="shared" si="261"/>
        <v>J=</v>
      </c>
      <c r="U670" s="29">
        <f t="shared" si="262"/>
        <v>45153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53"/>
        <v>45138</v>
      </c>
      <c r="B671" s="125">
        <f t="shared" ca="1" si="263"/>
        <v>258.66740781000004</v>
      </c>
      <c r="C671" s="14">
        <f t="shared" si="254"/>
        <v>257.52305160000003</v>
      </c>
      <c r="D671" s="102">
        <f t="shared" si="255"/>
        <v>45133</v>
      </c>
      <c r="E671" s="100">
        <f ca="1">IF(D671&lt;$B$1,VLOOKUP(D671,[1]DI!$A$4:$B$15000,2,FALSE),0)</f>
        <v>0.13650000000000001</v>
      </c>
      <c r="F671" s="14">
        <f t="shared" ca="1" si="264"/>
        <v>1.00050788</v>
      </c>
      <c r="G671" s="14">
        <f ca="1">(TRUNC(PRODUCT($F$12:$F670),16))</f>
        <v>1.2622390692587</v>
      </c>
      <c r="H671" s="14">
        <f t="shared" ca="1" si="265"/>
        <v>1.2583995014146301</v>
      </c>
      <c r="I671" s="14">
        <f t="shared" ca="1" si="266"/>
        <v>1.0030511499999999</v>
      </c>
      <c r="J671" s="13">
        <f t="shared" si="256"/>
        <v>0.06</v>
      </c>
      <c r="K671" s="29">
        <f t="shared" si="257"/>
        <v>45128</v>
      </c>
      <c r="L671" s="2">
        <f t="shared" si="258"/>
        <v>6</v>
      </c>
      <c r="M671" s="17">
        <f t="shared" si="259"/>
        <v>6</v>
      </c>
      <c r="N671" s="12">
        <f t="shared" si="248"/>
        <v>1.0013883180000001</v>
      </c>
      <c r="O671" s="12">
        <f t="shared" ca="1" si="249"/>
        <v>1.004443704</v>
      </c>
      <c r="P671" s="17">
        <f t="shared" si="260"/>
        <v>0</v>
      </c>
      <c r="Q671" s="14">
        <f t="shared" ca="1" si="250"/>
        <v>1.14435621</v>
      </c>
      <c r="R671" s="20">
        <f t="shared" si="251"/>
        <v>0</v>
      </c>
      <c r="S671" s="14">
        <f t="shared" si="252"/>
        <v>0</v>
      </c>
      <c r="T671" s="4" t="str">
        <f t="shared" si="261"/>
        <v>J=</v>
      </c>
      <c r="U671" s="29">
        <f t="shared" si="262"/>
        <v>45153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53"/>
        <v>45139</v>
      </c>
      <c r="B672" s="125">
        <f t="shared" ca="1" si="263"/>
        <v>258.85862769000005</v>
      </c>
      <c r="C672" s="14">
        <f t="shared" si="254"/>
        <v>257.52305160000003</v>
      </c>
      <c r="D672" s="102">
        <f t="shared" si="255"/>
        <v>45134</v>
      </c>
      <c r="E672" s="100">
        <f ca="1">IF(D672&lt;$B$1,VLOOKUP(D672,[1]DI!$A$4:$B$15000,2,FALSE),0)</f>
        <v>0.13650000000000001</v>
      </c>
      <c r="F672" s="14">
        <f t="shared" ca="1" si="264"/>
        <v>1.00050788</v>
      </c>
      <c r="G672" s="14">
        <f ca="1">(TRUNC(PRODUCT($F$12:$F671),16))</f>
        <v>1.2628801352371899</v>
      </c>
      <c r="H672" s="14">
        <f t="shared" ca="1" si="265"/>
        <v>1.2583995014146301</v>
      </c>
      <c r="I672" s="14">
        <f t="shared" ca="1" si="266"/>
        <v>1.00356058</v>
      </c>
      <c r="J672" s="13">
        <f t="shared" si="256"/>
        <v>0.06</v>
      </c>
      <c r="K672" s="29">
        <f t="shared" si="257"/>
        <v>45128</v>
      </c>
      <c r="L672" s="2">
        <f t="shared" si="258"/>
        <v>7</v>
      </c>
      <c r="M672" s="17">
        <f t="shared" si="259"/>
        <v>7</v>
      </c>
      <c r="N672" s="12">
        <f t="shared" si="248"/>
        <v>1.001619891</v>
      </c>
      <c r="O672" s="12">
        <f t="shared" ca="1" si="249"/>
        <v>1.0051862389999999</v>
      </c>
      <c r="P672" s="17">
        <f t="shared" si="260"/>
        <v>0</v>
      </c>
      <c r="Q672" s="14">
        <f t="shared" ca="1" si="250"/>
        <v>1.33557609</v>
      </c>
      <c r="R672" s="20">
        <f t="shared" si="251"/>
        <v>0</v>
      </c>
      <c r="S672" s="14">
        <f t="shared" si="252"/>
        <v>0</v>
      </c>
      <c r="T672" s="4" t="str">
        <f t="shared" si="261"/>
        <v>J=</v>
      </c>
      <c r="U672" s="29">
        <f t="shared" si="262"/>
        <v>45153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53"/>
        <v>45140</v>
      </c>
      <c r="B673" s="125">
        <f t="shared" ca="1" si="263"/>
        <v>259.04998946000001</v>
      </c>
      <c r="C673" s="14">
        <f t="shared" si="254"/>
        <v>257.52305160000003</v>
      </c>
      <c r="D673" s="102">
        <f t="shared" si="255"/>
        <v>45135</v>
      </c>
      <c r="E673" s="100">
        <f ca="1">IF(D673&lt;$B$1,VLOOKUP(D673,[1]DI!$A$4:$B$15000,2,FALSE),0)</f>
        <v>0.13650000000000001</v>
      </c>
      <c r="F673" s="14">
        <f t="shared" ca="1" si="264"/>
        <v>1.00050788</v>
      </c>
      <c r="G673" s="14">
        <f ca="1">(TRUNC(PRODUCT($F$12:$F672),16))</f>
        <v>1.26352152680028</v>
      </c>
      <c r="H673" s="14">
        <f t="shared" ca="1" si="265"/>
        <v>1.2583995014146301</v>
      </c>
      <c r="I673" s="14">
        <f t="shared" ca="1" si="266"/>
        <v>1.0040702699999999</v>
      </c>
      <c r="J673" s="13">
        <f t="shared" si="256"/>
        <v>0.06</v>
      </c>
      <c r="K673" s="29">
        <f t="shared" si="257"/>
        <v>45128</v>
      </c>
      <c r="L673" s="2">
        <f t="shared" si="258"/>
        <v>8</v>
      </c>
      <c r="M673" s="17">
        <f t="shared" si="259"/>
        <v>8</v>
      </c>
      <c r="N673" s="12">
        <f t="shared" si="248"/>
        <v>1.0018515189999999</v>
      </c>
      <c r="O673" s="12">
        <f t="shared" ca="1" si="249"/>
        <v>1.0059293250000001</v>
      </c>
      <c r="P673" s="17">
        <f t="shared" si="260"/>
        <v>0</v>
      </c>
      <c r="Q673" s="14">
        <f t="shared" ca="1" si="250"/>
        <v>1.5269378600000001</v>
      </c>
      <c r="R673" s="20">
        <f t="shared" si="251"/>
        <v>0</v>
      </c>
      <c r="S673" s="14">
        <f t="shared" si="252"/>
        <v>0</v>
      </c>
      <c r="T673" s="4" t="str">
        <f t="shared" si="261"/>
        <v>J=</v>
      </c>
      <c r="U673" s="29">
        <f t="shared" si="262"/>
        <v>45153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53"/>
        <v>45141</v>
      </c>
      <c r="B674" s="125">
        <f t="shared" ca="1" si="263"/>
        <v>259.24149287000006</v>
      </c>
      <c r="C674" s="14">
        <f t="shared" si="254"/>
        <v>257.52305160000003</v>
      </c>
      <c r="D674" s="102">
        <f t="shared" si="255"/>
        <v>45138</v>
      </c>
      <c r="E674" s="100">
        <f ca="1">IF(D674&lt;$B$1,VLOOKUP(D674,[1]DI!$A$4:$B$15000,2,FALSE),0)</f>
        <v>0.13650000000000001</v>
      </c>
      <c r="F674" s="14">
        <f t="shared" ca="1" si="264"/>
        <v>1.00050788</v>
      </c>
      <c r="G674" s="14">
        <f ca="1">(TRUNC(PRODUCT($F$12:$F673),16))</f>
        <v>1.2641632441133099</v>
      </c>
      <c r="H674" s="14">
        <f t="shared" ca="1" si="265"/>
        <v>1.2583995014146301</v>
      </c>
      <c r="I674" s="14">
        <f t="shared" ca="1" si="266"/>
        <v>1.00458022</v>
      </c>
      <c r="J674" s="13">
        <f t="shared" si="256"/>
        <v>0.06</v>
      </c>
      <c r="K674" s="29">
        <f t="shared" si="257"/>
        <v>45128</v>
      </c>
      <c r="L674" s="2">
        <f t="shared" si="258"/>
        <v>9</v>
      </c>
      <c r="M674" s="17">
        <f t="shared" si="259"/>
        <v>9</v>
      </c>
      <c r="N674" s="12">
        <f t="shared" si="248"/>
        <v>1.0020831990000001</v>
      </c>
      <c r="O674" s="12">
        <f t="shared" ca="1" si="249"/>
        <v>1.006672961</v>
      </c>
      <c r="P674" s="17">
        <f t="shared" si="260"/>
        <v>0</v>
      </c>
      <c r="Q674" s="14">
        <f t="shared" ca="1" si="250"/>
        <v>1.71844127</v>
      </c>
      <c r="R674" s="20">
        <f t="shared" si="251"/>
        <v>0</v>
      </c>
      <c r="S674" s="14">
        <f t="shared" si="252"/>
        <v>0</v>
      </c>
      <c r="T674" s="4" t="str">
        <f t="shared" si="261"/>
        <v>J=</v>
      </c>
      <c r="U674" s="29">
        <f t="shared" si="262"/>
        <v>45153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53"/>
        <v>45142</v>
      </c>
      <c r="B675" s="125">
        <f t="shared" ca="1" si="263"/>
        <v>259.43313561000002</v>
      </c>
      <c r="C675" s="14">
        <f t="shared" si="254"/>
        <v>257.52305160000003</v>
      </c>
      <c r="D675" s="102">
        <f t="shared" si="255"/>
        <v>45139</v>
      </c>
      <c r="E675" s="100">
        <f ca="1">IF(D675&lt;$B$1,VLOOKUP(D675,[1]DI!$A$4:$B$15000,2,FALSE),0)</f>
        <v>0.13650000000000001</v>
      </c>
      <c r="F675" s="14">
        <f t="shared" ca="1" si="264"/>
        <v>1.00050788</v>
      </c>
      <c r="G675" s="14">
        <f ca="1">(TRUNC(PRODUCT($F$12:$F674),16))</f>
        <v>1.2648052873417299</v>
      </c>
      <c r="H675" s="14">
        <f t="shared" ca="1" si="265"/>
        <v>1.2583995014146301</v>
      </c>
      <c r="I675" s="14">
        <f t="shared" ca="1" si="266"/>
        <v>1.0050904199999999</v>
      </c>
      <c r="J675" s="13">
        <f t="shared" si="256"/>
        <v>0.06</v>
      </c>
      <c r="K675" s="29">
        <f t="shared" si="257"/>
        <v>45128</v>
      </c>
      <c r="L675" s="2">
        <f t="shared" si="258"/>
        <v>10</v>
      </c>
      <c r="M675" s="17">
        <f t="shared" si="259"/>
        <v>10</v>
      </c>
      <c r="N675" s="12">
        <f t="shared" si="248"/>
        <v>1.0023149339999999</v>
      </c>
      <c r="O675" s="12">
        <f t="shared" ca="1" si="249"/>
        <v>1.0074171380000001</v>
      </c>
      <c r="P675" s="17">
        <f t="shared" si="260"/>
        <v>0</v>
      </c>
      <c r="Q675" s="14">
        <f t="shared" ca="1" si="250"/>
        <v>1.9100840100000001</v>
      </c>
      <c r="R675" s="20">
        <f t="shared" si="251"/>
        <v>0</v>
      </c>
      <c r="S675" s="14">
        <f t="shared" si="252"/>
        <v>0</v>
      </c>
      <c r="T675" s="4" t="str">
        <f t="shared" si="261"/>
        <v>J=</v>
      </c>
      <c r="U675" s="29">
        <f t="shared" si="262"/>
        <v>45153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53"/>
        <v>45145</v>
      </c>
      <c r="B676" s="125">
        <f t="shared" ca="1" si="263"/>
        <v>259.62492255000001</v>
      </c>
      <c r="C676" s="14">
        <f t="shared" si="254"/>
        <v>257.52305160000003</v>
      </c>
      <c r="D676" s="102">
        <f t="shared" si="255"/>
        <v>45140</v>
      </c>
      <c r="E676" s="100">
        <f ca="1">IF(D676&lt;$B$1,VLOOKUP(D676,[1]DI!$A$4:$B$15000,2,FALSE),0)</f>
        <v>0.13650000000000001</v>
      </c>
      <c r="F676" s="14">
        <f t="shared" ca="1" si="264"/>
        <v>1.00050788</v>
      </c>
      <c r="G676" s="14">
        <f ca="1">(TRUNC(PRODUCT($F$12:$F675),16))</f>
        <v>1.26544765665106</v>
      </c>
      <c r="H676" s="14">
        <f t="shared" ca="1" si="265"/>
        <v>1.2583995014146301</v>
      </c>
      <c r="I676" s="14">
        <f t="shared" ca="1" si="266"/>
        <v>1.00560089</v>
      </c>
      <c r="J676" s="13">
        <f t="shared" si="256"/>
        <v>0.06</v>
      </c>
      <c r="K676" s="29">
        <f t="shared" si="257"/>
        <v>45128</v>
      </c>
      <c r="L676" s="2">
        <f t="shared" si="258"/>
        <v>11</v>
      </c>
      <c r="M676" s="17">
        <f t="shared" si="259"/>
        <v>11</v>
      </c>
      <c r="N676" s="12">
        <f t="shared" si="248"/>
        <v>1.0025467210000001</v>
      </c>
      <c r="O676" s="12">
        <f t="shared" ca="1" si="249"/>
        <v>1.0081618750000001</v>
      </c>
      <c r="P676" s="17">
        <f t="shared" si="260"/>
        <v>0</v>
      </c>
      <c r="Q676" s="14">
        <f t="shared" ca="1" si="250"/>
        <v>2.1018709499999999</v>
      </c>
      <c r="R676" s="20">
        <f t="shared" si="251"/>
        <v>0</v>
      </c>
      <c r="S676" s="14">
        <f t="shared" si="252"/>
        <v>0</v>
      </c>
      <c r="T676" s="4" t="str">
        <f t="shared" si="261"/>
        <v>J=</v>
      </c>
      <c r="U676" s="29">
        <f t="shared" si="262"/>
        <v>45153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53"/>
        <v>45146</v>
      </c>
      <c r="B677" s="125">
        <f t="shared" ca="1" si="263"/>
        <v>259.81684907000005</v>
      </c>
      <c r="C677" s="14">
        <f t="shared" si="254"/>
        <v>257.52305160000003</v>
      </c>
      <c r="D677" s="102">
        <f t="shared" si="255"/>
        <v>45141</v>
      </c>
      <c r="E677" s="100">
        <f ca="1">IF(D677&lt;$B$1,VLOOKUP(D677,[1]DI!$A$4:$B$15000,2,FALSE),0)</f>
        <v>0.13150000000000001</v>
      </c>
      <c r="F677" s="14">
        <f t="shared" ca="1" si="264"/>
        <v>1.0004903700000001</v>
      </c>
      <c r="G677" s="14">
        <f ca="1">(TRUNC(PRODUCT($F$12:$F676),16))</f>
        <v>1.26609035220692</v>
      </c>
      <c r="H677" s="14">
        <f t="shared" ca="1" si="265"/>
        <v>1.2583995014146301</v>
      </c>
      <c r="I677" s="14">
        <f t="shared" ca="1" si="266"/>
        <v>1.00611161</v>
      </c>
      <c r="J677" s="13">
        <f t="shared" si="256"/>
        <v>0.06</v>
      </c>
      <c r="K677" s="29">
        <f t="shared" si="257"/>
        <v>45128</v>
      </c>
      <c r="L677" s="2">
        <f t="shared" si="258"/>
        <v>12</v>
      </c>
      <c r="M677" s="17">
        <f t="shared" si="259"/>
        <v>12</v>
      </c>
      <c r="N677" s="12">
        <f t="shared" si="248"/>
        <v>1.0027785629999999</v>
      </c>
      <c r="O677" s="12">
        <f t="shared" ca="1" si="249"/>
        <v>1.0089071540000001</v>
      </c>
      <c r="P677" s="17">
        <f t="shared" si="260"/>
        <v>0</v>
      </c>
      <c r="Q677" s="14">
        <f t="shared" ca="1" si="250"/>
        <v>2.2937974699999999</v>
      </c>
      <c r="R677" s="20">
        <f t="shared" si="251"/>
        <v>0</v>
      </c>
      <c r="S677" s="14">
        <f t="shared" si="252"/>
        <v>0</v>
      </c>
      <c r="T677" s="4" t="str">
        <f t="shared" si="261"/>
        <v>J=</v>
      </c>
      <c r="U677" s="29">
        <f t="shared" si="262"/>
        <v>45153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53"/>
        <v>45147</v>
      </c>
      <c r="B678" s="125">
        <f t="shared" ca="1" si="263"/>
        <v>260.00436912000004</v>
      </c>
      <c r="C678" s="14">
        <f t="shared" si="254"/>
        <v>257.52305160000003</v>
      </c>
      <c r="D678" s="102">
        <f t="shared" si="255"/>
        <v>45142</v>
      </c>
      <c r="E678" s="100">
        <f ca="1">IF(D678&lt;$B$1,VLOOKUP(D678,[1]DI!$A$4:$B$15000,2,FALSE),0)</f>
        <v>0.13150000000000001</v>
      </c>
      <c r="F678" s="14">
        <f t="shared" ca="1" si="264"/>
        <v>1.0004903700000001</v>
      </c>
      <c r="G678" s="14">
        <f ca="1">(TRUNC(PRODUCT($F$12:$F677),16))</f>
        <v>1.2667112049329301</v>
      </c>
      <c r="H678" s="14">
        <f t="shared" ca="1" si="265"/>
        <v>1.2583995014146301</v>
      </c>
      <c r="I678" s="14">
        <f t="shared" ca="1" si="266"/>
        <v>1.0066049800000001</v>
      </c>
      <c r="J678" s="13">
        <f t="shared" si="256"/>
        <v>0.06</v>
      </c>
      <c r="K678" s="29">
        <f t="shared" si="257"/>
        <v>45128</v>
      </c>
      <c r="L678" s="2">
        <f t="shared" si="258"/>
        <v>13</v>
      </c>
      <c r="M678" s="17">
        <f t="shared" si="259"/>
        <v>13</v>
      </c>
      <c r="N678" s="12">
        <f t="shared" si="248"/>
        <v>1.0030104580000001</v>
      </c>
      <c r="O678" s="12">
        <f t="shared" ca="1" si="249"/>
        <v>1.0096353220000001</v>
      </c>
      <c r="P678" s="17">
        <f t="shared" si="260"/>
        <v>0</v>
      </c>
      <c r="Q678" s="14">
        <f t="shared" ca="1" si="250"/>
        <v>2.4813175200000002</v>
      </c>
      <c r="R678" s="20">
        <f t="shared" si="251"/>
        <v>0</v>
      </c>
      <c r="S678" s="14">
        <f t="shared" si="252"/>
        <v>0</v>
      </c>
      <c r="T678" s="4" t="str">
        <f t="shared" si="261"/>
        <v>J=</v>
      </c>
      <c r="U678" s="29">
        <f t="shared" si="262"/>
        <v>45153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53"/>
        <v>45148</v>
      </c>
      <c r="B679" s="125">
        <f t="shared" ca="1" si="263"/>
        <v>260.19202411000003</v>
      </c>
      <c r="C679" s="14">
        <f t="shared" si="254"/>
        <v>257.52305160000003</v>
      </c>
      <c r="D679" s="102">
        <f t="shared" si="255"/>
        <v>45145</v>
      </c>
      <c r="E679" s="100">
        <f ca="1">IF(D679&lt;$B$1,VLOOKUP(D679,[1]DI!$A$4:$B$15000,2,FALSE),0)</f>
        <v>0.13150000000000001</v>
      </c>
      <c r="F679" s="14">
        <f t="shared" ca="1" si="264"/>
        <v>1.0004903700000001</v>
      </c>
      <c r="G679" s="14">
        <f ca="1">(TRUNC(PRODUCT($F$12:$F678),16))</f>
        <v>1.2673323621065</v>
      </c>
      <c r="H679" s="14">
        <f t="shared" ca="1" si="265"/>
        <v>1.2583995014146301</v>
      </c>
      <c r="I679" s="14">
        <f t="shared" ca="1" si="266"/>
        <v>1.00709859</v>
      </c>
      <c r="J679" s="13">
        <f t="shared" si="256"/>
        <v>0.06</v>
      </c>
      <c r="K679" s="29">
        <f t="shared" si="257"/>
        <v>45128</v>
      </c>
      <c r="L679" s="2">
        <f t="shared" si="258"/>
        <v>14</v>
      </c>
      <c r="M679" s="17">
        <f t="shared" si="259"/>
        <v>14</v>
      </c>
      <c r="N679" s="12">
        <f t="shared" si="248"/>
        <v>1.0032424069999999</v>
      </c>
      <c r="O679" s="12">
        <f t="shared" ca="1" si="249"/>
        <v>1.0103640140000001</v>
      </c>
      <c r="P679" s="17">
        <f t="shared" si="260"/>
        <v>0</v>
      </c>
      <c r="Q679" s="14">
        <f t="shared" ca="1" si="250"/>
        <v>2.6689725100000001</v>
      </c>
      <c r="R679" s="20">
        <f t="shared" si="251"/>
        <v>0</v>
      </c>
      <c r="S679" s="14">
        <f t="shared" si="252"/>
        <v>0</v>
      </c>
      <c r="T679" s="4" t="str">
        <f t="shared" si="261"/>
        <v>J=</v>
      </c>
      <c r="U679" s="29">
        <f t="shared" si="262"/>
        <v>45153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53"/>
        <v>45149</v>
      </c>
      <c r="B680" s="125">
        <f t="shared" ca="1" si="263"/>
        <v>260.37981352000003</v>
      </c>
      <c r="C680" s="14">
        <f t="shared" si="254"/>
        <v>257.52305160000003</v>
      </c>
      <c r="D680" s="102">
        <f t="shared" si="255"/>
        <v>45146</v>
      </c>
      <c r="E680" s="100">
        <f ca="1">IF(D680&lt;$B$1,VLOOKUP(D680,[1]DI!$A$4:$B$15000,2,FALSE),0)</f>
        <v>0.13150000000000001</v>
      </c>
      <c r="F680" s="14">
        <f t="shared" ca="1" si="264"/>
        <v>1.0004903700000001</v>
      </c>
      <c r="G680" s="14">
        <f ca="1">(TRUNC(PRODUCT($F$12:$F679),16))</f>
        <v>1.2679538238768999</v>
      </c>
      <c r="H680" s="14">
        <f t="shared" ca="1" si="265"/>
        <v>1.2583995014146301</v>
      </c>
      <c r="I680" s="14">
        <f t="shared" ca="1" si="266"/>
        <v>1.00759244</v>
      </c>
      <c r="J680" s="13">
        <f t="shared" si="256"/>
        <v>0.06</v>
      </c>
      <c r="K680" s="29">
        <f t="shared" si="257"/>
        <v>45128</v>
      </c>
      <c r="L680" s="2">
        <f t="shared" si="258"/>
        <v>15</v>
      </c>
      <c r="M680" s="17">
        <f t="shared" si="259"/>
        <v>15</v>
      </c>
      <c r="N680" s="12">
        <f t="shared" si="248"/>
        <v>1.0034744090000001</v>
      </c>
      <c r="O680" s="12">
        <f t="shared" ca="1" si="249"/>
        <v>1.011093228</v>
      </c>
      <c r="P680" s="17">
        <f t="shared" si="260"/>
        <v>0</v>
      </c>
      <c r="Q680" s="14">
        <f t="shared" ca="1" si="250"/>
        <v>2.8567619199999998</v>
      </c>
      <c r="R680" s="20">
        <f t="shared" si="251"/>
        <v>0</v>
      </c>
      <c r="S680" s="14">
        <f t="shared" si="252"/>
        <v>0</v>
      </c>
      <c r="T680" s="4" t="str">
        <f t="shared" si="261"/>
        <v>J=</v>
      </c>
      <c r="U680" s="29">
        <f t="shared" si="262"/>
        <v>45153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53"/>
        <v>45152</v>
      </c>
      <c r="B681" s="125">
        <f t="shared" ca="1" si="263"/>
        <v>260.56773814000002</v>
      </c>
      <c r="C681" s="14">
        <f t="shared" si="254"/>
        <v>257.52305160000003</v>
      </c>
      <c r="D681" s="102">
        <f t="shared" si="255"/>
        <v>45147</v>
      </c>
      <c r="E681" s="100">
        <f ca="1">IF(D681&lt;$B$1,VLOOKUP(D681,[1]DI!$A$4:$B$15000,2,FALSE),0)</f>
        <v>0.13150000000000001</v>
      </c>
      <c r="F681" s="14">
        <f t="shared" ca="1" si="264"/>
        <v>1.0004903700000001</v>
      </c>
      <c r="G681" s="14">
        <f ca="1">(TRUNC(PRODUCT($F$12:$F680),16))</f>
        <v>1.2685755903935201</v>
      </c>
      <c r="H681" s="14">
        <f t="shared" ca="1" si="265"/>
        <v>1.2583995014146301</v>
      </c>
      <c r="I681" s="14">
        <f t="shared" ca="1" si="266"/>
        <v>1.0080865299999999</v>
      </c>
      <c r="J681" s="13">
        <f t="shared" si="256"/>
        <v>0.06</v>
      </c>
      <c r="K681" s="29">
        <f t="shared" si="257"/>
        <v>45128</v>
      </c>
      <c r="L681" s="2">
        <f t="shared" si="258"/>
        <v>16</v>
      </c>
      <c r="M681" s="17">
        <f t="shared" si="259"/>
        <v>16</v>
      </c>
      <c r="N681" s="12">
        <f t="shared" si="248"/>
        <v>1.003706465</v>
      </c>
      <c r="O681" s="12">
        <f t="shared" ca="1" si="249"/>
        <v>1.0118229670000001</v>
      </c>
      <c r="P681" s="17">
        <f t="shared" si="260"/>
        <v>0</v>
      </c>
      <c r="Q681" s="14">
        <f t="shared" ca="1" si="250"/>
        <v>3.0446865399999998</v>
      </c>
      <c r="R681" s="20">
        <f t="shared" si="251"/>
        <v>0</v>
      </c>
      <c r="S681" s="14">
        <f t="shared" si="252"/>
        <v>0</v>
      </c>
      <c r="T681" s="4" t="str">
        <f t="shared" si="261"/>
        <v>J=</v>
      </c>
      <c r="U681" s="29">
        <f t="shared" si="262"/>
        <v>45153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53"/>
        <v>45153</v>
      </c>
      <c r="B682" s="125">
        <f t="shared" ca="1" si="263"/>
        <v>260.75580052000004</v>
      </c>
      <c r="C682" s="14">
        <f t="shared" si="254"/>
        <v>257.52305160000003</v>
      </c>
      <c r="D682" s="102">
        <f t="shared" si="255"/>
        <v>45148</v>
      </c>
      <c r="E682" s="100">
        <f ca="1">IF(D682&lt;$B$1,VLOOKUP(D682,[1]DI!$A$4:$B$15000,2,FALSE),0)</f>
        <v>0.13150000000000001</v>
      </c>
      <c r="F682" s="14">
        <f t="shared" ca="1" si="264"/>
        <v>1.0004903700000001</v>
      </c>
      <c r="G682" s="14">
        <f ca="1">(TRUNC(PRODUCT($F$12:$F681),16))</f>
        <v>1.2691976618057801</v>
      </c>
      <c r="H682" s="14">
        <f t="shared" ca="1" si="265"/>
        <v>1.2583995014146301</v>
      </c>
      <c r="I682" s="14">
        <f t="shared" ca="1" si="266"/>
        <v>1.0085808700000001</v>
      </c>
      <c r="J682" s="13">
        <f t="shared" si="256"/>
        <v>0.06</v>
      </c>
      <c r="K682" s="29">
        <f t="shared" si="257"/>
        <v>45128</v>
      </c>
      <c r="L682" s="2">
        <f t="shared" si="258"/>
        <v>17</v>
      </c>
      <c r="M682" s="17">
        <f t="shared" si="259"/>
        <v>17</v>
      </c>
      <c r="N682" s="12">
        <f t="shared" si="248"/>
        <v>1.0039385750000001</v>
      </c>
      <c r="O682" s="12">
        <f t="shared" ca="1" si="249"/>
        <v>1.012553241</v>
      </c>
      <c r="P682" s="17">
        <f t="shared" si="260"/>
        <v>7</v>
      </c>
      <c r="Q682" s="14">
        <f t="shared" ca="1" si="250"/>
        <v>3.2327489200000001</v>
      </c>
      <c r="R682" s="20">
        <f>S682/C682</f>
        <v>0.23506785165013938</v>
      </c>
      <c r="S682" s="14">
        <v>60.535390489999997</v>
      </c>
      <c r="T682" s="4" t="str">
        <f t="shared" si="261"/>
        <v>J=</v>
      </c>
      <c r="U682" s="29">
        <f t="shared" si="262"/>
        <v>45153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53"/>
        <v>45154</v>
      </c>
      <c r="B683" s="125">
        <f t="shared" ca="1" si="263"/>
        <v>197.12983419000003</v>
      </c>
      <c r="C683" s="14">
        <f t="shared" si="254"/>
        <v>196.98766111000003</v>
      </c>
      <c r="D683" s="102">
        <f t="shared" si="255"/>
        <v>45149</v>
      </c>
      <c r="E683" s="100">
        <f ca="1">IF(D683&lt;$B$1,VLOOKUP(D683,[1]DI!$A$4:$B$15000,2,FALSE),0)</f>
        <v>0.13150000000000001</v>
      </c>
      <c r="F683" s="14">
        <f t="shared" ca="1" si="264"/>
        <v>1.0004903700000001</v>
      </c>
      <c r="G683" s="14">
        <f ca="1">(TRUNC(PRODUCT($F$12:$F682),16))</f>
        <v>1.2698200382631999</v>
      </c>
      <c r="H683" s="14">
        <f t="shared" ca="1" si="265"/>
        <v>1.2691976618057801</v>
      </c>
      <c r="I683" s="14">
        <f t="shared" ca="1" si="266"/>
        <v>1.0004903700000001</v>
      </c>
      <c r="J683" s="13">
        <f t="shared" si="256"/>
        <v>0.06</v>
      </c>
      <c r="K683" s="29">
        <f t="shared" si="257"/>
        <v>45153</v>
      </c>
      <c r="L683" s="2">
        <f t="shared" si="258"/>
        <v>1</v>
      </c>
      <c r="M683" s="17">
        <f t="shared" si="259"/>
        <v>1</v>
      </c>
      <c r="N683" s="12">
        <f t="shared" si="248"/>
        <v>1.0002312529999999</v>
      </c>
      <c r="O683" s="12">
        <f t="shared" ca="1" si="249"/>
        <v>1.000721736</v>
      </c>
      <c r="P683" s="17">
        <f t="shared" si="260"/>
        <v>0</v>
      </c>
      <c r="Q683" s="14">
        <f t="shared" ca="1" si="250"/>
        <v>0.14217308000000001</v>
      </c>
      <c r="R683" s="20">
        <f t="shared" si="251"/>
        <v>0</v>
      </c>
      <c r="S683" s="14">
        <f t="shared" si="252"/>
        <v>0</v>
      </c>
      <c r="T683" s="4" t="str">
        <f t="shared" si="261"/>
        <v>J=</v>
      </c>
      <c r="U683" s="29">
        <f t="shared" si="262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53"/>
        <v>45155</v>
      </c>
      <c r="B684" s="125">
        <f t="shared" ca="1" si="263"/>
        <v>197.27210991000004</v>
      </c>
      <c r="C684" s="14">
        <f t="shared" si="254"/>
        <v>196.98766111000003</v>
      </c>
      <c r="D684" s="102">
        <f t="shared" si="255"/>
        <v>45152</v>
      </c>
      <c r="E684" s="100">
        <f ca="1">IF(D684&lt;$B$1,VLOOKUP(D684,[1]DI!$A$4:$B$15000,2,FALSE),0)</f>
        <v>0.13150000000000001</v>
      </c>
      <c r="F684" s="14">
        <f t="shared" ca="1" si="264"/>
        <v>1.0004903700000001</v>
      </c>
      <c r="G684" s="14">
        <f ca="1">(TRUNC(PRODUCT($F$12:$F683),16))</f>
        <v>1.2704427199153601</v>
      </c>
      <c r="H684" s="14">
        <f t="shared" ca="1" si="265"/>
        <v>1.2691976618057801</v>
      </c>
      <c r="I684" s="14">
        <f t="shared" ca="1" si="266"/>
        <v>1.00098098</v>
      </c>
      <c r="J684" s="13">
        <f t="shared" si="256"/>
        <v>0.06</v>
      </c>
      <c r="K684" s="29">
        <f t="shared" si="257"/>
        <v>45153</v>
      </c>
      <c r="L684" s="2">
        <f t="shared" si="258"/>
        <v>2</v>
      </c>
      <c r="M684" s="17">
        <f t="shared" si="259"/>
        <v>2</v>
      </c>
      <c r="N684" s="12">
        <f t="shared" si="248"/>
        <v>1.000462559</v>
      </c>
      <c r="O684" s="12">
        <f t="shared" ca="1" si="249"/>
        <v>1.0014439930000001</v>
      </c>
      <c r="P684" s="17">
        <f t="shared" si="260"/>
        <v>0</v>
      </c>
      <c r="Q684" s="14">
        <f t="shared" ca="1" si="250"/>
        <v>0.2844488</v>
      </c>
      <c r="R684" s="20">
        <f t="shared" si="251"/>
        <v>0</v>
      </c>
      <c r="S684" s="14">
        <f t="shared" si="252"/>
        <v>0</v>
      </c>
      <c r="T684" s="4" t="str">
        <f t="shared" si="261"/>
        <v>J=</v>
      </c>
      <c r="U684" s="29">
        <f t="shared" si="262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53"/>
        <v>45156</v>
      </c>
      <c r="B685" s="125">
        <f t="shared" ca="1" si="263"/>
        <v>197.41448786000004</v>
      </c>
      <c r="C685" s="14">
        <f t="shared" si="254"/>
        <v>196.98766111000003</v>
      </c>
      <c r="D685" s="102">
        <f t="shared" si="255"/>
        <v>45153</v>
      </c>
      <c r="E685" s="100">
        <f ca="1">IF(D685&lt;$B$1,VLOOKUP(D685,[1]DI!$A$4:$B$15000,2,FALSE),0)</f>
        <v>0.13150000000000001</v>
      </c>
      <c r="F685" s="14">
        <f t="shared" ca="1" si="264"/>
        <v>1.0004903700000001</v>
      </c>
      <c r="G685" s="14">
        <f ca="1">(TRUNC(PRODUCT($F$12:$F684),16))</f>
        <v>1.27106570691193</v>
      </c>
      <c r="H685" s="14">
        <f t="shared" ca="1" si="265"/>
        <v>1.2691976618057801</v>
      </c>
      <c r="I685" s="14">
        <f t="shared" ca="1" si="266"/>
        <v>1.0014718300000001</v>
      </c>
      <c r="J685" s="13">
        <f t="shared" si="256"/>
        <v>0.06</v>
      </c>
      <c r="K685" s="29">
        <f t="shared" si="257"/>
        <v>45153</v>
      </c>
      <c r="L685" s="2">
        <f t="shared" si="258"/>
        <v>3</v>
      </c>
      <c r="M685" s="17">
        <f t="shared" si="259"/>
        <v>3</v>
      </c>
      <c r="N685" s="12">
        <f t="shared" si="248"/>
        <v>1.0006939180000001</v>
      </c>
      <c r="O685" s="12">
        <f t="shared" ca="1" si="249"/>
        <v>1.002166769</v>
      </c>
      <c r="P685" s="17">
        <f t="shared" si="260"/>
        <v>0</v>
      </c>
      <c r="Q685" s="14">
        <f t="shared" ca="1" si="250"/>
        <v>0.42682674999999998</v>
      </c>
      <c r="R685" s="20">
        <f t="shared" si="251"/>
        <v>0</v>
      </c>
      <c r="S685" s="14">
        <f t="shared" si="252"/>
        <v>0</v>
      </c>
      <c r="T685" s="4" t="str">
        <f t="shared" si="261"/>
        <v>J=</v>
      </c>
      <c r="U685" s="29">
        <f t="shared" si="262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53"/>
        <v>45159</v>
      </c>
      <c r="B686" s="125">
        <f t="shared" ca="1" si="263"/>
        <v>197.55696864000004</v>
      </c>
      <c r="C686" s="14">
        <f t="shared" si="254"/>
        <v>196.98766111000003</v>
      </c>
      <c r="D686" s="102">
        <f t="shared" si="255"/>
        <v>45154</v>
      </c>
      <c r="E686" s="100">
        <f ca="1">IF(D686&lt;$B$1,VLOOKUP(D686,[1]DI!$A$4:$B$15000,2,FALSE),0)</f>
        <v>0.13150000000000001</v>
      </c>
      <c r="F686" s="14">
        <f t="shared" ca="1" si="264"/>
        <v>1.0004903700000001</v>
      </c>
      <c r="G686" s="14">
        <f ca="1">(TRUNC(PRODUCT($F$12:$F685),16))</f>
        <v>1.2716889994026299</v>
      </c>
      <c r="H686" s="14">
        <f t="shared" ca="1" si="265"/>
        <v>1.2691976618057801</v>
      </c>
      <c r="I686" s="14">
        <f t="shared" ca="1" si="266"/>
        <v>1.00196292</v>
      </c>
      <c r="J686" s="13">
        <f t="shared" si="256"/>
        <v>0.06</v>
      </c>
      <c r="K686" s="29">
        <f t="shared" si="257"/>
        <v>45153</v>
      </c>
      <c r="L686" s="2">
        <f t="shared" si="258"/>
        <v>4</v>
      </c>
      <c r="M686" s="17">
        <f t="shared" si="259"/>
        <v>4</v>
      </c>
      <c r="N686" s="12">
        <f t="shared" si="248"/>
        <v>1.0009253309999999</v>
      </c>
      <c r="O686" s="12">
        <f t="shared" ca="1" si="249"/>
        <v>1.0028900670000001</v>
      </c>
      <c r="P686" s="17">
        <f t="shared" si="260"/>
        <v>0</v>
      </c>
      <c r="Q686" s="14">
        <f t="shared" ca="1" si="250"/>
        <v>0.56930753000000001</v>
      </c>
      <c r="R686" s="20">
        <f t="shared" si="251"/>
        <v>0</v>
      </c>
      <c r="S686" s="14">
        <f t="shared" si="252"/>
        <v>0</v>
      </c>
      <c r="T686" s="4" t="str">
        <f t="shared" si="261"/>
        <v>J=</v>
      </c>
      <c r="U686" s="29">
        <f t="shared" si="262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53"/>
        <v>45160</v>
      </c>
      <c r="B687" s="125">
        <f t="shared" ca="1" si="263"/>
        <v>197.69955422000004</v>
      </c>
      <c r="C687" s="14">
        <f t="shared" si="254"/>
        <v>196.98766111000003</v>
      </c>
      <c r="D687" s="102">
        <f t="shared" si="255"/>
        <v>45155</v>
      </c>
      <c r="E687" s="100">
        <f ca="1">IF(D687&lt;$B$1,VLOOKUP(D687,[1]DI!$A$4:$B$15000,2,FALSE),0)</f>
        <v>0.13150000000000001</v>
      </c>
      <c r="F687" s="14">
        <f t="shared" ca="1" si="264"/>
        <v>1.0004903700000001</v>
      </c>
      <c r="G687" s="14">
        <f ca="1">(TRUNC(PRODUCT($F$12:$F686),16))</f>
        <v>1.27231259753726</v>
      </c>
      <c r="H687" s="14">
        <f t="shared" ca="1" si="265"/>
        <v>1.2691976618057801</v>
      </c>
      <c r="I687" s="14">
        <f t="shared" ca="1" si="266"/>
        <v>1.0024542599999999</v>
      </c>
      <c r="J687" s="13">
        <f t="shared" si="256"/>
        <v>0.06</v>
      </c>
      <c r="K687" s="29">
        <f t="shared" si="257"/>
        <v>45153</v>
      </c>
      <c r="L687" s="2">
        <f t="shared" si="258"/>
        <v>5</v>
      </c>
      <c r="M687" s="17">
        <f t="shared" si="259"/>
        <v>5</v>
      </c>
      <c r="N687" s="12">
        <f t="shared" si="248"/>
        <v>1.001156798</v>
      </c>
      <c r="O687" s="12">
        <f t="shared" ca="1" si="249"/>
        <v>1.0036138969999999</v>
      </c>
      <c r="P687" s="17">
        <f t="shared" si="260"/>
        <v>0</v>
      </c>
      <c r="Q687" s="14">
        <f t="shared" ca="1" si="250"/>
        <v>0.71189311</v>
      </c>
      <c r="R687" s="20">
        <f t="shared" si="251"/>
        <v>0</v>
      </c>
      <c r="S687" s="14">
        <f t="shared" si="252"/>
        <v>0</v>
      </c>
      <c r="T687" s="4" t="str">
        <f t="shared" si="261"/>
        <v>J=</v>
      </c>
      <c r="U687" s="29">
        <f t="shared" si="262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53"/>
        <v>45161</v>
      </c>
      <c r="B688" s="125">
        <f t="shared" ca="1" si="263"/>
        <v>197.84224046000003</v>
      </c>
      <c r="C688" s="14">
        <f t="shared" si="254"/>
        <v>196.98766111000003</v>
      </c>
      <c r="D688" s="102">
        <f t="shared" si="255"/>
        <v>45156</v>
      </c>
      <c r="E688" s="100">
        <f ca="1">IF(D688&lt;$B$1,VLOOKUP(D688,[1]DI!$A$4:$B$15000,2,FALSE),0)</f>
        <v>0.13150000000000001</v>
      </c>
      <c r="F688" s="14">
        <f t="shared" ca="1" si="264"/>
        <v>1.0004903700000001</v>
      </c>
      <c r="G688" s="14">
        <f ca="1">(TRUNC(PRODUCT($F$12:$F687),16))</f>
        <v>1.2729365014657199</v>
      </c>
      <c r="H688" s="14">
        <f t="shared" ca="1" si="265"/>
        <v>1.2691976618057801</v>
      </c>
      <c r="I688" s="14">
        <f t="shared" ca="1" si="266"/>
        <v>1.00294583</v>
      </c>
      <c r="J688" s="13">
        <f t="shared" si="256"/>
        <v>0.06</v>
      </c>
      <c r="K688" s="29">
        <f t="shared" si="257"/>
        <v>45153</v>
      </c>
      <c r="L688" s="2">
        <f t="shared" si="258"/>
        <v>6</v>
      </c>
      <c r="M688" s="17">
        <f t="shared" si="259"/>
        <v>6</v>
      </c>
      <c r="N688" s="12">
        <f t="shared" si="248"/>
        <v>1.0013883180000001</v>
      </c>
      <c r="O688" s="12">
        <f t="shared" ca="1" si="249"/>
        <v>1.0043382380000001</v>
      </c>
      <c r="P688" s="17">
        <f t="shared" si="260"/>
        <v>0</v>
      </c>
      <c r="Q688" s="14">
        <f t="shared" ca="1" si="250"/>
        <v>0.85457934999999996</v>
      </c>
      <c r="R688" s="20">
        <f t="shared" si="251"/>
        <v>0</v>
      </c>
      <c r="S688" s="14">
        <f t="shared" si="252"/>
        <v>0</v>
      </c>
      <c r="T688" s="4" t="str">
        <f t="shared" si="261"/>
        <v>J=</v>
      </c>
      <c r="U688" s="29">
        <f t="shared" si="262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53"/>
        <v>45162</v>
      </c>
      <c r="B689" s="125">
        <f t="shared" ca="1" si="263"/>
        <v>197.98502933000003</v>
      </c>
      <c r="C689" s="14">
        <f t="shared" si="254"/>
        <v>196.98766111000003</v>
      </c>
      <c r="D689" s="102">
        <f t="shared" si="255"/>
        <v>45159</v>
      </c>
      <c r="E689" s="100">
        <f ca="1">IF(D689&lt;$B$1,VLOOKUP(D689,[1]DI!$A$4:$B$15000,2,FALSE),0)</f>
        <v>0.13150000000000001</v>
      </c>
      <c r="F689" s="14">
        <f t="shared" ca="1" si="264"/>
        <v>1.0004903700000001</v>
      </c>
      <c r="G689" s="14">
        <f ca="1">(TRUNC(PRODUCT($F$12:$F688),16))</f>
        <v>1.2735607113379399</v>
      </c>
      <c r="H689" s="14">
        <f t="shared" ca="1" si="265"/>
        <v>1.2691976618057801</v>
      </c>
      <c r="I689" s="14">
        <f t="shared" ca="1" si="266"/>
        <v>1.00343764</v>
      </c>
      <c r="J689" s="13">
        <f t="shared" si="256"/>
        <v>0.06</v>
      </c>
      <c r="K689" s="29">
        <f t="shared" si="257"/>
        <v>45153</v>
      </c>
      <c r="L689" s="2">
        <f t="shared" si="258"/>
        <v>7</v>
      </c>
      <c r="M689" s="17">
        <f t="shared" si="259"/>
        <v>7</v>
      </c>
      <c r="N689" s="12">
        <f t="shared" si="248"/>
        <v>1.001619891</v>
      </c>
      <c r="O689" s="12">
        <f t="shared" ca="1" si="249"/>
        <v>1.0050631000000001</v>
      </c>
      <c r="P689" s="17">
        <f t="shared" si="260"/>
        <v>0</v>
      </c>
      <c r="Q689" s="14">
        <f t="shared" ca="1" si="250"/>
        <v>0.99736822000000003</v>
      </c>
      <c r="R689" s="20">
        <f t="shared" si="251"/>
        <v>0</v>
      </c>
      <c r="S689" s="14">
        <f t="shared" si="252"/>
        <v>0</v>
      </c>
      <c r="T689" s="4" t="str">
        <f t="shared" si="261"/>
        <v>J=</v>
      </c>
      <c r="U689" s="29">
        <f t="shared" si="262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53"/>
        <v>45163</v>
      </c>
      <c r="B690" s="125">
        <f t="shared" ca="1" si="263"/>
        <v>198.12792320000003</v>
      </c>
      <c r="C690" s="14">
        <f t="shared" si="254"/>
        <v>196.98766111000003</v>
      </c>
      <c r="D690" s="102">
        <f t="shared" si="255"/>
        <v>45160</v>
      </c>
      <c r="E690" s="100">
        <f ca="1">IF(D690&lt;$B$1,VLOOKUP(D690,[1]DI!$A$4:$B$15000,2,FALSE),0)</f>
        <v>0.13150000000000001</v>
      </c>
      <c r="F690" s="14">
        <f t="shared" ca="1" si="264"/>
        <v>1.0004903700000001</v>
      </c>
      <c r="G690" s="14">
        <f ca="1">(TRUNC(PRODUCT($F$12:$F689),16))</f>
        <v>1.27418522730396</v>
      </c>
      <c r="H690" s="14">
        <f t="shared" ca="1" si="265"/>
        <v>1.2691976618057801</v>
      </c>
      <c r="I690" s="14">
        <f t="shared" ca="1" si="266"/>
        <v>1.0039297</v>
      </c>
      <c r="J690" s="13">
        <f t="shared" si="256"/>
        <v>0.06</v>
      </c>
      <c r="K690" s="29">
        <f t="shared" si="257"/>
        <v>45153</v>
      </c>
      <c r="L690" s="2">
        <f t="shared" si="258"/>
        <v>8</v>
      </c>
      <c r="M690" s="17">
        <f t="shared" si="259"/>
        <v>8</v>
      </c>
      <c r="N690" s="12">
        <f t="shared" si="248"/>
        <v>1.0018515189999999</v>
      </c>
      <c r="O690" s="12">
        <f t="shared" ca="1" si="249"/>
        <v>1.005788495</v>
      </c>
      <c r="P690" s="17">
        <f t="shared" si="260"/>
        <v>0</v>
      </c>
      <c r="Q690" s="14">
        <f t="shared" ca="1" si="250"/>
        <v>1.14026209</v>
      </c>
      <c r="R690" s="20">
        <f t="shared" si="251"/>
        <v>0</v>
      </c>
      <c r="S690" s="14">
        <f t="shared" si="252"/>
        <v>0</v>
      </c>
      <c r="T690" s="4" t="str">
        <f t="shared" si="261"/>
        <v>J=</v>
      </c>
      <c r="U690" s="29">
        <f t="shared" si="262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53"/>
        <v>45166</v>
      </c>
      <c r="B691" s="125">
        <f t="shared" ca="1" si="263"/>
        <v>198.27091969000003</v>
      </c>
      <c r="C691" s="14">
        <f t="shared" si="254"/>
        <v>196.98766111000003</v>
      </c>
      <c r="D691" s="102">
        <f t="shared" si="255"/>
        <v>45161</v>
      </c>
      <c r="E691" s="100">
        <f ca="1">IF(D691&lt;$B$1,VLOOKUP(D691,[1]DI!$A$4:$B$15000,2,FALSE),0)</f>
        <v>0.13150000000000001</v>
      </c>
      <c r="F691" s="14">
        <f t="shared" ca="1" si="264"/>
        <v>1.0004903700000001</v>
      </c>
      <c r="G691" s="14">
        <f ca="1">(TRUNC(PRODUCT($F$12:$F690),16))</f>
        <v>1.2748100495138699</v>
      </c>
      <c r="H691" s="14">
        <f t="shared" ca="1" si="265"/>
        <v>1.2691976618057801</v>
      </c>
      <c r="I691" s="14">
        <f t="shared" ca="1" si="266"/>
        <v>1.0044219999999999</v>
      </c>
      <c r="J691" s="13">
        <f t="shared" si="256"/>
        <v>0.06</v>
      </c>
      <c r="K691" s="29">
        <f t="shared" si="257"/>
        <v>45153</v>
      </c>
      <c r="L691" s="2">
        <f t="shared" si="258"/>
        <v>9</v>
      </c>
      <c r="M691" s="17">
        <f t="shared" si="259"/>
        <v>9</v>
      </c>
      <c r="N691" s="12">
        <f t="shared" si="248"/>
        <v>1.0020831990000001</v>
      </c>
      <c r="O691" s="12">
        <f t="shared" ca="1" si="249"/>
        <v>1.0065144109999999</v>
      </c>
      <c r="P691" s="17">
        <f t="shared" si="260"/>
        <v>0</v>
      </c>
      <c r="Q691" s="14">
        <f t="shared" ca="1" si="250"/>
        <v>1.28325858</v>
      </c>
      <c r="R691" s="20">
        <f t="shared" si="251"/>
        <v>0</v>
      </c>
      <c r="S691" s="14">
        <f t="shared" si="252"/>
        <v>0</v>
      </c>
      <c r="T691" s="4" t="str">
        <f t="shared" si="261"/>
        <v>J=</v>
      </c>
      <c r="U691" s="29">
        <f t="shared" si="262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53"/>
        <v>45167</v>
      </c>
      <c r="B692" s="125">
        <f t="shared" ca="1" si="263"/>
        <v>198.41401744000004</v>
      </c>
      <c r="C692" s="14">
        <f t="shared" si="254"/>
        <v>196.98766111000003</v>
      </c>
      <c r="D692" s="102">
        <f t="shared" si="255"/>
        <v>45162</v>
      </c>
      <c r="E692" s="100">
        <f ca="1">IF(D692&lt;$B$1,VLOOKUP(D692,[1]DI!$A$4:$B$15000,2,FALSE),0)</f>
        <v>0.13150000000000001</v>
      </c>
      <c r="F692" s="14">
        <f t="shared" ca="1" si="264"/>
        <v>1.0004903700000001</v>
      </c>
      <c r="G692" s="14">
        <f ca="1">(TRUNC(PRODUCT($F$12:$F691),16))</f>
        <v>1.2754351781178499</v>
      </c>
      <c r="H692" s="14">
        <f t="shared" ca="1" si="265"/>
        <v>1.2691976618057801</v>
      </c>
      <c r="I692" s="14">
        <f t="shared" ca="1" si="266"/>
        <v>1.00491453</v>
      </c>
      <c r="J692" s="13">
        <f t="shared" si="256"/>
        <v>0.06</v>
      </c>
      <c r="K692" s="29">
        <f t="shared" si="257"/>
        <v>45153</v>
      </c>
      <c r="L692" s="2">
        <f t="shared" si="258"/>
        <v>10</v>
      </c>
      <c r="M692" s="17">
        <f t="shared" si="259"/>
        <v>10</v>
      </c>
      <c r="N692" s="12">
        <f t="shared" si="248"/>
        <v>1.0023149339999999</v>
      </c>
      <c r="O692" s="12">
        <f t="shared" ca="1" si="249"/>
        <v>1.007240841</v>
      </c>
      <c r="P692" s="17">
        <f t="shared" si="260"/>
        <v>0</v>
      </c>
      <c r="Q692" s="14">
        <f t="shared" ca="1" si="250"/>
        <v>1.42635633</v>
      </c>
      <c r="R692" s="20">
        <f t="shared" si="251"/>
        <v>0</v>
      </c>
      <c r="S692" s="14">
        <f t="shared" si="252"/>
        <v>0</v>
      </c>
      <c r="T692" s="4" t="str">
        <f t="shared" si="261"/>
        <v>J=</v>
      </c>
      <c r="U692" s="29">
        <f t="shared" si="262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53"/>
        <v>45168</v>
      </c>
      <c r="B693" s="125">
        <f t="shared" ca="1" si="263"/>
        <v>198.55721979000003</v>
      </c>
      <c r="C693" s="14">
        <f t="shared" si="254"/>
        <v>196.98766111000003</v>
      </c>
      <c r="D693" s="102">
        <f t="shared" si="255"/>
        <v>45163</v>
      </c>
      <c r="E693" s="100">
        <f ca="1">IF(D693&lt;$B$1,VLOOKUP(D693,[1]DI!$A$4:$B$15000,2,FALSE),0)</f>
        <v>0.13150000000000001</v>
      </c>
      <c r="F693" s="14">
        <f t="shared" ca="1" si="264"/>
        <v>1.0004903700000001</v>
      </c>
      <c r="G693" s="14">
        <f ca="1">(TRUNC(PRODUCT($F$12:$F692),16))</f>
        <v>1.2760606132661501</v>
      </c>
      <c r="H693" s="14">
        <f t="shared" ca="1" si="265"/>
        <v>1.2691976618057801</v>
      </c>
      <c r="I693" s="14">
        <f t="shared" ca="1" si="266"/>
        <v>1.0054073100000001</v>
      </c>
      <c r="J693" s="13">
        <f t="shared" si="256"/>
        <v>0.06</v>
      </c>
      <c r="K693" s="29">
        <f t="shared" si="257"/>
        <v>45153</v>
      </c>
      <c r="L693" s="2">
        <f t="shared" si="258"/>
        <v>11</v>
      </c>
      <c r="M693" s="17">
        <f t="shared" si="259"/>
        <v>11</v>
      </c>
      <c r="N693" s="12">
        <f t="shared" si="248"/>
        <v>1.0025467210000001</v>
      </c>
      <c r="O693" s="12">
        <f t="shared" ca="1" si="249"/>
        <v>1.007967802</v>
      </c>
      <c r="P693" s="17">
        <f t="shared" si="260"/>
        <v>0</v>
      </c>
      <c r="Q693" s="14">
        <f t="shared" ca="1" si="250"/>
        <v>1.5695586800000001</v>
      </c>
      <c r="R693" s="20">
        <f t="shared" si="251"/>
        <v>0</v>
      </c>
      <c r="S693" s="14">
        <f t="shared" si="252"/>
        <v>0</v>
      </c>
      <c r="T693" s="4" t="str">
        <f t="shared" si="261"/>
        <v>J=</v>
      </c>
      <c r="U693" s="29">
        <f t="shared" si="262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53"/>
        <v>45169</v>
      </c>
      <c r="B694" s="125">
        <f t="shared" ca="1" si="263"/>
        <v>198.70052732000002</v>
      </c>
      <c r="C694" s="14">
        <f t="shared" si="254"/>
        <v>196.98766111000003</v>
      </c>
      <c r="D694" s="102">
        <f t="shared" si="255"/>
        <v>45166</v>
      </c>
      <c r="E694" s="100">
        <f ca="1">IF(D694&lt;$B$1,VLOOKUP(D694,[1]DI!$A$4:$B$15000,2,FALSE),0)</f>
        <v>0.13150000000000001</v>
      </c>
      <c r="F694" s="14">
        <f t="shared" ca="1" si="264"/>
        <v>1.0004903700000001</v>
      </c>
      <c r="G694" s="14">
        <f ca="1">(TRUNC(PRODUCT($F$12:$F693),16))</f>
        <v>1.2766863551090699</v>
      </c>
      <c r="H694" s="14">
        <f t="shared" ca="1" si="265"/>
        <v>1.2691976618057801</v>
      </c>
      <c r="I694" s="14">
        <f t="shared" ca="1" si="266"/>
        <v>1.0059003399999999</v>
      </c>
      <c r="J694" s="13">
        <f t="shared" si="256"/>
        <v>0.06</v>
      </c>
      <c r="K694" s="29">
        <f t="shared" si="257"/>
        <v>45153</v>
      </c>
      <c r="L694" s="2">
        <f t="shared" si="258"/>
        <v>12</v>
      </c>
      <c r="M694" s="17">
        <f t="shared" si="259"/>
        <v>12</v>
      </c>
      <c r="N694" s="12">
        <f t="shared" si="248"/>
        <v>1.0027785629999999</v>
      </c>
      <c r="O694" s="12">
        <f t="shared" ca="1" si="249"/>
        <v>1.008695297</v>
      </c>
      <c r="P694" s="17">
        <f t="shared" si="260"/>
        <v>0</v>
      </c>
      <c r="Q694" s="14">
        <f t="shared" ca="1" si="250"/>
        <v>1.7128662100000001</v>
      </c>
      <c r="R694" s="20">
        <f t="shared" si="251"/>
        <v>0</v>
      </c>
      <c r="S694" s="14">
        <f t="shared" si="252"/>
        <v>0</v>
      </c>
      <c r="T694" s="4" t="str">
        <f t="shared" si="261"/>
        <v>J=</v>
      </c>
      <c r="U694" s="29">
        <f t="shared" si="262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53"/>
        <v>45170</v>
      </c>
      <c r="B695" s="125">
        <f t="shared" ca="1" si="263"/>
        <v>198.84393611000004</v>
      </c>
      <c r="C695" s="14">
        <f t="shared" si="254"/>
        <v>196.98766111000003</v>
      </c>
      <c r="D695" s="102">
        <f t="shared" si="255"/>
        <v>45167</v>
      </c>
      <c r="E695" s="100">
        <f ca="1">IF(D695&lt;$B$1,VLOOKUP(D695,[1]DI!$A$4:$B$15000,2,FALSE),0)</f>
        <v>0.13150000000000001</v>
      </c>
      <c r="F695" s="14">
        <f t="shared" ca="1" si="264"/>
        <v>1.0004903700000001</v>
      </c>
      <c r="G695" s="14">
        <f ca="1">(TRUNC(PRODUCT($F$12:$F694),16))</f>
        <v>1.27731240379703</v>
      </c>
      <c r="H695" s="14">
        <f t="shared" ca="1" si="265"/>
        <v>1.2691976618057801</v>
      </c>
      <c r="I695" s="14">
        <f t="shared" ca="1" si="266"/>
        <v>1.0063936</v>
      </c>
      <c r="J695" s="13">
        <f t="shared" si="256"/>
        <v>0.06</v>
      </c>
      <c r="K695" s="29">
        <f t="shared" si="257"/>
        <v>45153</v>
      </c>
      <c r="L695" s="2">
        <f t="shared" si="258"/>
        <v>13</v>
      </c>
      <c r="M695" s="17">
        <f t="shared" si="259"/>
        <v>13</v>
      </c>
      <c r="N695" s="12">
        <f t="shared" si="248"/>
        <v>1.0030104580000001</v>
      </c>
      <c r="O695" s="12">
        <f t="shared" ca="1" si="249"/>
        <v>1.009423306</v>
      </c>
      <c r="P695" s="17">
        <f t="shared" si="260"/>
        <v>0</v>
      </c>
      <c r="Q695" s="14">
        <f t="shared" ca="1" si="250"/>
        <v>1.8562749999999999</v>
      </c>
      <c r="R695" s="20">
        <f t="shared" si="251"/>
        <v>0</v>
      </c>
      <c r="S695" s="14">
        <f t="shared" si="252"/>
        <v>0</v>
      </c>
      <c r="T695" s="4" t="str">
        <f t="shared" si="261"/>
        <v>J=</v>
      </c>
      <c r="U695" s="29">
        <f t="shared" si="262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53"/>
        <v>45173</v>
      </c>
      <c r="B696" s="125">
        <f t="shared" ca="1" si="263"/>
        <v>198.98744990000003</v>
      </c>
      <c r="C696" s="14">
        <f t="shared" si="254"/>
        <v>196.98766111000003</v>
      </c>
      <c r="D696" s="102">
        <f t="shared" si="255"/>
        <v>45168</v>
      </c>
      <c r="E696" s="100">
        <f ca="1">IF(D696&lt;$B$1,VLOOKUP(D696,[1]DI!$A$4:$B$15000,2,FALSE),0)</f>
        <v>0.13150000000000001</v>
      </c>
      <c r="F696" s="14">
        <f t="shared" ca="1" si="264"/>
        <v>1.0004903700000001</v>
      </c>
      <c r="G696" s="14">
        <f ca="1">(TRUNC(PRODUCT($F$12:$F695),16))</f>
        <v>1.2779387594804801</v>
      </c>
      <c r="H696" s="14">
        <f t="shared" ca="1" si="265"/>
        <v>1.2691976618057801</v>
      </c>
      <c r="I696" s="14">
        <f t="shared" ca="1" si="266"/>
        <v>1.0068871100000001</v>
      </c>
      <c r="J696" s="13">
        <f t="shared" si="256"/>
        <v>0.06</v>
      </c>
      <c r="K696" s="29">
        <f t="shared" si="257"/>
        <v>45153</v>
      </c>
      <c r="L696" s="2">
        <f t="shared" si="258"/>
        <v>14</v>
      </c>
      <c r="M696" s="17">
        <f t="shared" si="259"/>
        <v>14</v>
      </c>
      <c r="N696" s="12">
        <f t="shared" si="248"/>
        <v>1.0032424069999999</v>
      </c>
      <c r="O696" s="12">
        <f t="shared" ca="1" si="249"/>
        <v>1.010151848</v>
      </c>
      <c r="P696" s="17">
        <f t="shared" si="260"/>
        <v>0</v>
      </c>
      <c r="Q696" s="14">
        <f t="shared" ca="1" si="250"/>
        <v>1.99978879</v>
      </c>
      <c r="R696" s="20">
        <f t="shared" si="251"/>
        <v>0</v>
      </c>
      <c r="S696" s="14">
        <f t="shared" si="252"/>
        <v>0</v>
      </c>
      <c r="T696" s="4" t="str">
        <f t="shared" si="261"/>
        <v>J=</v>
      </c>
      <c r="U696" s="29">
        <f t="shared" si="262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53"/>
        <v>45174</v>
      </c>
      <c r="B697" s="125">
        <f t="shared" ca="1" si="263"/>
        <v>199.13106474000003</v>
      </c>
      <c r="C697" s="14">
        <f t="shared" si="254"/>
        <v>196.98766111000003</v>
      </c>
      <c r="D697" s="102">
        <f t="shared" si="255"/>
        <v>45169</v>
      </c>
      <c r="E697" s="100">
        <f ca="1">IF(D697&lt;$B$1,VLOOKUP(D697,[1]DI!$A$4:$B$15000,2,FALSE),0)</f>
        <v>0.13150000000000001</v>
      </c>
      <c r="F697" s="14">
        <f t="shared" ca="1" si="264"/>
        <v>1.0004903700000001</v>
      </c>
      <c r="G697" s="14">
        <f ca="1">(TRUNC(PRODUCT($F$12:$F696),16))</f>
        <v>1.2785654223099701</v>
      </c>
      <c r="H697" s="14">
        <f t="shared" ca="1" si="265"/>
        <v>1.2691976618057801</v>
      </c>
      <c r="I697" s="14">
        <f t="shared" ca="1" si="266"/>
        <v>1.0073808500000001</v>
      </c>
      <c r="J697" s="13">
        <f t="shared" si="256"/>
        <v>0.06</v>
      </c>
      <c r="K697" s="29">
        <f t="shared" si="257"/>
        <v>45153</v>
      </c>
      <c r="L697" s="2">
        <f t="shared" si="258"/>
        <v>15</v>
      </c>
      <c r="M697" s="17">
        <f t="shared" si="259"/>
        <v>15</v>
      </c>
      <c r="N697" s="12">
        <f t="shared" si="248"/>
        <v>1.0034744090000001</v>
      </c>
      <c r="O697" s="12">
        <f t="shared" ca="1" si="249"/>
        <v>1.0108809030000001</v>
      </c>
      <c r="P697" s="17">
        <f t="shared" si="260"/>
        <v>0</v>
      </c>
      <c r="Q697" s="14">
        <f t="shared" ca="1" si="250"/>
        <v>2.1434036299999999</v>
      </c>
      <c r="R697" s="20">
        <f t="shared" si="251"/>
        <v>0</v>
      </c>
      <c r="S697" s="14">
        <f t="shared" si="252"/>
        <v>0</v>
      </c>
      <c r="T697" s="4" t="str">
        <f t="shared" si="261"/>
        <v>J=</v>
      </c>
      <c r="U697" s="29">
        <f t="shared" si="262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53"/>
        <v>45175</v>
      </c>
      <c r="B698" s="125">
        <f t="shared" ca="1" si="263"/>
        <v>199.27478497000004</v>
      </c>
      <c r="C698" s="14">
        <f t="shared" si="254"/>
        <v>196.98766111000003</v>
      </c>
      <c r="D698" s="102">
        <f t="shared" si="255"/>
        <v>45170</v>
      </c>
      <c r="E698" s="100">
        <f ca="1">IF(D698&lt;$B$1,VLOOKUP(D698,[1]DI!$A$4:$B$15000,2,FALSE),0)</f>
        <v>0.13150000000000001</v>
      </c>
      <c r="F698" s="14">
        <f t="shared" ca="1" si="264"/>
        <v>1.0004903700000001</v>
      </c>
      <c r="G698" s="14">
        <f ca="1">(TRUNC(PRODUCT($F$12:$F697),16))</f>
        <v>1.2791923924360999</v>
      </c>
      <c r="H698" s="14">
        <f t="shared" ca="1" si="265"/>
        <v>1.2691976618057801</v>
      </c>
      <c r="I698" s="14">
        <f t="shared" ca="1" si="266"/>
        <v>1.0078748399999999</v>
      </c>
      <c r="J698" s="13">
        <f t="shared" si="256"/>
        <v>0.06</v>
      </c>
      <c r="K698" s="29">
        <f t="shared" si="257"/>
        <v>45153</v>
      </c>
      <c r="L698" s="2">
        <f t="shared" si="258"/>
        <v>16</v>
      </c>
      <c r="M698" s="17">
        <f t="shared" si="259"/>
        <v>16</v>
      </c>
      <c r="N698" s="12">
        <f t="shared" si="248"/>
        <v>1.003706465</v>
      </c>
      <c r="O698" s="12">
        <f t="shared" ca="1" si="249"/>
        <v>1.0116104930000001</v>
      </c>
      <c r="P698" s="17">
        <f t="shared" si="260"/>
        <v>0</v>
      </c>
      <c r="Q698" s="14">
        <f t="shared" ca="1" si="250"/>
        <v>2.2871238599999999</v>
      </c>
      <c r="R698" s="20">
        <f t="shared" si="251"/>
        <v>0</v>
      </c>
      <c r="S698" s="14">
        <f t="shared" si="252"/>
        <v>0</v>
      </c>
      <c r="T698" s="4" t="str">
        <f t="shared" si="261"/>
        <v>J=</v>
      </c>
      <c r="U698" s="29">
        <f t="shared" si="262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53"/>
        <v>45177</v>
      </c>
      <c r="B699" s="125">
        <f t="shared" ca="1" si="263"/>
        <v>199.41860841000005</v>
      </c>
      <c r="C699" s="14">
        <f t="shared" si="254"/>
        <v>196.98766111000003</v>
      </c>
      <c r="D699" s="102">
        <f t="shared" si="255"/>
        <v>45173</v>
      </c>
      <c r="E699" s="100">
        <f ca="1">IF(D699&lt;$B$1,VLOOKUP(D699,[1]DI!$A$4:$B$15000,2,FALSE),0)</f>
        <v>0.13150000000000001</v>
      </c>
      <c r="F699" s="14">
        <f t="shared" ca="1" si="264"/>
        <v>1.0004903700000001</v>
      </c>
      <c r="G699" s="14">
        <f ca="1">(TRUNC(PRODUCT($F$12:$F698),16))</f>
        <v>1.2798196700095801</v>
      </c>
      <c r="H699" s="14">
        <f t="shared" ca="1" si="265"/>
        <v>1.2691976618057801</v>
      </c>
      <c r="I699" s="14">
        <f t="shared" ca="1" si="266"/>
        <v>1.0083690700000001</v>
      </c>
      <c r="J699" s="13">
        <f t="shared" si="256"/>
        <v>0.06</v>
      </c>
      <c r="K699" s="29">
        <f t="shared" si="257"/>
        <v>45153</v>
      </c>
      <c r="L699" s="2">
        <f t="shared" si="258"/>
        <v>17</v>
      </c>
      <c r="M699" s="17">
        <f t="shared" si="259"/>
        <v>17</v>
      </c>
      <c r="N699" s="12">
        <f t="shared" si="248"/>
        <v>1.0039385750000001</v>
      </c>
      <c r="O699" s="12">
        <f t="shared" ca="1" si="249"/>
        <v>1.0123406070000001</v>
      </c>
      <c r="P699" s="17">
        <f t="shared" si="260"/>
        <v>0</v>
      </c>
      <c r="Q699" s="14">
        <f t="shared" ca="1" si="250"/>
        <v>2.4309473000000001</v>
      </c>
      <c r="R699" s="20">
        <f t="shared" si="251"/>
        <v>0</v>
      </c>
      <c r="S699" s="14">
        <f t="shared" si="252"/>
        <v>0</v>
      </c>
      <c r="T699" s="4" t="str">
        <f t="shared" si="261"/>
        <v>J=</v>
      </c>
      <c r="U699" s="29">
        <f t="shared" si="262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53"/>
        <v>45180</v>
      </c>
      <c r="B700" s="125">
        <f t="shared" ca="1" si="263"/>
        <v>199.56253725000002</v>
      </c>
      <c r="C700" s="14">
        <f t="shared" si="254"/>
        <v>196.98766111000003</v>
      </c>
      <c r="D700" s="102">
        <f t="shared" si="255"/>
        <v>45174</v>
      </c>
      <c r="E700" s="100">
        <f ca="1">IF(D700&lt;$B$1,VLOOKUP(D700,[1]DI!$A$4:$B$15000,2,FALSE),0)</f>
        <v>0.13150000000000001</v>
      </c>
      <c r="F700" s="14">
        <f t="shared" ca="1" si="264"/>
        <v>1.0004903700000001</v>
      </c>
      <c r="G700" s="14">
        <f ca="1">(TRUNC(PRODUCT($F$12:$F699),16))</f>
        <v>1.2804472551811701</v>
      </c>
      <c r="H700" s="14">
        <f t="shared" ca="1" si="265"/>
        <v>1.2691976618057801</v>
      </c>
      <c r="I700" s="14">
        <f t="shared" ca="1" si="266"/>
        <v>1.0088635500000001</v>
      </c>
      <c r="J700" s="13">
        <f t="shared" si="256"/>
        <v>0.06</v>
      </c>
      <c r="K700" s="29">
        <f t="shared" si="257"/>
        <v>45153</v>
      </c>
      <c r="L700" s="2">
        <f t="shared" si="258"/>
        <v>18</v>
      </c>
      <c r="M700" s="17">
        <f t="shared" si="259"/>
        <v>18</v>
      </c>
      <c r="N700" s="12">
        <f t="shared" si="248"/>
        <v>1.004170738</v>
      </c>
      <c r="O700" s="12">
        <f t="shared" ca="1" si="249"/>
        <v>1.0130712559999999</v>
      </c>
      <c r="P700" s="17">
        <f t="shared" si="260"/>
        <v>0</v>
      </c>
      <c r="Q700" s="14">
        <f t="shared" ca="1" si="250"/>
        <v>2.5748761400000002</v>
      </c>
      <c r="R700" s="20">
        <f t="shared" si="251"/>
        <v>0</v>
      </c>
      <c r="S700" s="14">
        <f t="shared" si="252"/>
        <v>0</v>
      </c>
      <c r="T700" s="4" t="str">
        <f t="shared" si="261"/>
        <v>J=</v>
      </c>
      <c r="U700" s="29">
        <f t="shared" si="262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53"/>
        <v>45181</v>
      </c>
      <c r="B701" s="125">
        <f t="shared" ca="1" si="263"/>
        <v>199.70656734000002</v>
      </c>
      <c r="C701" s="14">
        <f t="shared" si="254"/>
        <v>196.98766111000003</v>
      </c>
      <c r="D701" s="102">
        <f t="shared" si="255"/>
        <v>45175</v>
      </c>
      <c r="E701" s="100">
        <f ca="1">IF(D701&lt;$B$1,VLOOKUP(D701,[1]DI!$A$4:$B$15000,2,FALSE),0)</f>
        <v>0.13150000000000001</v>
      </c>
      <c r="F701" s="14">
        <f t="shared" ca="1" si="264"/>
        <v>1.0004903700000001</v>
      </c>
      <c r="G701" s="14">
        <f ca="1">(TRUNC(PRODUCT($F$12:$F700),16))</f>
        <v>1.28107514810169</v>
      </c>
      <c r="H701" s="14">
        <f t="shared" ca="1" si="265"/>
        <v>1.2691976618057801</v>
      </c>
      <c r="I701" s="14">
        <f t="shared" ca="1" si="266"/>
        <v>1.00935826</v>
      </c>
      <c r="J701" s="13">
        <f t="shared" si="256"/>
        <v>0.06</v>
      </c>
      <c r="K701" s="29">
        <f t="shared" si="257"/>
        <v>45153</v>
      </c>
      <c r="L701" s="2">
        <f t="shared" si="258"/>
        <v>19</v>
      </c>
      <c r="M701" s="17">
        <f t="shared" si="259"/>
        <v>19</v>
      </c>
      <c r="N701" s="12">
        <f t="shared" si="248"/>
        <v>1.004402955</v>
      </c>
      <c r="O701" s="12">
        <f t="shared" ca="1" si="249"/>
        <v>1.0138024189999999</v>
      </c>
      <c r="P701" s="17">
        <f t="shared" si="260"/>
        <v>0</v>
      </c>
      <c r="Q701" s="14">
        <f t="shared" ca="1" si="250"/>
        <v>2.71890623</v>
      </c>
      <c r="R701" s="20">
        <f t="shared" si="251"/>
        <v>0</v>
      </c>
      <c r="S701" s="14">
        <f t="shared" si="252"/>
        <v>0</v>
      </c>
      <c r="T701" s="4" t="str">
        <f t="shared" si="261"/>
        <v>J=</v>
      </c>
      <c r="U701" s="29">
        <f t="shared" si="262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53"/>
        <v>45182</v>
      </c>
      <c r="B702" s="125">
        <f t="shared" ca="1" si="263"/>
        <v>199.85070302000003</v>
      </c>
      <c r="C702" s="14">
        <f t="shared" si="254"/>
        <v>196.98766111000003</v>
      </c>
      <c r="D702" s="102">
        <f t="shared" si="255"/>
        <v>45177</v>
      </c>
      <c r="E702" s="100">
        <f ca="1">IF(D702&lt;$B$1,VLOOKUP(D702,[1]DI!$A$4:$B$15000,2,FALSE),0)</f>
        <v>0.13150000000000001</v>
      </c>
      <c r="F702" s="14">
        <f t="shared" ca="1" si="264"/>
        <v>1.0004903700000001</v>
      </c>
      <c r="G702" s="14">
        <f ca="1">(TRUNC(PRODUCT($F$12:$F701),16))</f>
        <v>1.2817033489220599</v>
      </c>
      <c r="H702" s="14">
        <f t="shared" ca="1" si="265"/>
        <v>1.2691976618057801</v>
      </c>
      <c r="I702" s="14">
        <f t="shared" ca="1" si="266"/>
        <v>1.0098532200000001</v>
      </c>
      <c r="J702" s="13">
        <f t="shared" si="256"/>
        <v>0.06</v>
      </c>
      <c r="K702" s="29">
        <f t="shared" si="257"/>
        <v>45153</v>
      </c>
      <c r="L702" s="2">
        <f t="shared" si="258"/>
        <v>20</v>
      </c>
      <c r="M702" s="17">
        <f t="shared" si="259"/>
        <v>20</v>
      </c>
      <c r="N702" s="12">
        <f t="shared" si="248"/>
        <v>1.004635226</v>
      </c>
      <c r="O702" s="12">
        <f t="shared" ca="1" si="249"/>
        <v>1.014534118</v>
      </c>
      <c r="P702" s="17">
        <f t="shared" si="260"/>
        <v>0</v>
      </c>
      <c r="Q702" s="14">
        <f t="shared" ca="1" si="250"/>
        <v>2.8630419100000002</v>
      </c>
      <c r="R702" s="20">
        <f t="shared" si="251"/>
        <v>0</v>
      </c>
      <c r="S702" s="14">
        <f t="shared" si="252"/>
        <v>0</v>
      </c>
      <c r="T702" s="4" t="str">
        <f t="shared" si="261"/>
        <v>J=</v>
      </c>
      <c r="U702" s="29">
        <f t="shared" si="262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53"/>
        <v>45183</v>
      </c>
      <c r="B703" s="125">
        <f t="shared" ca="1" si="263"/>
        <v>199.99494211000004</v>
      </c>
      <c r="C703" s="14">
        <f t="shared" si="254"/>
        <v>196.98766111000003</v>
      </c>
      <c r="D703" s="102">
        <f t="shared" si="255"/>
        <v>45180</v>
      </c>
      <c r="E703" s="100">
        <f ca="1">IF(D703&lt;$B$1,VLOOKUP(D703,[1]DI!$A$4:$B$15000,2,FALSE),0)</f>
        <v>0.13150000000000001</v>
      </c>
      <c r="F703" s="14">
        <f t="shared" ca="1" si="264"/>
        <v>1.0004903700000001</v>
      </c>
      <c r="G703" s="14">
        <f ca="1">(TRUNC(PRODUCT($F$12:$F702),16))</f>
        <v>1.2823318577932801</v>
      </c>
      <c r="H703" s="14">
        <f t="shared" ca="1" si="265"/>
        <v>1.2691976618057801</v>
      </c>
      <c r="I703" s="14">
        <f t="shared" ca="1" si="266"/>
        <v>1.0103484199999999</v>
      </c>
      <c r="J703" s="13">
        <f t="shared" si="256"/>
        <v>0.06</v>
      </c>
      <c r="K703" s="29">
        <f t="shared" si="257"/>
        <v>45153</v>
      </c>
      <c r="L703" s="2">
        <f t="shared" si="258"/>
        <v>21</v>
      </c>
      <c r="M703" s="17">
        <f t="shared" si="259"/>
        <v>21</v>
      </c>
      <c r="N703" s="12">
        <f t="shared" si="248"/>
        <v>1.004867551</v>
      </c>
      <c r="O703" s="12">
        <f t="shared" ca="1" si="249"/>
        <v>1.0152663420000001</v>
      </c>
      <c r="P703" s="17">
        <f t="shared" si="260"/>
        <v>0</v>
      </c>
      <c r="Q703" s="14">
        <f t="shared" ca="1" si="250"/>
        <v>3.0072809999999999</v>
      </c>
      <c r="R703" s="20">
        <f t="shared" si="251"/>
        <v>0</v>
      </c>
      <c r="S703" s="14">
        <f t="shared" si="252"/>
        <v>0</v>
      </c>
      <c r="T703" s="4" t="str">
        <f t="shared" si="261"/>
        <v>J=</v>
      </c>
      <c r="U703" s="29">
        <f t="shared" si="262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53"/>
        <v>45184</v>
      </c>
      <c r="B704" s="125">
        <f t="shared" ca="1" si="263"/>
        <v>200.13928679000003</v>
      </c>
      <c r="C704" s="14">
        <f t="shared" si="254"/>
        <v>196.98766111000003</v>
      </c>
      <c r="D704" s="102">
        <f t="shared" si="255"/>
        <v>45181</v>
      </c>
      <c r="E704" s="100">
        <f ca="1">IF(D704&lt;$B$1,VLOOKUP(D704,[1]DI!$A$4:$B$15000,2,FALSE),0)</f>
        <v>0.13150000000000001</v>
      </c>
      <c r="F704" s="14">
        <f t="shared" ca="1" si="264"/>
        <v>1.0004903700000001</v>
      </c>
      <c r="G704" s="14">
        <f ca="1">(TRUNC(PRODUCT($F$12:$F703),16))</f>
        <v>1.28296067486638</v>
      </c>
      <c r="H704" s="14">
        <f t="shared" ca="1" si="265"/>
        <v>1.2691976618057801</v>
      </c>
      <c r="I704" s="14">
        <f t="shared" ca="1" si="266"/>
        <v>1.01084387</v>
      </c>
      <c r="J704" s="13">
        <f t="shared" si="256"/>
        <v>0.06</v>
      </c>
      <c r="K704" s="29">
        <f t="shared" si="257"/>
        <v>45153</v>
      </c>
      <c r="L704" s="2">
        <f t="shared" si="258"/>
        <v>22</v>
      </c>
      <c r="M704" s="17">
        <f t="shared" si="259"/>
        <v>22</v>
      </c>
      <c r="N704" s="12">
        <f t="shared" si="248"/>
        <v>1.005099929</v>
      </c>
      <c r="O704" s="12">
        <f t="shared" ca="1" si="249"/>
        <v>1.0159991020000001</v>
      </c>
      <c r="P704" s="17">
        <f t="shared" si="260"/>
        <v>0</v>
      </c>
      <c r="Q704" s="14">
        <f t="shared" ca="1" si="250"/>
        <v>3.15162568</v>
      </c>
      <c r="R704" s="20">
        <f t="shared" si="251"/>
        <v>0</v>
      </c>
      <c r="S704" s="14">
        <f t="shared" si="252"/>
        <v>0</v>
      </c>
      <c r="T704" s="4" t="str">
        <f t="shared" si="261"/>
        <v>J=</v>
      </c>
      <c r="U704" s="29">
        <f t="shared" si="262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53"/>
        <v>45187</v>
      </c>
      <c r="B705" s="125">
        <f t="shared" ca="1" si="263"/>
        <v>200.28373508000004</v>
      </c>
      <c r="C705" s="14">
        <f t="shared" si="254"/>
        <v>196.98766111000003</v>
      </c>
      <c r="D705" s="102">
        <f t="shared" si="255"/>
        <v>45182</v>
      </c>
      <c r="E705" s="100">
        <f ca="1">IF(D705&lt;$B$1,VLOOKUP(D705,[1]DI!$A$4:$B$15000,2,FALSE),0)</f>
        <v>0.13150000000000001</v>
      </c>
      <c r="F705" s="14">
        <f t="shared" ca="1" si="264"/>
        <v>1.0004903700000001</v>
      </c>
      <c r="G705" s="14">
        <f ca="1">(TRUNC(PRODUCT($F$12:$F704),16))</f>
        <v>1.2835898002925199</v>
      </c>
      <c r="H705" s="14">
        <f t="shared" ca="1" si="265"/>
        <v>1.2691976618057801</v>
      </c>
      <c r="I705" s="14">
        <f t="shared" ca="1" si="266"/>
        <v>1.0113395599999999</v>
      </c>
      <c r="J705" s="13">
        <f t="shared" si="256"/>
        <v>0.06</v>
      </c>
      <c r="K705" s="29">
        <f t="shared" si="257"/>
        <v>45153</v>
      </c>
      <c r="L705" s="2">
        <f t="shared" si="258"/>
        <v>23</v>
      </c>
      <c r="M705" s="17">
        <f t="shared" si="259"/>
        <v>23</v>
      </c>
      <c r="N705" s="12">
        <f t="shared" si="248"/>
        <v>1.005332361</v>
      </c>
      <c r="O705" s="12">
        <f t="shared" ca="1" si="249"/>
        <v>1.0167323880000001</v>
      </c>
      <c r="P705" s="17">
        <f t="shared" si="260"/>
        <v>0</v>
      </c>
      <c r="Q705" s="14">
        <f t="shared" ca="1" si="250"/>
        <v>3.2960739700000001</v>
      </c>
      <c r="R705" s="20">
        <f t="shared" si="251"/>
        <v>0</v>
      </c>
      <c r="S705" s="14">
        <f t="shared" si="252"/>
        <v>0</v>
      </c>
      <c r="T705" s="4" t="str">
        <f t="shared" si="261"/>
        <v>J=</v>
      </c>
      <c r="U705" s="29">
        <f t="shared" si="262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53"/>
        <v>45188</v>
      </c>
      <c r="B706" s="125">
        <f t="shared" ca="1" si="263"/>
        <v>200.42828679000004</v>
      </c>
      <c r="C706" s="14">
        <f t="shared" si="254"/>
        <v>196.98766111000003</v>
      </c>
      <c r="D706" s="102">
        <f t="shared" si="255"/>
        <v>45183</v>
      </c>
      <c r="E706" s="100">
        <f ca="1">IF(D706&lt;$B$1,VLOOKUP(D706,[1]DI!$A$4:$B$15000,2,FALSE),0)</f>
        <v>0.13150000000000001</v>
      </c>
      <c r="F706" s="14">
        <f t="shared" ca="1" si="264"/>
        <v>1.0004903700000001</v>
      </c>
      <c r="G706" s="14">
        <f ca="1">(TRUNC(PRODUCT($F$12:$F705),16))</f>
        <v>1.28421923422289</v>
      </c>
      <c r="H706" s="14">
        <f t="shared" ca="1" si="265"/>
        <v>1.2691976618057801</v>
      </c>
      <c r="I706" s="14">
        <f t="shared" ca="1" si="266"/>
        <v>1.0118354899999999</v>
      </c>
      <c r="J706" s="13">
        <f t="shared" si="256"/>
        <v>0.06</v>
      </c>
      <c r="K706" s="29">
        <f t="shared" si="257"/>
        <v>45153</v>
      </c>
      <c r="L706" s="2">
        <f t="shared" si="258"/>
        <v>24</v>
      </c>
      <c r="M706" s="17">
        <f t="shared" si="259"/>
        <v>24</v>
      </c>
      <c r="N706" s="12">
        <f t="shared" si="248"/>
        <v>1.005564846</v>
      </c>
      <c r="O706" s="12">
        <f t="shared" ca="1" si="249"/>
        <v>1.017466199</v>
      </c>
      <c r="P706" s="17">
        <f t="shared" si="260"/>
        <v>0</v>
      </c>
      <c r="Q706" s="14">
        <f t="shared" ca="1" si="250"/>
        <v>3.4406256800000001</v>
      </c>
      <c r="R706" s="20">
        <f t="shared" si="251"/>
        <v>0</v>
      </c>
      <c r="S706" s="14">
        <f t="shared" si="252"/>
        <v>0</v>
      </c>
      <c r="T706" s="4" t="str">
        <f t="shared" si="261"/>
        <v>J=</v>
      </c>
      <c r="U706" s="29">
        <f t="shared" si="262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53"/>
        <v>45189</v>
      </c>
      <c r="B707" s="125">
        <f t="shared" ca="1" si="263"/>
        <v>200.57294232000004</v>
      </c>
      <c r="C707" s="14">
        <f t="shared" si="254"/>
        <v>196.98766111000003</v>
      </c>
      <c r="D707" s="102">
        <f t="shared" si="255"/>
        <v>45184</v>
      </c>
      <c r="E707" s="100">
        <f ca="1">IF(D707&lt;$B$1,VLOOKUP(D707,[1]DI!$A$4:$B$15000,2,FALSE),0)</f>
        <v>0.13150000000000001</v>
      </c>
      <c r="F707" s="14">
        <f t="shared" ca="1" si="264"/>
        <v>1.0004903700000001</v>
      </c>
      <c r="G707" s="14">
        <f ca="1">(TRUNC(PRODUCT($F$12:$F706),16))</f>
        <v>1.2848489768087701</v>
      </c>
      <c r="H707" s="14">
        <f t="shared" ca="1" si="265"/>
        <v>1.2691976618057801</v>
      </c>
      <c r="I707" s="14">
        <f t="shared" ca="1" si="266"/>
        <v>1.0123316600000001</v>
      </c>
      <c r="J707" s="13">
        <f t="shared" si="256"/>
        <v>0.06</v>
      </c>
      <c r="K707" s="29">
        <f t="shared" si="257"/>
        <v>45153</v>
      </c>
      <c r="L707" s="2">
        <f t="shared" si="258"/>
        <v>25</v>
      </c>
      <c r="M707" s="17">
        <f t="shared" si="259"/>
        <v>25</v>
      </c>
      <c r="N707" s="12">
        <f t="shared" si="248"/>
        <v>1.005797386</v>
      </c>
      <c r="O707" s="12">
        <f t="shared" ca="1" si="249"/>
        <v>1.018200537</v>
      </c>
      <c r="P707" s="17">
        <f t="shared" si="260"/>
        <v>0</v>
      </c>
      <c r="Q707" s="14">
        <f t="shared" ca="1" si="250"/>
        <v>3.5852812100000002</v>
      </c>
      <c r="R707" s="20">
        <f t="shared" si="251"/>
        <v>0</v>
      </c>
      <c r="S707" s="14">
        <f t="shared" si="252"/>
        <v>0</v>
      </c>
      <c r="T707" s="4" t="str">
        <f t="shared" si="261"/>
        <v>J=</v>
      </c>
      <c r="U707" s="29">
        <f t="shared" si="262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53"/>
        <v>45190</v>
      </c>
      <c r="B708" s="125">
        <f t="shared" ca="1" si="263"/>
        <v>200.71770363000005</v>
      </c>
      <c r="C708" s="14">
        <f t="shared" si="254"/>
        <v>196.98766111000003</v>
      </c>
      <c r="D708" s="102">
        <f t="shared" si="255"/>
        <v>45187</v>
      </c>
      <c r="E708" s="100">
        <f ca="1">IF(D708&lt;$B$1,VLOOKUP(D708,[1]DI!$A$4:$B$15000,2,FALSE),0)</f>
        <v>0.13150000000000001</v>
      </c>
      <c r="F708" s="14">
        <f t="shared" ca="1" si="264"/>
        <v>1.0004903700000001</v>
      </c>
      <c r="G708" s="14">
        <f ca="1">(TRUNC(PRODUCT($F$12:$F707),16))</f>
        <v>1.28547902820153</v>
      </c>
      <c r="H708" s="14">
        <f t="shared" ca="1" si="265"/>
        <v>1.2691976618057801</v>
      </c>
      <c r="I708" s="14">
        <f t="shared" ca="1" si="266"/>
        <v>1.01282808</v>
      </c>
      <c r="J708" s="13">
        <f t="shared" si="256"/>
        <v>0.06</v>
      </c>
      <c r="K708" s="29">
        <f t="shared" si="257"/>
        <v>45153</v>
      </c>
      <c r="L708" s="2">
        <f t="shared" si="258"/>
        <v>26</v>
      </c>
      <c r="M708" s="17">
        <f t="shared" si="259"/>
        <v>26</v>
      </c>
      <c r="N708" s="12">
        <f t="shared" si="248"/>
        <v>1.006029979</v>
      </c>
      <c r="O708" s="12">
        <f t="shared" ca="1" si="249"/>
        <v>1.018935412</v>
      </c>
      <c r="P708" s="17">
        <f t="shared" si="260"/>
        <v>0</v>
      </c>
      <c r="Q708" s="14">
        <f t="shared" ca="1" si="250"/>
        <v>3.73004252</v>
      </c>
      <c r="R708" s="20">
        <f t="shared" si="251"/>
        <v>0</v>
      </c>
      <c r="S708" s="14">
        <f t="shared" si="252"/>
        <v>0</v>
      </c>
      <c r="T708" s="4" t="str">
        <f t="shared" si="261"/>
        <v>J=</v>
      </c>
      <c r="U708" s="29">
        <f t="shared" si="262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53"/>
        <v>45191</v>
      </c>
      <c r="B709" s="125">
        <f t="shared" ca="1" si="263"/>
        <v>200.86256875000004</v>
      </c>
      <c r="C709" s="14">
        <f t="shared" si="254"/>
        <v>196.98766111000003</v>
      </c>
      <c r="D709" s="102">
        <f t="shared" si="255"/>
        <v>45188</v>
      </c>
      <c r="E709" s="100">
        <f ca="1">IF(D709&lt;$B$1,VLOOKUP(D709,[1]DI!$A$4:$B$15000,2,FALSE),0)</f>
        <v>0.13150000000000001</v>
      </c>
      <c r="F709" s="14">
        <f t="shared" ca="1" si="264"/>
        <v>1.0004903700000001</v>
      </c>
      <c r="G709" s="14">
        <f ca="1">(TRUNC(PRODUCT($F$12:$F708),16))</f>
        <v>1.28610938855259</v>
      </c>
      <c r="H709" s="14">
        <f t="shared" ca="1" si="265"/>
        <v>1.2691976618057801</v>
      </c>
      <c r="I709" s="14">
        <f t="shared" ca="1" si="266"/>
        <v>1.0133247400000001</v>
      </c>
      <c r="J709" s="13">
        <f t="shared" si="256"/>
        <v>0.06</v>
      </c>
      <c r="K709" s="29">
        <f t="shared" si="257"/>
        <v>45153</v>
      </c>
      <c r="L709" s="2">
        <f t="shared" si="258"/>
        <v>27</v>
      </c>
      <c r="M709" s="17">
        <f t="shared" si="259"/>
        <v>27</v>
      </c>
      <c r="N709" s="12">
        <f t="shared" si="248"/>
        <v>1.006262626</v>
      </c>
      <c r="O709" s="12">
        <f t="shared" ca="1" si="249"/>
        <v>1.0196708139999999</v>
      </c>
      <c r="P709" s="17">
        <f t="shared" si="260"/>
        <v>0</v>
      </c>
      <c r="Q709" s="14">
        <f t="shared" ca="1" si="250"/>
        <v>3.87490764</v>
      </c>
      <c r="R709" s="20">
        <f t="shared" si="251"/>
        <v>0</v>
      </c>
      <c r="S709" s="14">
        <f t="shared" si="252"/>
        <v>0</v>
      </c>
      <c r="T709" s="4" t="str">
        <f t="shared" si="261"/>
        <v>J=</v>
      </c>
      <c r="U709" s="29">
        <f t="shared" si="262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53"/>
        <v>45194</v>
      </c>
      <c r="B710" s="125">
        <f t="shared" ca="1" si="263"/>
        <v>201.00753768000004</v>
      </c>
      <c r="C710" s="14">
        <f t="shared" si="254"/>
        <v>196.98766111000003</v>
      </c>
      <c r="D710" s="102">
        <f t="shared" si="255"/>
        <v>45189</v>
      </c>
      <c r="E710" s="100">
        <f ca="1">IF(D710&lt;$B$1,VLOOKUP(D710,[1]DI!$A$4:$B$15000,2,FALSE),0)</f>
        <v>0.13150000000000001</v>
      </c>
      <c r="F710" s="14">
        <f t="shared" ca="1" si="264"/>
        <v>1.0004903700000001</v>
      </c>
      <c r="G710" s="14">
        <f ca="1">(TRUNC(PRODUCT($F$12:$F709),16))</f>
        <v>1.28674005801345</v>
      </c>
      <c r="H710" s="14">
        <f t="shared" ca="1" si="265"/>
        <v>1.2691976618057801</v>
      </c>
      <c r="I710" s="14">
        <f t="shared" ca="1" si="266"/>
        <v>1.01382164</v>
      </c>
      <c r="J710" s="13">
        <f t="shared" si="256"/>
        <v>0.06</v>
      </c>
      <c r="K710" s="29">
        <f t="shared" si="257"/>
        <v>45153</v>
      </c>
      <c r="L710" s="2">
        <f t="shared" si="258"/>
        <v>28</v>
      </c>
      <c r="M710" s="17">
        <f t="shared" si="259"/>
        <v>28</v>
      </c>
      <c r="N710" s="12">
        <f t="shared" si="248"/>
        <v>1.0064953270000001</v>
      </c>
      <c r="O710" s="12">
        <f t="shared" ca="1" si="249"/>
        <v>1.0204067429999999</v>
      </c>
      <c r="P710" s="17">
        <f t="shared" si="260"/>
        <v>0</v>
      </c>
      <c r="Q710" s="14">
        <f t="shared" ca="1" si="250"/>
        <v>4.0198765700000001</v>
      </c>
      <c r="R710" s="20">
        <f t="shared" si="251"/>
        <v>0</v>
      </c>
      <c r="S710" s="14">
        <f t="shared" si="252"/>
        <v>0</v>
      </c>
      <c r="T710" s="4" t="str">
        <f t="shared" si="261"/>
        <v>J=</v>
      </c>
      <c r="U710" s="29">
        <f t="shared" si="262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53"/>
        <v>45195</v>
      </c>
      <c r="B711" s="125">
        <f t="shared" ca="1" si="263"/>
        <v>201.15261239000003</v>
      </c>
      <c r="C711" s="14">
        <f t="shared" si="254"/>
        <v>196.98766111000003</v>
      </c>
      <c r="D711" s="102">
        <f t="shared" si="255"/>
        <v>45190</v>
      </c>
      <c r="E711" s="100">
        <f ca="1">IF(D711&lt;$B$1,VLOOKUP(D711,[1]DI!$A$4:$B$15000,2,FALSE),0)</f>
        <v>0.1265</v>
      </c>
      <c r="F711" s="14">
        <f t="shared" ca="1" si="264"/>
        <v>1.0004727899999999</v>
      </c>
      <c r="G711" s="14">
        <f ca="1">(TRUNC(PRODUCT($F$12:$F710),16))</f>
        <v>1.2873710367357001</v>
      </c>
      <c r="H711" s="14">
        <f t="shared" ca="1" si="265"/>
        <v>1.2691976618057801</v>
      </c>
      <c r="I711" s="14">
        <f t="shared" ca="1" si="266"/>
        <v>1.0143187899999999</v>
      </c>
      <c r="J711" s="13">
        <f t="shared" si="256"/>
        <v>0.06</v>
      </c>
      <c r="K711" s="29">
        <f t="shared" si="257"/>
        <v>45153</v>
      </c>
      <c r="L711" s="2">
        <f t="shared" si="258"/>
        <v>29</v>
      </c>
      <c r="M711" s="17">
        <f t="shared" si="259"/>
        <v>29</v>
      </c>
      <c r="N711" s="12">
        <f t="shared" si="248"/>
        <v>1.0067280810000001</v>
      </c>
      <c r="O711" s="12">
        <f t="shared" ca="1" si="249"/>
        <v>1.0211432090000001</v>
      </c>
      <c r="P711" s="17">
        <f t="shared" si="260"/>
        <v>0</v>
      </c>
      <c r="Q711" s="14">
        <f t="shared" ca="1" si="250"/>
        <v>4.1649512800000004</v>
      </c>
      <c r="R711" s="20">
        <f t="shared" si="251"/>
        <v>0</v>
      </c>
      <c r="S711" s="14">
        <f t="shared" si="252"/>
        <v>0</v>
      </c>
      <c r="T711" s="4" t="str">
        <f t="shared" si="261"/>
        <v>J=</v>
      </c>
      <c r="U711" s="29">
        <f t="shared" si="262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53"/>
        <v>45196</v>
      </c>
      <c r="B712" s="125">
        <f t="shared" ca="1" si="263"/>
        <v>201.29425460000004</v>
      </c>
      <c r="C712" s="14">
        <f t="shared" si="254"/>
        <v>196.98766111000003</v>
      </c>
      <c r="D712" s="102">
        <f t="shared" si="255"/>
        <v>45191</v>
      </c>
      <c r="E712" s="100">
        <f ca="1">IF(D712&lt;$B$1,VLOOKUP(D712,[1]DI!$A$4:$B$15000,2,FALSE),0)</f>
        <v>0.1265</v>
      </c>
      <c r="F712" s="14">
        <f t="shared" ca="1" si="264"/>
        <v>1.0004727899999999</v>
      </c>
      <c r="G712" s="14">
        <f ca="1">(TRUNC(PRODUCT($F$12:$F711),16))</f>
        <v>1.2879796928881599</v>
      </c>
      <c r="H712" s="14">
        <f t="shared" ca="1" si="265"/>
        <v>1.2691976618057801</v>
      </c>
      <c r="I712" s="14">
        <f t="shared" ca="1" si="266"/>
        <v>1.01479835</v>
      </c>
      <c r="J712" s="13">
        <f t="shared" si="256"/>
        <v>0.06</v>
      </c>
      <c r="K712" s="29">
        <f t="shared" si="257"/>
        <v>45153</v>
      </c>
      <c r="L712" s="2">
        <f t="shared" si="258"/>
        <v>30</v>
      </c>
      <c r="M712" s="17">
        <f t="shared" si="259"/>
        <v>30</v>
      </c>
      <c r="N712" s="12">
        <f t="shared" si="248"/>
        <v>1.00696089</v>
      </c>
      <c r="O712" s="12">
        <f t="shared" ca="1" si="249"/>
        <v>1.0218622500000001</v>
      </c>
      <c r="P712" s="17">
        <f t="shared" si="260"/>
        <v>0</v>
      </c>
      <c r="Q712" s="14">
        <f t="shared" ca="1" si="250"/>
        <v>4.30659349</v>
      </c>
      <c r="R712" s="20">
        <f t="shared" si="251"/>
        <v>0</v>
      </c>
      <c r="S712" s="14">
        <f t="shared" si="252"/>
        <v>0</v>
      </c>
      <c r="T712" s="4" t="str">
        <f t="shared" si="261"/>
        <v>J=</v>
      </c>
      <c r="U712" s="29">
        <f t="shared" si="262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53"/>
        <v>45197</v>
      </c>
      <c r="B713" s="125">
        <f t="shared" ca="1" si="263"/>
        <v>201.43599687000003</v>
      </c>
      <c r="C713" s="14">
        <f t="shared" si="254"/>
        <v>196.98766111000003</v>
      </c>
      <c r="D713" s="102">
        <f t="shared" si="255"/>
        <v>45194</v>
      </c>
      <c r="E713" s="100">
        <f ca="1">IF(D713&lt;$B$1,VLOOKUP(D713,[1]DI!$A$4:$B$15000,2,FALSE),0)</f>
        <v>0.1265</v>
      </c>
      <c r="F713" s="14">
        <f t="shared" ca="1" si="264"/>
        <v>1.0004727899999999</v>
      </c>
      <c r="G713" s="14">
        <f ca="1">(TRUNC(PRODUCT($F$12:$F712),16))</f>
        <v>1.28858863680716</v>
      </c>
      <c r="H713" s="14">
        <f t="shared" ca="1" si="265"/>
        <v>1.2691976618057801</v>
      </c>
      <c r="I713" s="14">
        <f t="shared" ca="1" si="266"/>
        <v>1.0152781399999999</v>
      </c>
      <c r="J713" s="13">
        <f t="shared" si="256"/>
        <v>0.06</v>
      </c>
      <c r="K713" s="29">
        <f t="shared" si="257"/>
        <v>45153</v>
      </c>
      <c r="L713" s="2">
        <f t="shared" si="258"/>
        <v>31</v>
      </c>
      <c r="M713" s="17">
        <f t="shared" si="259"/>
        <v>31</v>
      </c>
      <c r="N713" s="12">
        <f t="shared" si="248"/>
        <v>1.0071937520000001</v>
      </c>
      <c r="O713" s="12">
        <f t="shared" ca="1" si="249"/>
        <v>1.0225817989999999</v>
      </c>
      <c r="P713" s="17">
        <f t="shared" si="260"/>
        <v>0</v>
      </c>
      <c r="Q713" s="14">
        <f t="shared" ca="1" si="250"/>
        <v>4.44833576</v>
      </c>
      <c r="R713" s="20">
        <f t="shared" si="251"/>
        <v>0</v>
      </c>
      <c r="S713" s="14">
        <f t="shared" si="252"/>
        <v>0</v>
      </c>
      <c r="T713" s="4" t="str">
        <f t="shared" si="261"/>
        <v>J=</v>
      </c>
      <c r="U713" s="29">
        <f t="shared" si="262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53"/>
        <v>45198</v>
      </c>
      <c r="B714" s="125">
        <f t="shared" ca="1" si="263"/>
        <v>201.57783784000003</v>
      </c>
      <c r="C714" s="14">
        <f t="shared" si="254"/>
        <v>196.98766111000003</v>
      </c>
      <c r="D714" s="102">
        <f t="shared" si="255"/>
        <v>45195</v>
      </c>
      <c r="E714" s="100">
        <f ca="1">IF(D714&lt;$B$1,VLOOKUP(D714,[1]DI!$A$4:$B$15000,2,FALSE),0)</f>
        <v>0.1265</v>
      </c>
      <c r="F714" s="14">
        <f t="shared" ca="1" si="264"/>
        <v>1.0004727899999999</v>
      </c>
      <c r="G714" s="14">
        <f ca="1">(TRUNC(PRODUCT($F$12:$F713),16))</f>
        <v>1.28919786862876</v>
      </c>
      <c r="H714" s="14">
        <f t="shared" ca="1" si="265"/>
        <v>1.2691976618057801</v>
      </c>
      <c r="I714" s="14">
        <f t="shared" ca="1" si="266"/>
        <v>1.0157581499999999</v>
      </c>
      <c r="J714" s="13">
        <f t="shared" si="256"/>
        <v>0.06</v>
      </c>
      <c r="K714" s="29">
        <f t="shared" si="257"/>
        <v>45153</v>
      </c>
      <c r="L714" s="2">
        <f t="shared" si="258"/>
        <v>32</v>
      </c>
      <c r="M714" s="17">
        <f t="shared" si="259"/>
        <v>32</v>
      </c>
      <c r="N714" s="12">
        <f t="shared" si="248"/>
        <v>1.0074266679999999</v>
      </c>
      <c r="O714" s="12">
        <f t="shared" ca="1" si="249"/>
        <v>1.0233018490000001</v>
      </c>
      <c r="P714" s="17">
        <f t="shared" si="260"/>
        <v>0</v>
      </c>
      <c r="Q714" s="14">
        <f t="shared" ca="1" si="250"/>
        <v>4.5901767299999996</v>
      </c>
      <c r="R714" s="20">
        <f t="shared" si="251"/>
        <v>0</v>
      </c>
      <c r="S714" s="14">
        <f t="shared" si="252"/>
        <v>0</v>
      </c>
      <c r="T714" s="4" t="str">
        <f t="shared" si="261"/>
        <v>J=</v>
      </c>
      <c r="U714" s="29">
        <f t="shared" si="262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53"/>
        <v>45201</v>
      </c>
      <c r="B715" s="125">
        <f t="shared" ca="1" si="263"/>
        <v>201.71977907000004</v>
      </c>
      <c r="C715" s="14">
        <f t="shared" si="254"/>
        <v>196.98766111000003</v>
      </c>
      <c r="D715" s="102">
        <f t="shared" si="255"/>
        <v>45196</v>
      </c>
      <c r="E715" s="100">
        <f ca="1">IF(D715&lt;$B$1,VLOOKUP(D715,[1]DI!$A$4:$B$15000,2,FALSE),0)</f>
        <v>0.1265</v>
      </c>
      <c r="F715" s="14">
        <f t="shared" ca="1" si="264"/>
        <v>1.0004727899999999</v>
      </c>
      <c r="G715" s="14">
        <f ca="1">(TRUNC(PRODUCT($F$12:$F714),16))</f>
        <v>1.28980738848906</v>
      </c>
      <c r="H715" s="14">
        <f t="shared" ca="1" si="265"/>
        <v>1.2691976618057801</v>
      </c>
      <c r="I715" s="14">
        <f t="shared" ca="1" si="266"/>
        <v>1.01623839</v>
      </c>
      <c r="J715" s="13">
        <f t="shared" si="256"/>
        <v>0.06</v>
      </c>
      <c r="K715" s="29">
        <f t="shared" si="257"/>
        <v>45153</v>
      </c>
      <c r="L715" s="2">
        <f t="shared" si="258"/>
        <v>33</v>
      </c>
      <c r="M715" s="17">
        <f t="shared" si="259"/>
        <v>33</v>
      </c>
      <c r="N715" s="12">
        <f t="shared" si="248"/>
        <v>1.007659638</v>
      </c>
      <c r="O715" s="12">
        <f t="shared" ca="1" si="249"/>
        <v>1.024022408</v>
      </c>
      <c r="P715" s="17">
        <f t="shared" si="260"/>
        <v>0</v>
      </c>
      <c r="Q715" s="14">
        <f t="shared" ca="1" si="250"/>
        <v>4.7321179600000001</v>
      </c>
      <c r="R715" s="20">
        <f t="shared" si="251"/>
        <v>0</v>
      </c>
      <c r="S715" s="14">
        <f t="shared" si="252"/>
        <v>0</v>
      </c>
      <c r="T715" s="4" t="str">
        <f t="shared" si="261"/>
        <v>J=</v>
      </c>
      <c r="U715" s="29">
        <f t="shared" si="262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53"/>
        <v>45202</v>
      </c>
      <c r="B716" s="125">
        <f t="shared" ca="1" si="263"/>
        <v>201.86182096000005</v>
      </c>
      <c r="C716" s="14">
        <f t="shared" si="254"/>
        <v>196.98766111000003</v>
      </c>
      <c r="D716" s="102">
        <f t="shared" si="255"/>
        <v>45197</v>
      </c>
      <c r="E716" s="100">
        <f ca="1">IF(D716&lt;$B$1,VLOOKUP(D716,[1]DI!$A$4:$B$15000,2,FALSE),0)</f>
        <v>0.1265</v>
      </c>
      <c r="F716" s="14">
        <f t="shared" ca="1" si="264"/>
        <v>1.0004727899999999</v>
      </c>
      <c r="G716" s="14">
        <f ca="1">(TRUNC(PRODUCT($F$12:$F715),16))</f>
        <v>1.2904171965242699</v>
      </c>
      <c r="H716" s="14">
        <f t="shared" ca="1" si="265"/>
        <v>1.2691976618057801</v>
      </c>
      <c r="I716" s="14">
        <f t="shared" ca="1" si="266"/>
        <v>1.0167188599999999</v>
      </c>
      <c r="J716" s="13">
        <f t="shared" si="256"/>
        <v>0.06</v>
      </c>
      <c r="K716" s="29">
        <f t="shared" si="257"/>
        <v>45153</v>
      </c>
      <c r="L716" s="2">
        <f t="shared" si="258"/>
        <v>34</v>
      </c>
      <c r="M716" s="17">
        <f t="shared" si="259"/>
        <v>34</v>
      </c>
      <c r="N716" s="12">
        <f t="shared" ref="N716:N779" si="267">ROUND((J716+1)^(M716/252),9)</f>
        <v>1.0078926619999999</v>
      </c>
      <c r="O716" s="12">
        <f t="shared" ref="O716:O779" ca="1" si="268">ROUND(I716*N716,9)</f>
        <v>1.024743478</v>
      </c>
      <c r="P716" s="17">
        <f t="shared" si="260"/>
        <v>0</v>
      </c>
      <c r="Q716" s="14">
        <f t="shared" ref="Q716:Q779" ca="1" si="269">TRUNC(((O716-1)*C716),8)</f>
        <v>4.8741598499999998</v>
      </c>
      <c r="R716" s="20">
        <f t="shared" ref="R716:R779" si="270">IF($P716&gt;0,VLOOKUP($P716,$X$12:$AD$150,7),0)</f>
        <v>0</v>
      </c>
      <c r="S716" s="14">
        <f t="shared" ref="S716:S779" si="271">IF(R716&gt;0,TRUNC(R716*C716,8),0)</f>
        <v>0</v>
      </c>
      <c r="T716" s="4" t="str">
        <f t="shared" si="261"/>
        <v>J=</v>
      </c>
      <c r="U716" s="29">
        <f t="shared" si="262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72">WORKDAY($A716,1,$X$166:$X$544)</f>
        <v>45203</v>
      </c>
      <c r="B717" s="125">
        <f t="shared" ca="1" si="263"/>
        <v>202.00396155000004</v>
      </c>
      <c r="C717" s="14">
        <f t="shared" ref="C717:C780" si="273">(C716-S716)</f>
        <v>196.98766111000003</v>
      </c>
      <c r="D717" s="102">
        <f t="shared" ref="D717:D780" si="274">WORKDAY($A717,-3,$X$160:$X$544)</f>
        <v>45198</v>
      </c>
      <c r="E717" s="100">
        <f ca="1">IF(D717&lt;$B$1,VLOOKUP(D717,[1]DI!$A$4:$B$15000,2,FALSE),0)</f>
        <v>0.1265</v>
      </c>
      <c r="F717" s="14">
        <f t="shared" ca="1" si="264"/>
        <v>1.0004727899999999</v>
      </c>
      <c r="G717" s="14">
        <f ca="1">(TRUNC(PRODUCT($F$12:$F716),16))</f>
        <v>1.2910272928706099</v>
      </c>
      <c r="H717" s="14">
        <f t="shared" ca="1" si="265"/>
        <v>1.2691976618057801</v>
      </c>
      <c r="I717" s="14">
        <f t="shared" ca="1" si="266"/>
        <v>1.01719955</v>
      </c>
      <c r="J717" s="13">
        <f t="shared" ref="J717:J780" si="275">J716</f>
        <v>0.06</v>
      </c>
      <c r="K717" s="29">
        <f t="shared" ref="K717:K780" si="276">IF(P716&gt;0,VLOOKUP(P716,X$12:AH$150,2),K716)</f>
        <v>45153</v>
      </c>
      <c r="L717" s="2">
        <f t="shared" ref="L717:L780" si="277">IF(A717&gt;K717,IF(NETWORKDAYS(K717,A717,$X$160:$X$544)-1=0,1,NETWORKDAYS(K717,A717,$X$160:$X$544)-1),0)</f>
        <v>35</v>
      </c>
      <c r="M717" s="17">
        <f t="shared" ref="M717:M780" si="278">IF(AND(L717=1,L716=1),1,IF(L717&gt;0,IF(L717=L716,L717+1,L717),0))</f>
        <v>35</v>
      </c>
      <c r="N717" s="12">
        <f t="shared" si="267"/>
        <v>1.0081257400000001</v>
      </c>
      <c r="O717" s="12">
        <f t="shared" ca="1" si="268"/>
        <v>1.0254650489999999</v>
      </c>
      <c r="P717" s="17">
        <f t="shared" ref="P717:P780" si="279">IF(VLOOKUP(A717,Y$12:AF$150,8)=VLOOKUP(A716,Y$12:AF$150,8),0,VLOOKUP(A717,Y$12:AF$150,8))</f>
        <v>0</v>
      </c>
      <c r="Q717" s="14">
        <f t="shared" ca="1" si="269"/>
        <v>5.0163004400000002</v>
      </c>
      <c r="R717" s="20">
        <f t="shared" si="270"/>
        <v>0</v>
      </c>
      <c r="S717" s="14">
        <f t="shared" si="271"/>
        <v>0</v>
      </c>
      <c r="T717" s="4" t="str">
        <f t="shared" ref="T717:T780" si="280">IF(P716&gt;0,VLOOKUP(P716,X$12:AH$150,10),T716)</f>
        <v>J=</v>
      </c>
      <c r="U717" s="29">
        <f t="shared" ref="U717:U780" si="281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72"/>
        <v>45204</v>
      </c>
      <c r="B718" s="125">
        <f t="shared" ref="B718:B781" ca="1" si="282">IF(D718&lt;=TODAY(),C718+Q718,IF(AND(D718&gt;TODAY(),A718&lt;=$B$1),IF(VLOOKUP(TODAY(),$A$10:$E$5000,4,FALSE)=0,"n.d",C718+Q718),"n.d"))</f>
        <v>202.14620279000005</v>
      </c>
      <c r="C718" s="14">
        <f t="shared" si="273"/>
        <v>196.98766111000003</v>
      </c>
      <c r="D718" s="102">
        <f t="shared" si="274"/>
        <v>45201</v>
      </c>
      <c r="E718" s="100">
        <f ca="1">IF(D718&lt;$B$1,VLOOKUP(D718,[1]DI!$A$4:$B$15000,2,FALSE),0)</f>
        <v>0.1265</v>
      </c>
      <c r="F718" s="14">
        <f t="shared" ref="F718:F781" ca="1" si="283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84">IF(P717&gt;0,G717,H717)</f>
        <v>1.2691976618057801</v>
      </c>
      <c r="I718" s="14">
        <f t="shared" ref="I718:I781" ca="1" si="285">ROUND(G718/H718,8)</f>
        <v>1.0176804699999999</v>
      </c>
      <c r="J718" s="13">
        <f t="shared" si="275"/>
        <v>0.06</v>
      </c>
      <c r="K718" s="29">
        <f t="shared" si="276"/>
        <v>45153</v>
      </c>
      <c r="L718" s="2">
        <f t="shared" si="277"/>
        <v>36</v>
      </c>
      <c r="M718" s="17">
        <f t="shared" si="278"/>
        <v>36</v>
      </c>
      <c r="N718" s="12">
        <f t="shared" si="267"/>
        <v>1.0083588720000001</v>
      </c>
      <c r="O718" s="12">
        <f t="shared" ca="1" si="268"/>
        <v>1.0261871309999999</v>
      </c>
      <c r="P718" s="17">
        <f t="shared" si="279"/>
        <v>0</v>
      </c>
      <c r="Q718" s="14">
        <f t="shared" ca="1" si="269"/>
        <v>5.1585416799999999</v>
      </c>
      <c r="R718" s="20">
        <f t="shared" si="270"/>
        <v>0</v>
      </c>
      <c r="S718" s="14">
        <f t="shared" si="271"/>
        <v>0</v>
      </c>
      <c r="T718" s="4" t="str">
        <f t="shared" si="280"/>
        <v>J=</v>
      </c>
      <c r="U718" s="29">
        <f t="shared" si="281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72"/>
        <v>45205</v>
      </c>
      <c r="B719" s="125">
        <f t="shared" ca="1" si="282"/>
        <v>202.28854450000003</v>
      </c>
      <c r="C719" s="14">
        <f t="shared" si="273"/>
        <v>196.98766111000003</v>
      </c>
      <c r="D719" s="102">
        <f t="shared" si="274"/>
        <v>45202</v>
      </c>
      <c r="E719" s="100">
        <f ca="1">IF(D719&lt;$B$1,VLOOKUP(D719,[1]DI!$A$4:$B$15000,2,FALSE),0)</f>
        <v>0.1265</v>
      </c>
      <c r="F719" s="14">
        <f t="shared" ca="1" si="283"/>
        <v>1.0004727899999999</v>
      </c>
      <c r="G719" s="14">
        <f ca="1">(TRUNC(PRODUCT($F$12:$F718),16))</f>
        <v>1.29224835104203</v>
      </c>
      <c r="H719" s="14">
        <f t="shared" ca="1" si="284"/>
        <v>1.2691976618057801</v>
      </c>
      <c r="I719" s="14">
        <f t="shared" ca="1" si="285"/>
        <v>1.0181616200000001</v>
      </c>
      <c r="J719" s="13">
        <f t="shared" si="275"/>
        <v>0.06</v>
      </c>
      <c r="K719" s="29">
        <f t="shared" si="276"/>
        <v>45153</v>
      </c>
      <c r="L719" s="2">
        <f t="shared" si="277"/>
        <v>37</v>
      </c>
      <c r="M719" s="17">
        <f t="shared" si="278"/>
        <v>37</v>
      </c>
      <c r="N719" s="12">
        <f t="shared" si="267"/>
        <v>1.008592057</v>
      </c>
      <c r="O719" s="12">
        <f t="shared" ca="1" si="268"/>
        <v>1.0269097229999999</v>
      </c>
      <c r="P719" s="17">
        <f t="shared" si="279"/>
        <v>0</v>
      </c>
      <c r="Q719" s="14">
        <f t="shared" ca="1" si="269"/>
        <v>5.3008833900000001</v>
      </c>
      <c r="R719" s="20">
        <f t="shared" si="270"/>
        <v>0</v>
      </c>
      <c r="S719" s="14">
        <f t="shared" si="271"/>
        <v>0</v>
      </c>
      <c r="T719" s="4" t="str">
        <f t="shared" si="280"/>
        <v>J=</v>
      </c>
      <c r="U719" s="29">
        <f t="shared" si="281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72"/>
        <v>45208</v>
      </c>
      <c r="B720" s="125">
        <f t="shared" ca="1" si="282"/>
        <v>202.43098707000004</v>
      </c>
      <c r="C720" s="14">
        <f t="shared" si="273"/>
        <v>196.98766111000003</v>
      </c>
      <c r="D720" s="102">
        <f t="shared" si="274"/>
        <v>45203</v>
      </c>
      <c r="E720" s="100">
        <f ca="1">IF(D720&lt;$B$1,VLOOKUP(D720,[1]DI!$A$4:$B$15000,2,FALSE),0)</f>
        <v>0.1265</v>
      </c>
      <c r="F720" s="14">
        <f t="shared" ca="1" si="283"/>
        <v>1.0004727899999999</v>
      </c>
      <c r="G720" s="14">
        <f ca="1">(TRUNC(PRODUCT($F$12:$F719),16))</f>
        <v>1.29285931313992</v>
      </c>
      <c r="H720" s="14">
        <f t="shared" ca="1" si="284"/>
        <v>1.2691976618057801</v>
      </c>
      <c r="I720" s="14">
        <f t="shared" ca="1" si="285"/>
        <v>1.018643</v>
      </c>
      <c r="J720" s="13">
        <f t="shared" si="275"/>
        <v>0.06</v>
      </c>
      <c r="K720" s="29">
        <f t="shared" si="276"/>
        <v>45153</v>
      </c>
      <c r="L720" s="2">
        <f t="shared" si="277"/>
        <v>38</v>
      </c>
      <c r="M720" s="17">
        <f t="shared" si="278"/>
        <v>38</v>
      </c>
      <c r="N720" s="12">
        <f t="shared" si="267"/>
        <v>1.008825297</v>
      </c>
      <c r="O720" s="12">
        <f t="shared" ca="1" si="268"/>
        <v>1.0276328269999999</v>
      </c>
      <c r="P720" s="17">
        <f t="shared" si="279"/>
        <v>0</v>
      </c>
      <c r="Q720" s="14">
        <f t="shared" ca="1" si="269"/>
        <v>5.4433259600000001</v>
      </c>
      <c r="R720" s="20">
        <f t="shared" si="270"/>
        <v>0</v>
      </c>
      <c r="S720" s="14">
        <f t="shared" si="271"/>
        <v>0</v>
      </c>
      <c r="T720" s="4" t="str">
        <f t="shared" si="280"/>
        <v>J=</v>
      </c>
      <c r="U720" s="29">
        <f t="shared" si="281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72"/>
        <v>45209</v>
      </c>
      <c r="B721" s="125">
        <f t="shared" ca="1" si="282"/>
        <v>202.57352832000004</v>
      </c>
      <c r="C721" s="14">
        <f t="shared" si="273"/>
        <v>196.98766111000003</v>
      </c>
      <c r="D721" s="102">
        <f t="shared" si="274"/>
        <v>45204</v>
      </c>
      <c r="E721" s="100">
        <f ca="1">IF(D721&lt;$B$1,VLOOKUP(D721,[1]DI!$A$4:$B$15000,2,FALSE),0)</f>
        <v>0.1265</v>
      </c>
      <c r="F721" s="14">
        <f t="shared" ca="1" si="283"/>
        <v>1.0004727899999999</v>
      </c>
      <c r="G721" s="14">
        <f ca="1">(TRUNC(PRODUCT($F$12:$F720),16))</f>
        <v>1.2934705640945801</v>
      </c>
      <c r="H721" s="14">
        <f t="shared" ca="1" si="284"/>
        <v>1.2691976618057801</v>
      </c>
      <c r="I721" s="14">
        <f t="shared" ca="1" si="285"/>
        <v>1.0191246</v>
      </c>
      <c r="J721" s="13">
        <f t="shared" si="275"/>
        <v>0.06</v>
      </c>
      <c r="K721" s="29">
        <f t="shared" si="276"/>
        <v>45153</v>
      </c>
      <c r="L721" s="2">
        <f t="shared" si="277"/>
        <v>39</v>
      </c>
      <c r="M721" s="17">
        <f t="shared" si="278"/>
        <v>39</v>
      </c>
      <c r="N721" s="12">
        <f t="shared" si="267"/>
        <v>1.00905859</v>
      </c>
      <c r="O721" s="12">
        <f t="shared" ca="1" si="268"/>
        <v>1.028356432</v>
      </c>
      <c r="P721" s="17">
        <f t="shared" si="279"/>
        <v>0</v>
      </c>
      <c r="Q721" s="14">
        <f t="shared" ca="1" si="269"/>
        <v>5.58586721</v>
      </c>
      <c r="R721" s="20">
        <f t="shared" si="270"/>
        <v>0</v>
      </c>
      <c r="S721" s="14">
        <f t="shared" si="271"/>
        <v>0</v>
      </c>
      <c r="T721" s="4" t="str">
        <f t="shared" si="280"/>
        <v>J=</v>
      </c>
      <c r="U721" s="29">
        <f t="shared" si="281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72"/>
        <v>45210</v>
      </c>
      <c r="B722" s="125">
        <f t="shared" ca="1" si="282"/>
        <v>202.71617260000002</v>
      </c>
      <c r="C722" s="14">
        <f t="shared" si="273"/>
        <v>196.98766111000003</v>
      </c>
      <c r="D722" s="102">
        <f t="shared" si="274"/>
        <v>45205</v>
      </c>
      <c r="E722" s="100">
        <f ca="1">IF(D722&lt;$B$1,VLOOKUP(D722,[1]DI!$A$4:$B$15000,2,FALSE),0)</f>
        <v>0.1265</v>
      </c>
      <c r="F722" s="14">
        <f t="shared" ca="1" si="283"/>
        <v>1.0004727899999999</v>
      </c>
      <c r="G722" s="14">
        <f ca="1">(TRUNC(PRODUCT($F$12:$F721),16))</f>
        <v>1.2940821040425801</v>
      </c>
      <c r="H722" s="14">
        <f t="shared" ca="1" si="284"/>
        <v>1.2691976618057801</v>
      </c>
      <c r="I722" s="14">
        <f t="shared" ca="1" si="285"/>
        <v>1.01960644</v>
      </c>
      <c r="J722" s="13">
        <f t="shared" si="275"/>
        <v>0.06</v>
      </c>
      <c r="K722" s="29">
        <f t="shared" si="276"/>
        <v>45153</v>
      </c>
      <c r="L722" s="2">
        <f t="shared" si="277"/>
        <v>40</v>
      </c>
      <c r="M722" s="17">
        <f t="shared" si="278"/>
        <v>40</v>
      </c>
      <c r="N722" s="12">
        <f t="shared" si="267"/>
        <v>1.0092919380000001</v>
      </c>
      <c r="O722" s="12">
        <f t="shared" ca="1" si="268"/>
        <v>1.0290805599999999</v>
      </c>
      <c r="P722" s="17">
        <f t="shared" si="279"/>
        <v>0</v>
      </c>
      <c r="Q722" s="14">
        <f t="shared" ca="1" si="269"/>
        <v>5.7285114899999998</v>
      </c>
      <c r="R722" s="20">
        <f t="shared" si="270"/>
        <v>0</v>
      </c>
      <c r="S722" s="14">
        <f t="shared" si="271"/>
        <v>0</v>
      </c>
      <c r="T722" s="4" t="str">
        <f t="shared" si="280"/>
        <v>J=</v>
      </c>
      <c r="U722" s="29">
        <f t="shared" si="281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" x14ac:dyDescent="0.25">
      <c r="A723" s="161">
        <f t="shared" si="272"/>
        <v>45212</v>
      </c>
      <c r="B723" s="162">
        <f t="shared" ca="1" si="282"/>
        <v>202.85891558000003</v>
      </c>
      <c r="C723" s="163">
        <f t="shared" si="273"/>
        <v>196.98766111000003</v>
      </c>
      <c r="D723" s="164">
        <f t="shared" si="274"/>
        <v>45208</v>
      </c>
      <c r="E723" s="100">
        <f ca="1">IF(D723&lt;$B$1,VLOOKUP(D723,[1]DI!$A$4:$B$15000,2,FALSE),0)</f>
        <v>0.1265</v>
      </c>
      <c r="F723" s="163">
        <f t="shared" ca="1" si="283"/>
        <v>1.0004727899999999</v>
      </c>
      <c r="G723" s="163">
        <f ca="1">(TRUNC(PRODUCT($F$12:$F722),16))</f>
        <v>1.29469393312055</v>
      </c>
      <c r="H723" s="163">
        <f t="shared" ca="1" si="284"/>
        <v>1.2691976618057801</v>
      </c>
      <c r="I723" s="163">
        <f t="shared" ca="1" si="285"/>
        <v>1.0200885</v>
      </c>
      <c r="J723" s="165">
        <f t="shared" si="275"/>
        <v>0.06</v>
      </c>
      <c r="K723" s="164">
        <f t="shared" si="276"/>
        <v>45153</v>
      </c>
      <c r="L723" s="166">
        <f t="shared" si="277"/>
        <v>41</v>
      </c>
      <c r="M723" s="167">
        <f t="shared" si="278"/>
        <v>41</v>
      </c>
      <c r="N723" s="168">
        <f t="shared" si="267"/>
        <v>1.0095253390000001</v>
      </c>
      <c r="O723" s="168">
        <f t="shared" ca="1" si="268"/>
        <v>1.029805189</v>
      </c>
      <c r="P723" s="167">
        <v>7.5</v>
      </c>
      <c r="Q723" s="163">
        <f t="shared" ca="1" si="269"/>
        <v>5.8712544700000002</v>
      </c>
      <c r="R723" s="169">
        <v>1</v>
      </c>
      <c r="S723" s="163">
        <f t="shared" si="271"/>
        <v>196.98766111</v>
      </c>
      <c r="T723" s="170" t="str">
        <f t="shared" si="280"/>
        <v>J=</v>
      </c>
      <c r="U723" s="164">
        <f t="shared" si="281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72"/>
        <v>45215</v>
      </c>
      <c r="B724" s="125">
        <f t="shared" ca="1" si="282"/>
        <v>2.8421709430404007E-14</v>
      </c>
      <c r="C724" s="14">
        <f t="shared" si="273"/>
        <v>2.8421709430404007E-14</v>
      </c>
      <c r="D724" s="102">
        <f t="shared" si="274"/>
        <v>45209</v>
      </c>
      <c r="E724" s="100">
        <f ca="1">IF(D724&lt;$B$1,VLOOKUP(D724,[1]DI!$A$4:$B$15000,2,FALSE),0)</f>
        <v>0.1265</v>
      </c>
      <c r="F724" s="14">
        <f t="shared" ca="1" si="283"/>
        <v>1.0004727899999999</v>
      </c>
      <c r="G724" s="14">
        <f ca="1">(TRUNC(PRODUCT($F$12:$F723),16))</f>
        <v>1.29530605146519</v>
      </c>
      <c r="H724" s="14">
        <f t="shared" ca="1" si="284"/>
        <v>1.29469393312055</v>
      </c>
      <c r="I724" s="14">
        <f t="shared" ca="1" si="285"/>
        <v>1.0004727899999999</v>
      </c>
      <c r="J724" s="13">
        <f t="shared" si="275"/>
        <v>0.06</v>
      </c>
      <c r="K724" s="29">
        <f t="shared" si="276"/>
        <v>45153</v>
      </c>
      <c r="L724" s="2">
        <f t="shared" si="277"/>
        <v>42</v>
      </c>
      <c r="M724" s="17">
        <f t="shared" si="278"/>
        <v>42</v>
      </c>
      <c r="N724" s="12">
        <f t="shared" si="267"/>
        <v>1.0097587939999999</v>
      </c>
      <c r="O724" s="12">
        <f t="shared" ca="1" si="268"/>
        <v>1.0102361980000001</v>
      </c>
      <c r="P724" s="17">
        <f t="shared" si="279"/>
        <v>0</v>
      </c>
      <c r="Q724" s="14">
        <f t="shared" ca="1" si="269"/>
        <v>0</v>
      </c>
      <c r="R724" s="20">
        <f t="shared" si="270"/>
        <v>0</v>
      </c>
      <c r="S724" s="14">
        <f t="shared" si="271"/>
        <v>0</v>
      </c>
      <c r="T724" s="4" t="str">
        <f t="shared" si="280"/>
        <v>J=</v>
      </c>
      <c r="U724" s="29">
        <f t="shared" si="281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72"/>
        <v>45216</v>
      </c>
      <c r="B725" s="125">
        <f t="shared" ca="1" si="282"/>
        <v>2.8421709430404007E-14</v>
      </c>
      <c r="C725" s="14">
        <f t="shared" si="273"/>
        <v>2.8421709430404007E-14</v>
      </c>
      <c r="D725" s="102">
        <f t="shared" si="274"/>
        <v>45210</v>
      </c>
      <c r="E725" s="100">
        <f ca="1">IF(D725&lt;$B$1,VLOOKUP(D725,[1]DI!$A$4:$B$15000,2,FALSE),0)</f>
        <v>0.1265</v>
      </c>
      <c r="F725" s="14">
        <f t="shared" ca="1" si="283"/>
        <v>1.0004727899999999</v>
      </c>
      <c r="G725" s="14">
        <f ca="1">(TRUNC(PRODUCT($F$12:$F724),16))</f>
        <v>1.29591845921326</v>
      </c>
      <c r="H725" s="14">
        <f t="shared" ca="1" si="284"/>
        <v>1.29469393312055</v>
      </c>
      <c r="I725" s="14">
        <f t="shared" ca="1" si="285"/>
        <v>1.0009458</v>
      </c>
      <c r="J725" s="13">
        <f t="shared" si="275"/>
        <v>0.06</v>
      </c>
      <c r="K725" s="29">
        <f t="shared" si="276"/>
        <v>45153</v>
      </c>
      <c r="L725" s="2">
        <f t="shared" si="277"/>
        <v>43</v>
      </c>
      <c r="M725" s="17">
        <f t="shared" si="278"/>
        <v>43</v>
      </c>
      <c r="N725" s="12">
        <f t="shared" si="267"/>
        <v>1.009992303</v>
      </c>
      <c r="O725" s="12">
        <f t="shared" ca="1" si="268"/>
        <v>1.0109475539999999</v>
      </c>
      <c r="P725" s="17">
        <f t="shared" si="279"/>
        <v>0</v>
      </c>
      <c r="Q725" s="14">
        <f t="shared" ca="1" si="269"/>
        <v>0</v>
      </c>
      <c r="R725" s="20">
        <f t="shared" si="270"/>
        <v>0</v>
      </c>
      <c r="S725" s="14">
        <f t="shared" si="271"/>
        <v>0</v>
      </c>
      <c r="T725" s="4" t="str">
        <f t="shared" si="280"/>
        <v>J=</v>
      </c>
      <c r="U725" s="29">
        <f t="shared" si="281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72"/>
        <v>45217</v>
      </c>
      <c r="B726" s="125">
        <f t="shared" ca="1" si="282"/>
        <v>2.8421709430404007E-14</v>
      </c>
      <c r="C726" s="14">
        <f t="shared" si="273"/>
        <v>2.8421709430404007E-14</v>
      </c>
      <c r="D726" s="102">
        <f t="shared" si="274"/>
        <v>45212</v>
      </c>
      <c r="E726" s="100">
        <f ca="1">IF(D726&lt;$B$1,VLOOKUP(D726,[1]DI!$A$4:$B$15000,2,FALSE),0)</f>
        <v>0.1265</v>
      </c>
      <c r="F726" s="14">
        <f t="shared" ca="1" si="283"/>
        <v>1.0004727899999999</v>
      </c>
      <c r="G726" s="14">
        <f ca="1">(TRUNC(PRODUCT($F$12:$F725),16))</f>
        <v>1.29653115650159</v>
      </c>
      <c r="H726" s="14">
        <f t="shared" ca="1" si="284"/>
        <v>1.29469393312055</v>
      </c>
      <c r="I726" s="14">
        <f t="shared" ca="1" si="285"/>
        <v>1.00141904</v>
      </c>
      <c r="J726" s="13">
        <f t="shared" si="275"/>
        <v>0.06</v>
      </c>
      <c r="K726" s="29">
        <f t="shared" si="276"/>
        <v>45153</v>
      </c>
      <c r="L726" s="2">
        <f t="shared" si="277"/>
        <v>44</v>
      </c>
      <c r="M726" s="17">
        <f t="shared" si="278"/>
        <v>44</v>
      </c>
      <c r="N726" s="12">
        <f t="shared" si="267"/>
        <v>1.0102258669999999</v>
      </c>
      <c r="O726" s="12">
        <f t="shared" ca="1" si="268"/>
        <v>1.011659418</v>
      </c>
      <c r="P726" s="17">
        <f t="shared" si="279"/>
        <v>0</v>
      </c>
      <c r="Q726" s="14">
        <f t="shared" ca="1" si="269"/>
        <v>0</v>
      </c>
      <c r="R726" s="20">
        <f t="shared" si="270"/>
        <v>0</v>
      </c>
      <c r="S726" s="14">
        <f t="shared" si="271"/>
        <v>0</v>
      </c>
      <c r="T726" s="4" t="str">
        <f t="shared" si="280"/>
        <v>J=</v>
      </c>
      <c r="U726" s="29">
        <f t="shared" si="281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72"/>
        <v>45218</v>
      </c>
      <c r="B727" s="125">
        <f t="shared" ca="1" si="282"/>
        <v>2.8421709430404007E-14</v>
      </c>
      <c r="C727" s="14">
        <f t="shared" si="273"/>
        <v>2.8421709430404007E-14</v>
      </c>
      <c r="D727" s="102">
        <f t="shared" si="274"/>
        <v>45215</v>
      </c>
      <c r="E727" s="100">
        <f ca="1">IF(D727&lt;$B$1,VLOOKUP(D727,[1]DI!$A$4:$B$15000,2,FALSE),0)</f>
        <v>0.1265</v>
      </c>
      <c r="F727" s="14">
        <f t="shared" ca="1" si="283"/>
        <v>1.0004727899999999</v>
      </c>
      <c r="G727" s="14">
        <f ca="1">(TRUNC(PRODUCT($F$12:$F726),16))</f>
        <v>1.2971441434670701</v>
      </c>
      <c r="H727" s="14">
        <f t="shared" ca="1" si="284"/>
        <v>1.29469393312055</v>
      </c>
      <c r="I727" s="14">
        <f t="shared" ca="1" si="285"/>
        <v>1.0018925000000001</v>
      </c>
      <c r="J727" s="13">
        <f t="shared" si="275"/>
        <v>0.06</v>
      </c>
      <c r="K727" s="29">
        <f t="shared" si="276"/>
        <v>45153</v>
      </c>
      <c r="L727" s="2">
        <f t="shared" si="277"/>
        <v>45</v>
      </c>
      <c r="M727" s="17">
        <f t="shared" si="278"/>
        <v>45</v>
      </c>
      <c r="N727" s="12">
        <f t="shared" si="267"/>
        <v>1.0104594840000001</v>
      </c>
      <c r="O727" s="12">
        <f t="shared" ca="1" si="268"/>
        <v>1.012371779</v>
      </c>
      <c r="P727" s="17">
        <f t="shared" si="279"/>
        <v>0</v>
      </c>
      <c r="Q727" s="14">
        <f t="shared" ca="1" si="269"/>
        <v>0</v>
      </c>
      <c r="R727" s="20">
        <f t="shared" si="270"/>
        <v>0</v>
      </c>
      <c r="S727" s="14">
        <f t="shared" si="271"/>
        <v>0</v>
      </c>
      <c r="T727" s="4" t="str">
        <f t="shared" si="280"/>
        <v>J=</v>
      </c>
      <c r="U727" s="29">
        <f t="shared" si="281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72"/>
        <v>45219</v>
      </c>
      <c r="B728" s="125">
        <f t="shared" ca="1" si="282"/>
        <v>2.8421709430404007E-14</v>
      </c>
      <c r="C728" s="14">
        <f t="shared" si="273"/>
        <v>2.8421709430404007E-14</v>
      </c>
      <c r="D728" s="102">
        <f t="shared" si="274"/>
        <v>45216</v>
      </c>
      <c r="E728" s="100">
        <f ca="1">IF(D728&lt;$B$1,VLOOKUP(D728,[1]DI!$A$4:$B$15000,2,FALSE),0)</f>
        <v>0.1265</v>
      </c>
      <c r="F728" s="14">
        <f t="shared" ca="1" si="283"/>
        <v>1.0004727899999999</v>
      </c>
      <c r="G728" s="14">
        <f ca="1">(TRUNC(PRODUCT($F$12:$F727),16))</f>
        <v>1.29775742024666</v>
      </c>
      <c r="H728" s="14">
        <f t="shared" ca="1" si="284"/>
        <v>1.29469393312055</v>
      </c>
      <c r="I728" s="14">
        <f t="shared" ca="1" si="285"/>
        <v>1.00236619</v>
      </c>
      <c r="J728" s="13">
        <f t="shared" si="275"/>
        <v>0.06</v>
      </c>
      <c r="K728" s="29">
        <f t="shared" si="276"/>
        <v>45153</v>
      </c>
      <c r="L728" s="2">
        <f t="shared" si="277"/>
        <v>46</v>
      </c>
      <c r="M728" s="17">
        <f t="shared" si="278"/>
        <v>46</v>
      </c>
      <c r="N728" s="12">
        <f t="shared" si="267"/>
        <v>1.010693155</v>
      </c>
      <c r="O728" s="12">
        <f t="shared" ca="1" si="268"/>
        <v>1.0130846469999999</v>
      </c>
      <c r="P728" s="17">
        <f t="shared" si="279"/>
        <v>0</v>
      </c>
      <c r="Q728" s="14">
        <f t="shared" ca="1" si="269"/>
        <v>0</v>
      </c>
      <c r="R728" s="20">
        <f t="shared" si="270"/>
        <v>0</v>
      </c>
      <c r="S728" s="14">
        <f t="shared" si="271"/>
        <v>0</v>
      </c>
      <c r="T728" s="4" t="str">
        <f t="shared" si="280"/>
        <v>J=</v>
      </c>
      <c r="U728" s="29">
        <f t="shared" si="281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72"/>
        <v>45222</v>
      </c>
      <c r="B729" s="125">
        <f t="shared" ca="1" si="282"/>
        <v>2.8421709430404007E-14</v>
      </c>
      <c r="C729" s="14">
        <f t="shared" si="273"/>
        <v>2.8421709430404007E-14</v>
      </c>
      <c r="D729" s="102">
        <f t="shared" si="274"/>
        <v>45217</v>
      </c>
      <c r="E729" s="100">
        <f ca="1">IF(D729&lt;$B$1,VLOOKUP(D729,[1]DI!$A$4:$B$15000,2,FALSE),0)</f>
        <v>0.1265</v>
      </c>
      <c r="F729" s="14">
        <f t="shared" ca="1" si="283"/>
        <v>1.0004727899999999</v>
      </c>
      <c r="G729" s="14">
        <f ca="1">(TRUNC(PRODUCT($F$12:$F728),16))</f>
        <v>1.2983709869773801</v>
      </c>
      <c r="H729" s="14">
        <f t="shared" ca="1" si="284"/>
        <v>1.29469393312055</v>
      </c>
      <c r="I729" s="14">
        <f t="shared" ca="1" si="285"/>
        <v>1.0028401</v>
      </c>
      <c r="J729" s="13">
        <f t="shared" si="275"/>
        <v>0.06</v>
      </c>
      <c r="K729" s="29">
        <f t="shared" si="276"/>
        <v>45153</v>
      </c>
      <c r="L729" s="2">
        <f t="shared" si="277"/>
        <v>47</v>
      </c>
      <c r="M729" s="17">
        <f t="shared" si="278"/>
        <v>47</v>
      </c>
      <c r="N729" s="12">
        <f t="shared" si="267"/>
        <v>1.0109268810000001</v>
      </c>
      <c r="O729" s="12">
        <f t="shared" ca="1" si="268"/>
        <v>1.013798014</v>
      </c>
      <c r="P729" s="17">
        <f t="shared" si="279"/>
        <v>0</v>
      </c>
      <c r="Q729" s="14">
        <f t="shared" ca="1" si="269"/>
        <v>0</v>
      </c>
      <c r="R729" s="20">
        <f t="shared" si="270"/>
        <v>0</v>
      </c>
      <c r="S729" s="14">
        <f t="shared" si="271"/>
        <v>0</v>
      </c>
      <c r="T729" s="4" t="str">
        <f t="shared" si="280"/>
        <v>J=</v>
      </c>
      <c r="U729" s="29">
        <f t="shared" si="281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72"/>
        <v>45223</v>
      </c>
      <c r="B730" s="125">
        <f t="shared" ca="1" si="282"/>
        <v>2.8421709430404007E-14</v>
      </c>
      <c r="C730" s="14">
        <f t="shared" si="273"/>
        <v>2.8421709430404007E-14</v>
      </c>
      <c r="D730" s="102">
        <f t="shared" si="274"/>
        <v>45218</v>
      </c>
      <c r="E730" s="100">
        <f ca="1">IF(D730&lt;$B$1,VLOOKUP(D730,[1]DI!$A$4:$B$15000,2,FALSE),0)</f>
        <v>0.1265</v>
      </c>
      <c r="F730" s="14">
        <f t="shared" ca="1" si="283"/>
        <v>1.0004727899999999</v>
      </c>
      <c r="G730" s="14">
        <f ca="1">(TRUNC(PRODUCT($F$12:$F729),16))</f>
        <v>1.2989848437963101</v>
      </c>
      <c r="H730" s="14">
        <f t="shared" ca="1" si="284"/>
        <v>1.29469393312055</v>
      </c>
      <c r="I730" s="14">
        <f t="shared" ca="1" si="285"/>
        <v>1.00331423</v>
      </c>
      <c r="J730" s="13">
        <f t="shared" si="275"/>
        <v>0.06</v>
      </c>
      <c r="K730" s="29">
        <f t="shared" si="276"/>
        <v>45153</v>
      </c>
      <c r="L730" s="2">
        <f t="shared" si="277"/>
        <v>48</v>
      </c>
      <c r="M730" s="17">
        <f t="shared" si="278"/>
        <v>48</v>
      </c>
      <c r="N730" s="12">
        <f t="shared" si="267"/>
        <v>1.01116066</v>
      </c>
      <c r="O730" s="12">
        <f t="shared" ca="1" si="268"/>
        <v>1.0145118790000001</v>
      </c>
      <c r="P730" s="17">
        <f t="shared" si="279"/>
        <v>0</v>
      </c>
      <c r="Q730" s="14">
        <f t="shared" ca="1" si="269"/>
        <v>0</v>
      </c>
      <c r="R730" s="20">
        <f t="shared" si="270"/>
        <v>0</v>
      </c>
      <c r="S730" s="14">
        <f t="shared" si="271"/>
        <v>0</v>
      </c>
      <c r="T730" s="4" t="str">
        <f t="shared" si="280"/>
        <v>J=</v>
      </c>
      <c r="U730" s="29">
        <f t="shared" si="281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72"/>
        <v>45224</v>
      </c>
      <c r="B731" s="125">
        <f t="shared" ca="1" si="282"/>
        <v>2.8421709430404007E-14</v>
      </c>
      <c r="C731" s="14">
        <f t="shared" si="273"/>
        <v>2.8421709430404007E-14</v>
      </c>
      <c r="D731" s="102">
        <f t="shared" si="274"/>
        <v>45219</v>
      </c>
      <c r="E731" s="100">
        <f ca="1">IF(D731&lt;$B$1,VLOOKUP(D731,[1]DI!$A$4:$B$15000,2,FALSE),0)</f>
        <v>0.1265</v>
      </c>
      <c r="F731" s="14">
        <f t="shared" ca="1" si="283"/>
        <v>1.0004727899999999</v>
      </c>
      <c r="G731" s="14">
        <f ca="1">(TRUNC(PRODUCT($F$12:$F730),16))</f>
        <v>1.29959899084061</v>
      </c>
      <c r="H731" s="14">
        <f t="shared" ca="1" si="284"/>
        <v>1.29469393312055</v>
      </c>
      <c r="I731" s="14">
        <f t="shared" ca="1" si="285"/>
        <v>1.0037885799999999</v>
      </c>
      <c r="J731" s="13">
        <f t="shared" si="275"/>
        <v>0.06</v>
      </c>
      <c r="K731" s="29">
        <f t="shared" si="276"/>
        <v>45153</v>
      </c>
      <c r="L731" s="2">
        <f t="shared" si="277"/>
        <v>49</v>
      </c>
      <c r="M731" s="17">
        <f t="shared" si="278"/>
        <v>49</v>
      </c>
      <c r="N731" s="12">
        <f t="shared" si="267"/>
        <v>1.0113944939999999</v>
      </c>
      <c r="O731" s="12">
        <f t="shared" ca="1" si="268"/>
        <v>1.0152262430000001</v>
      </c>
      <c r="P731" s="17">
        <f t="shared" si="279"/>
        <v>0</v>
      </c>
      <c r="Q731" s="14">
        <f t="shared" ca="1" si="269"/>
        <v>0</v>
      </c>
      <c r="R731" s="20">
        <f t="shared" si="270"/>
        <v>0</v>
      </c>
      <c r="S731" s="14">
        <f t="shared" si="271"/>
        <v>0</v>
      </c>
      <c r="T731" s="4" t="str">
        <f t="shared" si="280"/>
        <v>J=</v>
      </c>
      <c r="U731" s="29">
        <f t="shared" si="281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72"/>
        <v>45225</v>
      </c>
      <c r="B732" s="125">
        <f t="shared" ca="1" si="282"/>
        <v>2.8421709430404007E-14</v>
      </c>
      <c r="C732" s="14">
        <f t="shared" si="273"/>
        <v>2.8421709430404007E-14</v>
      </c>
      <c r="D732" s="102">
        <f t="shared" si="274"/>
        <v>45222</v>
      </c>
      <c r="E732" s="100">
        <f ca="1">IF(D732&lt;$B$1,VLOOKUP(D732,[1]DI!$A$4:$B$15000,2,FALSE),0)</f>
        <v>0.1265</v>
      </c>
      <c r="F732" s="14">
        <f t="shared" ca="1" si="283"/>
        <v>1.0004727899999999</v>
      </c>
      <c r="G732" s="14">
        <f ca="1">(TRUNC(PRODUCT($F$12:$F731),16))</f>
        <v>1.30021342824749</v>
      </c>
      <c r="H732" s="14">
        <f t="shared" ca="1" si="284"/>
        <v>1.29469393312055</v>
      </c>
      <c r="I732" s="14">
        <f t="shared" ca="1" si="285"/>
        <v>1.00426317</v>
      </c>
      <c r="J732" s="13">
        <f t="shared" si="275"/>
        <v>0.06</v>
      </c>
      <c r="K732" s="29">
        <f t="shared" si="276"/>
        <v>45153</v>
      </c>
      <c r="L732" s="2">
        <f t="shared" si="277"/>
        <v>50</v>
      </c>
      <c r="M732" s="17">
        <f t="shared" si="278"/>
        <v>50</v>
      </c>
      <c r="N732" s="12">
        <f t="shared" si="267"/>
        <v>1.011628381</v>
      </c>
      <c r="O732" s="12">
        <f t="shared" ca="1" si="268"/>
        <v>1.0159411249999999</v>
      </c>
      <c r="P732" s="17">
        <f t="shared" si="279"/>
        <v>0</v>
      </c>
      <c r="Q732" s="14">
        <f t="shared" ca="1" si="269"/>
        <v>0</v>
      </c>
      <c r="R732" s="20">
        <f t="shared" si="270"/>
        <v>0</v>
      </c>
      <c r="S732" s="14">
        <f t="shared" si="271"/>
        <v>0</v>
      </c>
      <c r="T732" s="4" t="str">
        <f t="shared" si="280"/>
        <v>J=</v>
      </c>
      <c r="U732" s="29">
        <f t="shared" si="281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72"/>
        <v>45226</v>
      </c>
      <c r="B733" s="125">
        <f t="shared" ca="1" si="282"/>
        <v>2.8421709430404007E-14</v>
      </c>
      <c r="C733" s="14">
        <f t="shared" si="273"/>
        <v>2.8421709430404007E-14</v>
      </c>
      <c r="D733" s="102">
        <f t="shared" si="274"/>
        <v>45223</v>
      </c>
      <c r="E733" s="100">
        <f ca="1">IF(D733&lt;$B$1,VLOOKUP(D733,[1]DI!$A$4:$B$15000,2,FALSE),0)</f>
        <v>0.1265</v>
      </c>
      <c r="F733" s="14">
        <f t="shared" ca="1" si="283"/>
        <v>1.0004727899999999</v>
      </c>
      <c r="G733" s="14">
        <f ca="1">(TRUNC(PRODUCT($F$12:$F732),16))</f>
        <v>1.3008281561542301</v>
      </c>
      <c r="H733" s="14">
        <f t="shared" ca="1" si="284"/>
        <v>1.29469393312055</v>
      </c>
      <c r="I733" s="14">
        <f t="shared" ca="1" si="285"/>
        <v>1.0047379700000001</v>
      </c>
      <c r="J733" s="13">
        <f t="shared" si="275"/>
        <v>0.06</v>
      </c>
      <c r="K733" s="29">
        <f t="shared" si="276"/>
        <v>45153</v>
      </c>
      <c r="L733" s="2">
        <f t="shared" si="277"/>
        <v>51</v>
      </c>
      <c r="M733" s="17">
        <f t="shared" si="278"/>
        <v>51</v>
      </c>
      <c r="N733" s="12">
        <f t="shared" si="267"/>
        <v>1.0118623229999999</v>
      </c>
      <c r="O733" s="12">
        <f t="shared" ca="1" si="268"/>
        <v>1.016656496</v>
      </c>
      <c r="P733" s="17">
        <f t="shared" si="279"/>
        <v>0</v>
      </c>
      <c r="Q733" s="14">
        <f t="shared" ca="1" si="269"/>
        <v>0</v>
      </c>
      <c r="R733" s="20">
        <f t="shared" si="270"/>
        <v>0</v>
      </c>
      <c r="S733" s="14">
        <f t="shared" si="271"/>
        <v>0</v>
      </c>
      <c r="T733" s="4" t="str">
        <f t="shared" si="280"/>
        <v>J=</v>
      </c>
      <c r="U733" s="29">
        <f t="shared" si="281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72"/>
        <v>45229</v>
      </c>
      <c r="B734" s="125">
        <f t="shared" ca="1" si="282"/>
        <v>2.8421709430404007E-14</v>
      </c>
      <c r="C734" s="14">
        <f t="shared" si="273"/>
        <v>2.8421709430404007E-14</v>
      </c>
      <c r="D734" s="102">
        <f t="shared" si="274"/>
        <v>45224</v>
      </c>
      <c r="E734" s="100">
        <f ca="1">IF(D734&lt;$B$1,VLOOKUP(D734,[1]DI!$A$4:$B$15000,2,FALSE),0)</f>
        <v>0.1265</v>
      </c>
      <c r="F734" s="14">
        <f t="shared" ca="1" si="283"/>
        <v>1.0004727899999999</v>
      </c>
      <c r="G734" s="14">
        <f ca="1">(TRUNC(PRODUCT($F$12:$F733),16))</f>
        <v>1.30144317469818</v>
      </c>
      <c r="H734" s="14">
        <f t="shared" ca="1" si="284"/>
        <v>1.29469393312055</v>
      </c>
      <c r="I734" s="14">
        <f t="shared" ca="1" si="285"/>
        <v>1.0052129999999999</v>
      </c>
      <c r="J734" s="13">
        <f t="shared" si="275"/>
        <v>0.06</v>
      </c>
      <c r="K734" s="29">
        <f t="shared" si="276"/>
        <v>45153</v>
      </c>
      <c r="L734" s="2">
        <f t="shared" si="277"/>
        <v>52</v>
      </c>
      <c r="M734" s="17">
        <f t="shared" si="278"/>
        <v>52</v>
      </c>
      <c r="N734" s="12">
        <f t="shared" si="267"/>
        <v>1.0120963190000001</v>
      </c>
      <c r="O734" s="12">
        <f t="shared" ca="1" si="268"/>
        <v>1.017372377</v>
      </c>
      <c r="P734" s="17">
        <f t="shared" si="279"/>
        <v>8</v>
      </c>
      <c r="Q734" s="14">
        <f t="shared" ca="1" si="269"/>
        <v>0</v>
      </c>
      <c r="R734" s="20">
        <f t="shared" si="270"/>
        <v>0</v>
      </c>
      <c r="S734" s="14">
        <f t="shared" si="271"/>
        <v>0</v>
      </c>
      <c r="T734" s="4" t="str">
        <f t="shared" si="280"/>
        <v>J=</v>
      </c>
      <c r="U734" s="29">
        <f t="shared" si="281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72"/>
        <v>45230</v>
      </c>
      <c r="B735" s="125">
        <f t="shared" ca="1" si="282"/>
        <v>2.8421709430404007E-14</v>
      </c>
      <c r="C735" s="14">
        <f t="shared" si="273"/>
        <v>2.8421709430404007E-14</v>
      </c>
      <c r="D735" s="102">
        <f t="shared" si="274"/>
        <v>45225</v>
      </c>
      <c r="E735" s="100">
        <f ca="1">IF(D735&lt;$B$1,VLOOKUP(D735,[1]DI!$A$4:$B$15000,2,FALSE),0)</f>
        <v>0.1265</v>
      </c>
      <c r="F735" s="14">
        <f t="shared" ca="1" si="283"/>
        <v>1.0004727899999999</v>
      </c>
      <c r="G735" s="14">
        <f ca="1">(TRUNC(PRODUCT($F$12:$F734),16))</f>
        <v>1.30205848401675</v>
      </c>
      <c r="H735" s="14">
        <f t="shared" ca="1" si="284"/>
        <v>1.30144317469818</v>
      </c>
      <c r="I735" s="14">
        <f t="shared" ca="1" si="285"/>
        <v>1.0004727899999999</v>
      </c>
      <c r="J735" s="13">
        <f t="shared" si="275"/>
        <v>0.06</v>
      </c>
      <c r="K735" s="29">
        <f t="shared" si="276"/>
        <v>45229</v>
      </c>
      <c r="L735" s="2">
        <f t="shared" si="277"/>
        <v>1</v>
      </c>
      <c r="M735" s="17">
        <f t="shared" si="278"/>
        <v>1</v>
      </c>
      <c r="N735" s="12">
        <f t="shared" si="267"/>
        <v>1.0002312529999999</v>
      </c>
      <c r="O735" s="12">
        <f t="shared" ca="1" si="268"/>
        <v>1.000704152</v>
      </c>
      <c r="P735" s="17">
        <f t="shared" si="279"/>
        <v>0</v>
      </c>
      <c r="Q735" s="14">
        <f t="shared" ca="1" si="269"/>
        <v>0</v>
      </c>
      <c r="R735" s="20">
        <f t="shared" si="270"/>
        <v>0</v>
      </c>
      <c r="S735" s="14">
        <f t="shared" si="271"/>
        <v>0</v>
      </c>
      <c r="T735" s="4" t="str">
        <f t="shared" si="280"/>
        <v>A+J=</v>
      </c>
      <c r="U735" s="29">
        <f t="shared" si="281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72"/>
        <v>45231</v>
      </c>
      <c r="B736" s="125">
        <f t="shared" ca="1" si="282"/>
        <v>2.8421709430404007E-14</v>
      </c>
      <c r="C736" s="14">
        <f t="shared" si="273"/>
        <v>2.8421709430404007E-14</v>
      </c>
      <c r="D736" s="102">
        <f t="shared" si="274"/>
        <v>45226</v>
      </c>
      <c r="E736" s="100">
        <f ca="1">IF(D736&lt;$B$1,VLOOKUP(D736,[1]DI!$A$4:$B$15000,2,FALSE),0)</f>
        <v>0.1265</v>
      </c>
      <c r="F736" s="14">
        <f t="shared" ca="1" si="283"/>
        <v>1.0004727899999999</v>
      </c>
      <c r="G736" s="14">
        <f ca="1">(TRUNC(PRODUCT($F$12:$F735),16))</f>
        <v>1.3026740842474001</v>
      </c>
      <c r="H736" s="14">
        <f t="shared" ca="1" si="284"/>
        <v>1.30144317469818</v>
      </c>
      <c r="I736" s="14">
        <f t="shared" ca="1" si="285"/>
        <v>1.0009458</v>
      </c>
      <c r="J736" s="13">
        <f t="shared" si="275"/>
        <v>0.06</v>
      </c>
      <c r="K736" s="29">
        <f t="shared" si="276"/>
        <v>45229</v>
      </c>
      <c r="L736" s="2">
        <f t="shared" si="277"/>
        <v>2</v>
      </c>
      <c r="M736" s="17">
        <f t="shared" si="278"/>
        <v>2</v>
      </c>
      <c r="N736" s="12">
        <f t="shared" si="267"/>
        <v>1.000462559</v>
      </c>
      <c r="O736" s="12">
        <f t="shared" ca="1" si="268"/>
        <v>1.001408796</v>
      </c>
      <c r="P736" s="17">
        <f t="shared" si="279"/>
        <v>0</v>
      </c>
      <c r="Q736" s="14">
        <f t="shared" ca="1" si="269"/>
        <v>0</v>
      </c>
      <c r="R736" s="20">
        <f t="shared" si="270"/>
        <v>0</v>
      </c>
      <c r="S736" s="14">
        <f t="shared" si="271"/>
        <v>0</v>
      </c>
      <c r="T736" s="4" t="str">
        <f t="shared" si="280"/>
        <v>A+J=</v>
      </c>
      <c r="U736" s="29">
        <f t="shared" si="281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72"/>
        <v>45233</v>
      </c>
      <c r="B737" s="125">
        <f t="shared" ca="1" si="282"/>
        <v>2.8421709430404007E-14</v>
      </c>
      <c r="C737" s="14">
        <f t="shared" si="273"/>
        <v>2.8421709430404007E-14</v>
      </c>
      <c r="D737" s="102">
        <f t="shared" si="274"/>
        <v>45229</v>
      </c>
      <c r="E737" s="100">
        <f ca="1">IF(D737&lt;$B$1,VLOOKUP(D737,[1]DI!$A$4:$B$15000,2,FALSE),0)</f>
        <v>0.1265</v>
      </c>
      <c r="F737" s="14">
        <f t="shared" ca="1" si="283"/>
        <v>1.0004727899999999</v>
      </c>
      <c r="G737" s="14">
        <f ca="1">(TRUNC(PRODUCT($F$12:$F736),16))</f>
        <v>1.3032899755277001</v>
      </c>
      <c r="H737" s="14">
        <f t="shared" ca="1" si="284"/>
        <v>1.30144317469818</v>
      </c>
      <c r="I737" s="14">
        <f t="shared" ca="1" si="285"/>
        <v>1.00141904</v>
      </c>
      <c r="J737" s="13">
        <f t="shared" si="275"/>
        <v>0.06</v>
      </c>
      <c r="K737" s="29">
        <f t="shared" si="276"/>
        <v>45229</v>
      </c>
      <c r="L737" s="2">
        <f t="shared" si="277"/>
        <v>3</v>
      </c>
      <c r="M737" s="17">
        <f t="shared" si="278"/>
        <v>3</v>
      </c>
      <c r="N737" s="12">
        <f t="shared" si="267"/>
        <v>1.0006939180000001</v>
      </c>
      <c r="O737" s="12">
        <f t="shared" ca="1" si="268"/>
        <v>1.0021139429999999</v>
      </c>
      <c r="P737" s="17">
        <f t="shared" si="279"/>
        <v>0</v>
      </c>
      <c r="Q737" s="14">
        <f t="shared" ca="1" si="269"/>
        <v>0</v>
      </c>
      <c r="R737" s="20">
        <f t="shared" si="270"/>
        <v>0</v>
      </c>
      <c r="S737" s="14">
        <f t="shared" si="271"/>
        <v>0</v>
      </c>
      <c r="T737" s="4" t="str">
        <f t="shared" si="280"/>
        <v>A+J=</v>
      </c>
      <c r="U737" s="29">
        <f t="shared" si="281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72"/>
        <v>45236</v>
      </c>
      <c r="B738" s="125">
        <f t="shared" ca="1" si="282"/>
        <v>2.8421709430404007E-14</v>
      </c>
      <c r="C738" s="14">
        <f t="shared" si="273"/>
        <v>2.8421709430404007E-14</v>
      </c>
      <c r="D738" s="102">
        <f t="shared" si="274"/>
        <v>45230</v>
      </c>
      <c r="E738" s="100">
        <f ca="1">IF(D738&lt;$B$1,VLOOKUP(D738,[1]DI!$A$4:$B$15000,2,FALSE),0)</f>
        <v>0.1265</v>
      </c>
      <c r="F738" s="14">
        <f t="shared" ca="1" si="283"/>
        <v>1.0004727899999999</v>
      </c>
      <c r="G738" s="14">
        <f ca="1">(TRUNC(PRODUCT($F$12:$F737),16))</f>
        <v>1.30390615799523</v>
      </c>
      <c r="H738" s="14">
        <f t="shared" ca="1" si="284"/>
        <v>1.30144317469818</v>
      </c>
      <c r="I738" s="14">
        <f t="shared" ca="1" si="285"/>
        <v>1.0018925000000001</v>
      </c>
      <c r="J738" s="13">
        <f t="shared" si="275"/>
        <v>0.06</v>
      </c>
      <c r="K738" s="29">
        <f t="shared" si="276"/>
        <v>45229</v>
      </c>
      <c r="L738" s="2">
        <f t="shared" si="277"/>
        <v>4</v>
      </c>
      <c r="M738" s="17">
        <f t="shared" si="278"/>
        <v>4</v>
      </c>
      <c r="N738" s="12">
        <f t="shared" si="267"/>
        <v>1.0009253309999999</v>
      </c>
      <c r="O738" s="12">
        <f t="shared" ca="1" si="268"/>
        <v>1.0028195820000001</v>
      </c>
      <c r="P738" s="17">
        <f t="shared" si="279"/>
        <v>0</v>
      </c>
      <c r="Q738" s="14">
        <f t="shared" ca="1" si="269"/>
        <v>0</v>
      </c>
      <c r="R738" s="20">
        <f t="shared" si="270"/>
        <v>0</v>
      </c>
      <c r="S738" s="14">
        <f t="shared" si="271"/>
        <v>0</v>
      </c>
      <c r="T738" s="4" t="str">
        <f t="shared" si="280"/>
        <v>A+J=</v>
      </c>
      <c r="U738" s="29">
        <f t="shared" si="281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72"/>
        <v>45237</v>
      </c>
      <c r="B739" s="125">
        <f t="shared" ca="1" si="282"/>
        <v>2.8421709430404007E-14</v>
      </c>
      <c r="C739" s="14">
        <f t="shared" si="273"/>
        <v>2.8421709430404007E-14</v>
      </c>
      <c r="D739" s="102">
        <f t="shared" si="274"/>
        <v>45231</v>
      </c>
      <c r="E739" s="100">
        <f ca="1">IF(D739&lt;$B$1,VLOOKUP(D739,[1]DI!$A$4:$B$15000,2,FALSE),0)</f>
        <v>0.1265</v>
      </c>
      <c r="F739" s="14">
        <f t="shared" ca="1" si="283"/>
        <v>1.0004727899999999</v>
      </c>
      <c r="G739" s="14">
        <f ca="1">(TRUNC(PRODUCT($F$12:$F738),16))</f>
        <v>1.3045226317876599</v>
      </c>
      <c r="H739" s="14">
        <f t="shared" ca="1" si="284"/>
        <v>1.30144317469818</v>
      </c>
      <c r="I739" s="14">
        <f t="shared" ca="1" si="285"/>
        <v>1.00236619</v>
      </c>
      <c r="J739" s="13">
        <f t="shared" si="275"/>
        <v>0.06</v>
      </c>
      <c r="K739" s="29">
        <f t="shared" si="276"/>
        <v>45229</v>
      </c>
      <c r="L739" s="2">
        <f t="shared" si="277"/>
        <v>5</v>
      </c>
      <c r="M739" s="17">
        <f t="shared" si="278"/>
        <v>5</v>
      </c>
      <c r="N739" s="12">
        <f t="shared" si="267"/>
        <v>1.001156798</v>
      </c>
      <c r="O739" s="12">
        <f t="shared" ca="1" si="268"/>
        <v>1.003525725</v>
      </c>
      <c r="P739" s="17">
        <f t="shared" si="279"/>
        <v>0</v>
      </c>
      <c r="Q739" s="14">
        <f t="shared" ca="1" si="269"/>
        <v>0</v>
      </c>
      <c r="R739" s="20">
        <f t="shared" si="270"/>
        <v>0</v>
      </c>
      <c r="S739" s="14">
        <f t="shared" si="271"/>
        <v>0</v>
      </c>
      <c r="T739" s="4" t="str">
        <f t="shared" si="280"/>
        <v>A+J=</v>
      </c>
      <c r="U739" s="29">
        <f t="shared" si="281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72"/>
        <v>45238</v>
      </c>
      <c r="B740" s="125">
        <f t="shared" ca="1" si="282"/>
        <v>2.8421709430404007E-14</v>
      </c>
      <c r="C740" s="14">
        <f t="shared" si="273"/>
        <v>2.8421709430404007E-14</v>
      </c>
      <c r="D740" s="102">
        <f t="shared" si="274"/>
        <v>45233</v>
      </c>
      <c r="E740" s="100">
        <f ca="1">IF(D740&lt;$B$1,VLOOKUP(D740,[1]DI!$A$4:$B$15000,2,FALSE),0)</f>
        <v>0.1215</v>
      </c>
      <c r="F740" s="14">
        <f t="shared" ca="1" si="283"/>
        <v>1.00045513</v>
      </c>
      <c r="G740" s="14">
        <f ca="1">(TRUNC(PRODUCT($F$12:$F739),16))</f>
        <v>1.3051393970427501</v>
      </c>
      <c r="H740" s="14">
        <f t="shared" ca="1" si="284"/>
        <v>1.30144317469818</v>
      </c>
      <c r="I740" s="14">
        <f t="shared" ca="1" si="285"/>
        <v>1.0028401</v>
      </c>
      <c r="J740" s="13">
        <f t="shared" si="275"/>
        <v>0.06</v>
      </c>
      <c r="K740" s="29">
        <f t="shared" si="276"/>
        <v>45229</v>
      </c>
      <c r="L740" s="2">
        <f t="shared" si="277"/>
        <v>6</v>
      </c>
      <c r="M740" s="17">
        <f t="shared" si="278"/>
        <v>6</v>
      </c>
      <c r="N740" s="12">
        <f t="shared" si="267"/>
        <v>1.0013883180000001</v>
      </c>
      <c r="O740" s="12">
        <f t="shared" ca="1" si="268"/>
        <v>1.0042323609999999</v>
      </c>
      <c r="P740" s="17">
        <f t="shared" si="279"/>
        <v>0</v>
      </c>
      <c r="Q740" s="14">
        <f t="shared" ca="1" si="269"/>
        <v>0</v>
      </c>
      <c r="R740" s="20">
        <f t="shared" si="270"/>
        <v>0</v>
      </c>
      <c r="S740" s="14">
        <f t="shared" si="271"/>
        <v>0</v>
      </c>
      <c r="T740" s="4" t="str">
        <f t="shared" si="280"/>
        <v>A+J=</v>
      </c>
      <c r="U740" s="29">
        <f t="shared" si="281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72"/>
        <v>45239</v>
      </c>
      <c r="B741" s="125">
        <f t="shared" ca="1" si="282"/>
        <v>2.8421709430404007E-14</v>
      </c>
      <c r="C741" s="14">
        <f t="shared" si="273"/>
        <v>2.8421709430404007E-14</v>
      </c>
      <c r="D741" s="102">
        <f t="shared" si="274"/>
        <v>45236</v>
      </c>
      <c r="E741" s="100">
        <f ca="1">IF(D741&lt;$B$1,VLOOKUP(D741,[1]DI!$A$4:$B$15000,2,FALSE),0)</f>
        <v>0.1215</v>
      </c>
      <c r="F741" s="14">
        <f t="shared" ca="1" si="283"/>
        <v>1.00045513</v>
      </c>
      <c r="G741" s="14">
        <f ca="1">(TRUNC(PRODUCT($F$12:$F740),16))</f>
        <v>1.3057334051365199</v>
      </c>
      <c r="H741" s="14">
        <f t="shared" ca="1" si="284"/>
        <v>1.30144317469818</v>
      </c>
      <c r="I741" s="14">
        <f t="shared" ca="1" si="285"/>
        <v>1.0032965199999999</v>
      </c>
      <c r="J741" s="13">
        <f t="shared" si="275"/>
        <v>0.06</v>
      </c>
      <c r="K741" s="29">
        <f t="shared" si="276"/>
        <v>45229</v>
      </c>
      <c r="L741" s="2">
        <f t="shared" si="277"/>
        <v>7</v>
      </c>
      <c r="M741" s="17">
        <f t="shared" si="278"/>
        <v>7</v>
      </c>
      <c r="N741" s="12">
        <f t="shared" si="267"/>
        <v>1.001619891</v>
      </c>
      <c r="O741" s="12">
        <f t="shared" ca="1" si="268"/>
        <v>1.0049217509999999</v>
      </c>
      <c r="P741" s="17">
        <f t="shared" si="279"/>
        <v>0</v>
      </c>
      <c r="Q741" s="14">
        <f t="shared" ca="1" si="269"/>
        <v>0</v>
      </c>
      <c r="R741" s="20">
        <f t="shared" si="270"/>
        <v>0</v>
      </c>
      <c r="S741" s="14">
        <f t="shared" si="271"/>
        <v>0</v>
      </c>
      <c r="T741" s="4" t="str">
        <f t="shared" si="280"/>
        <v>A+J=</v>
      </c>
      <c r="U741" s="29">
        <f t="shared" si="281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72"/>
        <v>45240</v>
      </c>
      <c r="B742" s="125">
        <f t="shared" ca="1" si="282"/>
        <v>2.8421709430404007E-14</v>
      </c>
      <c r="C742" s="14">
        <f t="shared" si="273"/>
        <v>2.8421709430404007E-14</v>
      </c>
      <c r="D742" s="102">
        <f t="shared" si="274"/>
        <v>45237</v>
      </c>
      <c r="E742" s="100">
        <f ca="1">IF(D742&lt;$B$1,VLOOKUP(D742,[1]DI!$A$4:$B$15000,2,FALSE),0)</f>
        <v>0.1215</v>
      </c>
      <c r="F742" s="14">
        <f t="shared" ca="1" si="283"/>
        <v>1.00045513</v>
      </c>
      <c r="G742" s="14">
        <f ca="1">(TRUNC(PRODUCT($F$12:$F741),16))</f>
        <v>1.3063276835812001</v>
      </c>
      <c r="H742" s="14">
        <f t="shared" ca="1" si="284"/>
        <v>1.30144317469818</v>
      </c>
      <c r="I742" s="14">
        <f t="shared" ca="1" si="285"/>
        <v>1.0037531500000001</v>
      </c>
      <c r="J742" s="13">
        <f t="shared" si="275"/>
        <v>0.06</v>
      </c>
      <c r="K742" s="29">
        <f t="shared" si="276"/>
        <v>45229</v>
      </c>
      <c r="L742" s="2">
        <f t="shared" si="277"/>
        <v>8</v>
      </c>
      <c r="M742" s="17">
        <f t="shared" si="278"/>
        <v>8</v>
      </c>
      <c r="N742" s="12">
        <f t="shared" si="267"/>
        <v>1.0018515189999999</v>
      </c>
      <c r="O742" s="12">
        <f t="shared" ca="1" si="268"/>
        <v>1.0056116180000001</v>
      </c>
      <c r="P742" s="17">
        <f t="shared" si="279"/>
        <v>0</v>
      </c>
      <c r="Q742" s="14">
        <f t="shared" ca="1" si="269"/>
        <v>0</v>
      </c>
      <c r="R742" s="20">
        <f t="shared" si="270"/>
        <v>0</v>
      </c>
      <c r="S742" s="14">
        <f t="shared" si="271"/>
        <v>0</v>
      </c>
      <c r="T742" s="4" t="str">
        <f t="shared" si="280"/>
        <v>A+J=</v>
      </c>
      <c r="U742" s="29">
        <f t="shared" si="281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72"/>
        <v>45243</v>
      </c>
      <c r="B743" s="125">
        <f t="shared" ca="1" si="282"/>
        <v>2.8421709430404007E-14</v>
      </c>
      <c r="C743" s="14">
        <f t="shared" si="273"/>
        <v>2.8421709430404007E-14</v>
      </c>
      <c r="D743" s="102">
        <f t="shared" si="274"/>
        <v>45238</v>
      </c>
      <c r="E743" s="100">
        <f ca="1">IF(D743&lt;$B$1,VLOOKUP(D743,[1]DI!$A$4:$B$15000,2,FALSE),0)</f>
        <v>0.1215</v>
      </c>
      <c r="F743" s="14">
        <f t="shared" ca="1" si="283"/>
        <v>1.00045513</v>
      </c>
      <c r="G743" s="14">
        <f ca="1">(TRUNC(PRODUCT($F$12:$F742),16))</f>
        <v>1.30692223249983</v>
      </c>
      <c r="H743" s="14">
        <f t="shared" ca="1" si="284"/>
        <v>1.30144317469818</v>
      </c>
      <c r="I743" s="14">
        <f t="shared" ca="1" si="285"/>
        <v>1.0042099900000001</v>
      </c>
      <c r="J743" s="13">
        <f t="shared" si="275"/>
        <v>0.06</v>
      </c>
      <c r="K743" s="29">
        <f t="shared" si="276"/>
        <v>45229</v>
      </c>
      <c r="L743" s="2">
        <f t="shared" si="277"/>
        <v>9</v>
      </c>
      <c r="M743" s="17">
        <f t="shared" si="278"/>
        <v>9</v>
      </c>
      <c r="N743" s="12">
        <f t="shared" si="267"/>
        <v>1.0020831990000001</v>
      </c>
      <c r="O743" s="12">
        <f t="shared" ca="1" si="268"/>
        <v>1.006301959</v>
      </c>
      <c r="P743" s="17">
        <f t="shared" si="279"/>
        <v>0</v>
      </c>
      <c r="Q743" s="14">
        <f t="shared" ca="1" si="269"/>
        <v>0</v>
      </c>
      <c r="R743" s="20">
        <f t="shared" si="270"/>
        <v>0</v>
      </c>
      <c r="S743" s="14">
        <f t="shared" si="271"/>
        <v>0</v>
      </c>
      <c r="T743" s="4" t="str">
        <f t="shared" si="280"/>
        <v>A+J=</v>
      </c>
      <c r="U743" s="29">
        <f t="shared" si="281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72"/>
        <v>45244</v>
      </c>
      <c r="B744" s="125">
        <f t="shared" ca="1" si="282"/>
        <v>2.8421709430404007E-14</v>
      </c>
      <c r="C744" s="14">
        <f t="shared" si="273"/>
        <v>2.8421709430404007E-14</v>
      </c>
      <c r="D744" s="102">
        <f t="shared" si="274"/>
        <v>45239</v>
      </c>
      <c r="E744" s="100">
        <f ca="1">IF(D744&lt;$B$1,VLOOKUP(D744,[1]DI!$A$4:$B$15000,2,FALSE),0)</f>
        <v>0.1215</v>
      </c>
      <c r="F744" s="14">
        <f t="shared" ca="1" si="283"/>
        <v>1.00045513</v>
      </c>
      <c r="G744" s="14">
        <f ca="1">(TRUNC(PRODUCT($F$12:$F743),16))</f>
        <v>1.3075170520155099</v>
      </c>
      <c r="H744" s="14">
        <f t="shared" ca="1" si="284"/>
        <v>1.30144317469818</v>
      </c>
      <c r="I744" s="14">
        <f t="shared" ca="1" si="285"/>
        <v>1.00466703</v>
      </c>
      <c r="J744" s="13">
        <f t="shared" si="275"/>
        <v>0.06</v>
      </c>
      <c r="K744" s="29">
        <f t="shared" si="276"/>
        <v>45229</v>
      </c>
      <c r="L744" s="2">
        <f t="shared" si="277"/>
        <v>10</v>
      </c>
      <c r="M744" s="17">
        <f t="shared" si="278"/>
        <v>10</v>
      </c>
      <c r="N744" s="12">
        <f t="shared" si="267"/>
        <v>1.0023149339999999</v>
      </c>
      <c r="O744" s="12">
        <f t="shared" ca="1" si="268"/>
        <v>1.0069927679999999</v>
      </c>
      <c r="P744" s="17">
        <f t="shared" si="279"/>
        <v>0</v>
      </c>
      <c r="Q744" s="14">
        <f t="shared" ca="1" si="269"/>
        <v>0</v>
      </c>
      <c r="R744" s="20">
        <f t="shared" si="270"/>
        <v>0</v>
      </c>
      <c r="S744" s="14">
        <f t="shared" si="271"/>
        <v>0</v>
      </c>
      <c r="T744" s="4" t="str">
        <f t="shared" si="280"/>
        <v>A+J=</v>
      </c>
      <c r="U744" s="29">
        <f t="shared" si="281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72"/>
        <v>45246</v>
      </c>
      <c r="B745" s="125">
        <f t="shared" ca="1" si="282"/>
        <v>2.8421709430404007E-14</v>
      </c>
      <c r="C745" s="14">
        <f t="shared" si="273"/>
        <v>2.8421709430404007E-14</v>
      </c>
      <c r="D745" s="102">
        <f t="shared" si="274"/>
        <v>45240</v>
      </c>
      <c r="E745" s="100">
        <f ca="1">IF(D745&lt;$B$1,VLOOKUP(D745,[1]DI!$A$4:$B$15000,2,FALSE),0)</f>
        <v>0.1215</v>
      </c>
      <c r="F745" s="14">
        <f t="shared" ca="1" si="283"/>
        <v>1.00045513</v>
      </c>
      <c r="G745" s="14">
        <f ca="1">(TRUNC(PRODUCT($F$12:$F744),16))</f>
        <v>1.3081121422513899</v>
      </c>
      <c r="H745" s="14">
        <f t="shared" ca="1" si="284"/>
        <v>1.30144317469818</v>
      </c>
      <c r="I745" s="14">
        <f t="shared" ca="1" si="285"/>
        <v>1.0051242899999999</v>
      </c>
      <c r="J745" s="13">
        <f t="shared" si="275"/>
        <v>0.06</v>
      </c>
      <c r="K745" s="29">
        <f t="shared" si="276"/>
        <v>45229</v>
      </c>
      <c r="L745" s="2">
        <f t="shared" si="277"/>
        <v>11</v>
      </c>
      <c r="M745" s="17">
        <f t="shared" si="278"/>
        <v>11</v>
      </c>
      <c r="N745" s="12">
        <f t="shared" si="267"/>
        <v>1.0025467210000001</v>
      </c>
      <c r="O745" s="12">
        <f t="shared" ca="1" si="268"/>
        <v>1.007684061</v>
      </c>
      <c r="P745" s="17">
        <f t="shared" si="279"/>
        <v>0</v>
      </c>
      <c r="Q745" s="14">
        <f t="shared" ca="1" si="269"/>
        <v>0</v>
      </c>
      <c r="R745" s="20">
        <f t="shared" si="270"/>
        <v>0</v>
      </c>
      <c r="S745" s="14">
        <f t="shared" si="271"/>
        <v>0</v>
      </c>
      <c r="T745" s="4" t="str">
        <f t="shared" si="280"/>
        <v>A+J=</v>
      </c>
      <c r="U745" s="29">
        <f t="shared" si="281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72"/>
        <v>45247</v>
      </c>
      <c r="B746" s="125">
        <f t="shared" ca="1" si="282"/>
        <v>2.8421709430404007E-14</v>
      </c>
      <c r="C746" s="14">
        <f t="shared" si="273"/>
        <v>2.8421709430404007E-14</v>
      </c>
      <c r="D746" s="102">
        <f t="shared" si="274"/>
        <v>45243</v>
      </c>
      <c r="E746" s="100">
        <f ca="1">IF(D746&lt;$B$1,VLOOKUP(D746,[1]DI!$A$4:$B$15000,2,FALSE),0)</f>
        <v>0.1215</v>
      </c>
      <c r="F746" s="14">
        <f t="shared" ca="1" si="283"/>
        <v>1.00045513</v>
      </c>
      <c r="G746" s="14">
        <f ca="1">(TRUNC(PRODUCT($F$12:$F745),16))</f>
        <v>1.3087075033307001</v>
      </c>
      <c r="H746" s="14">
        <f t="shared" ca="1" si="284"/>
        <v>1.30144317469818</v>
      </c>
      <c r="I746" s="14">
        <f t="shared" ca="1" si="285"/>
        <v>1.0055817499999999</v>
      </c>
      <c r="J746" s="13">
        <f t="shared" si="275"/>
        <v>0.06</v>
      </c>
      <c r="K746" s="29">
        <f t="shared" si="276"/>
        <v>45229</v>
      </c>
      <c r="L746" s="2">
        <f t="shared" si="277"/>
        <v>12</v>
      </c>
      <c r="M746" s="17">
        <f t="shared" si="278"/>
        <v>12</v>
      </c>
      <c r="N746" s="12">
        <f t="shared" si="267"/>
        <v>1.0027785629999999</v>
      </c>
      <c r="O746" s="12">
        <f t="shared" ca="1" si="268"/>
        <v>1.0083758220000001</v>
      </c>
      <c r="P746" s="17">
        <f t="shared" si="279"/>
        <v>0</v>
      </c>
      <c r="Q746" s="14">
        <f t="shared" ca="1" si="269"/>
        <v>0</v>
      </c>
      <c r="R746" s="20">
        <f t="shared" si="270"/>
        <v>0</v>
      </c>
      <c r="S746" s="14">
        <f t="shared" si="271"/>
        <v>0</v>
      </c>
      <c r="T746" s="4" t="str">
        <f t="shared" si="280"/>
        <v>A+J=</v>
      </c>
      <c r="U746" s="29">
        <f t="shared" si="281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72"/>
        <v>45250</v>
      </c>
      <c r="B747" s="125">
        <f t="shared" ca="1" si="282"/>
        <v>2.8421709430404007E-14</v>
      </c>
      <c r="C747" s="14">
        <f t="shared" si="273"/>
        <v>2.8421709430404007E-14</v>
      </c>
      <c r="D747" s="102">
        <f t="shared" si="274"/>
        <v>45244</v>
      </c>
      <c r="E747" s="100">
        <f ca="1">IF(D747&lt;$B$1,VLOOKUP(D747,[1]DI!$A$4:$B$15000,2,FALSE),0)</f>
        <v>0.1215</v>
      </c>
      <c r="F747" s="14">
        <f t="shared" ca="1" si="283"/>
        <v>1.00045513</v>
      </c>
      <c r="G747" s="14">
        <f ca="1">(TRUNC(PRODUCT($F$12:$F746),16))</f>
        <v>1.30930313537669</v>
      </c>
      <c r="H747" s="14">
        <f t="shared" ca="1" si="284"/>
        <v>1.30144317469818</v>
      </c>
      <c r="I747" s="14">
        <f t="shared" ca="1" si="285"/>
        <v>1.00603942</v>
      </c>
      <c r="J747" s="13">
        <f t="shared" si="275"/>
        <v>0.06</v>
      </c>
      <c r="K747" s="29">
        <f t="shared" si="276"/>
        <v>45229</v>
      </c>
      <c r="L747" s="2">
        <f t="shared" si="277"/>
        <v>13</v>
      </c>
      <c r="M747" s="17">
        <f t="shared" si="278"/>
        <v>13</v>
      </c>
      <c r="N747" s="12">
        <f t="shared" si="267"/>
        <v>1.0030104580000001</v>
      </c>
      <c r="O747" s="12">
        <f t="shared" ca="1" si="268"/>
        <v>1.0090680590000001</v>
      </c>
      <c r="P747" s="17">
        <f t="shared" si="279"/>
        <v>0</v>
      </c>
      <c r="Q747" s="14">
        <f t="shared" ca="1" si="269"/>
        <v>0</v>
      </c>
      <c r="R747" s="20">
        <f t="shared" si="270"/>
        <v>0</v>
      </c>
      <c r="S747" s="14">
        <f t="shared" si="271"/>
        <v>0</v>
      </c>
      <c r="T747" s="4" t="str">
        <f t="shared" si="280"/>
        <v>A+J=</v>
      </c>
      <c r="U747" s="29">
        <f t="shared" si="281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72"/>
        <v>45251</v>
      </c>
      <c r="B748" s="125">
        <f t="shared" ca="1" si="282"/>
        <v>2.8421709430404007E-14</v>
      </c>
      <c r="C748" s="14">
        <f t="shared" si="273"/>
        <v>2.8421709430404007E-14</v>
      </c>
      <c r="D748" s="102">
        <f t="shared" si="274"/>
        <v>45246</v>
      </c>
      <c r="E748" s="100">
        <f ca="1">IF(D748&lt;$B$1,VLOOKUP(D748,[1]DI!$A$4:$B$15000,2,FALSE),0)</f>
        <v>0.1215</v>
      </c>
      <c r="F748" s="14">
        <f t="shared" ca="1" si="283"/>
        <v>1.00045513</v>
      </c>
      <c r="G748" s="14">
        <f ca="1">(TRUNC(PRODUCT($F$12:$F747),16))</f>
        <v>1.3098990385126901</v>
      </c>
      <c r="H748" s="14">
        <f t="shared" ca="1" si="284"/>
        <v>1.30144317469818</v>
      </c>
      <c r="I748" s="14">
        <f t="shared" ca="1" si="285"/>
        <v>1.0064972999999999</v>
      </c>
      <c r="J748" s="13">
        <f t="shared" si="275"/>
        <v>0.06</v>
      </c>
      <c r="K748" s="29">
        <f t="shared" si="276"/>
        <v>45229</v>
      </c>
      <c r="L748" s="2">
        <f t="shared" si="277"/>
        <v>14</v>
      </c>
      <c r="M748" s="17">
        <f t="shared" si="278"/>
        <v>14</v>
      </c>
      <c r="N748" s="12">
        <f t="shared" si="267"/>
        <v>1.0032424069999999</v>
      </c>
      <c r="O748" s="12">
        <f t="shared" ca="1" si="268"/>
        <v>1.0097607740000001</v>
      </c>
      <c r="P748" s="17">
        <f t="shared" si="279"/>
        <v>0</v>
      </c>
      <c r="Q748" s="14">
        <f t="shared" ca="1" si="269"/>
        <v>0</v>
      </c>
      <c r="R748" s="20">
        <f t="shared" si="270"/>
        <v>0</v>
      </c>
      <c r="S748" s="14">
        <f t="shared" si="271"/>
        <v>0</v>
      </c>
      <c r="T748" s="4" t="str">
        <f t="shared" si="280"/>
        <v>A+J=</v>
      </c>
      <c r="U748" s="29">
        <f t="shared" si="281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72"/>
        <v>45252</v>
      </c>
      <c r="B749" s="125">
        <f t="shared" ca="1" si="282"/>
        <v>2.8421709430404007E-14</v>
      </c>
      <c r="C749" s="14">
        <f t="shared" si="273"/>
        <v>2.8421709430404007E-14</v>
      </c>
      <c r="D749" s="102">
        <f t="shared" si="274"/>
        <v>45247</v>
      </c>
      <c r="E749" s="100">
        <f ca="1">IF(D749&lt;$B$1,VLOOKUP(D749,[1]DI!$A$4:$B$15000,2,FALSE),0)</f>
        <v>0.1215</v>
      </c>
      <c r="F749" s="14">
        <f t="shared" ca="1" si="283"/>
        <v>1.00045513</v>
      </c>
      <c r="G749" s="14">
        <f ca="1">(TRUNC(PRODUCT($F$12:$F748),16))</f>
        <v>1.3104952128620899</v>
      </c>
      <c r="H749" s="14">
        <f t="shared" ca="1" si="284"/>
        <v>1.30144317469818</v>
      </c>
      <c r="I749" s="14">
        <f t="shared" ca="1" si="285"/>
        <v>1.00695538</v>
      </c>
      <c r="J749" s="13">
        <f t="shared" si="275"/>
        <v>0.06</v>
      </c>
      <c r="K749" s="29">
        <f t="shared" si="276"/>
        <v>45229</v>
      </c>
      <c r="L749" s="2">
        <f t="shared" si="277"/>
        <v>15</v>
      </c>
      <c r="M749" s="17">
        <f t="shared" si="278"/>
        <v>15</v>
      </c>
      <c r="N749" s="12">
        <f t="shared" si="267"/>
        <v>1.0034744090000001</v>
      </c>
      <c r="O749" s="12">
        <f t="shared" ca="1" si="268"/>
        <v>1.010453955</v>
      </c>
      <c r="P749" s="17">
        <f t="shared" si="279"/>
        <v>0</v>
      </c>
      <c r="Q749" s="14">
        <f t="shared" ca="1" si="269"/>
        <v>0</v>
      </c>
      <c r="R749" s="20">
        <f t="shared" si="270"/>
        <v>0</v>
      </c>
      <c r="S749" s="14">
        <f t="shared" si="271"/>
        <v>0</v>
      </c>
      <c r="T749" s="4" t="str">
        <f t="shared" si="280"/>
        <v>A+J=</v>
      </c>
      <c r="U749" s="29">
        <f t="shared" si="281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72"/>
        <v>45253</v>
      </c>
      <c r="B750" s="125">
        <f t="shared" ca="1" si="282"/>
        <v>2.8421709430404007E-14</v>
      </c>
      <c r="C750" s="14">
        <f t="shared" si="273"/>
        <v>2.8421709430404007E-14</v>
      </c>
      <c r="D750" s="102">
        <f t="shared" si="274"/>
        <v>45250</v>
      </c>
      <c r="E750" s="100">
        <f ca="1">IF(D750&lt;$B$1,VLOOKUP(D750,[1]DI!$A$4:$B$15000,2,FALSE),0)</f>
        <v>0.1215</v>
      </c>
      <c r="F750" s="14">
        <f t="shared" ca="1" si="283"/>
        <v>1.00045513</v>
      </c>
      <c r="G750" s="14">
        <f ca="1">(TRUNC(PRODUCT($F$12:$F749),16))</f>
        <v>1.3110916585483201</v>
      </c>
      <c r="H750" s="14">
        <f t="shared" ca="1" si="284"/>
        <v>1.30144317469818</v>
      </c>
      <c r="I750" s="14">
        <f t="shared" ca="1" si="285"/>
        <v>1.00741368</v>
      </c>
      <c r="J750" s="13">
        <f t="shared" si="275"/>
        <v>0.06</v>
      </c>
      <c r="K750" s="29">
        <f t="shared" si="276"/>
        <v>45229</v>
      </c>
      <c r="L750" s="2">
        <f t="shared" si="277"/>
        <v>16</v>
      </c>
      <c r="M750" s="17">
        <f t="shared" si="278"/>
        <v>16</v>
      </c>
      <c r="N750" s="12">
        <f t="shared" si="267"/>
        <v>1.003706465</v>
      </c>
      <c r="O750" s="12">
        <f t="shared" ca="1" si="268"/>
        <v>1.0111476239999999</v>
      </c>
      <c r="P750" s="17">
        <f t="shared" si="279"/>
        <v>0</v>
      </c>
      <c r="Q750" s="14">
        <f t="shared" ca="1" si="269"/>
        <v>0</v>
      </c>
      <c r="R750" s="20">
        <f t="shared" si="270"/>
        <v>0</v>
      </c>
      <c r="S750" s="14">
        <f t="shared" si="271"/>
        <v>0</v>
      </c>
      <c r="T750" s="4" t="str">
        <f t="shared" si="280"/>
        <v>A+J=</v>
      </c>
      <c r="U750" s="29">
        <f t="shared" si="281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72"/>
        <v>45254</v>
      </c>
      <c r="B751" s="125">
        <f t="shared" ca="1" si="282"/>
        <v>2.8421709430404007E-14</v>
      </c>
      <c r="C751" s="14">
        <f t="shared" si="273"/>
        <v>2.8421709430404007E-14</v>
      </c>
      <c r="D751" s="102">
        <f t="shared" si="274"/>
        <v>45251</v>
      </c>
      <c r="E751" s="100">
        <f ca="1">IF(D751&lt;$B$1,VLOOKUP(D751,[1]DI!$A$4:$B$15000,2,FALSE),0)</f>
        <v>0.1215</v>
      </c>
      <c r="F751" s="14">
        <f t="shared" ca="1" si="283"/>
        <v>1.00045513</v>
      </c>
      <c r="G751" s="14">
        <f ca="1">(TRUNC(PRODUCT($F$12:$F750),16))</f>
        <v>1.3116883756948701</v>
      </c>
      <c r="H751" s="14">
        <f t="shared" ca="1" si="284"/>
        <v>1.30144317469818</v>
      </c>
      <c r="I751" s="14">
        <f t="shared" ca="1" si="285"/>
        <v>1.0078721799999999</v>
      </c>
      <c r="J751" s="13">
        <f t="shared" si="275"/>
        <v>0.06</v>
      </c>
      <c r="K751" s="29">
        <f t="shared" si="276"/>
        <v>45229</v>
      </c>
      <c r="L751" s="2">
        <f t="shared" si="277"/>
        <v>17</v>
      </c>
      <c r="M751" s="17">
        <f t="shared" si="278"/>
        <v>17</v>
      </c>
      <c r="N751" s="12">
        <f t="shared" si="267"/>
        <v>1.0039385750000001</v>
      </c>
      <c r="O751" s="12">
        <f t="shared" ca="1" si="268"/>
        <v>1.01184176</v>
      </c>
      <c r="P751" s="17">
        <f t="shared" si="279"/>
        <v>0</v>
      </c>
      <c r="Q751" s="14">
        <f t="shared" ca="1" si="269"/>
        <v>0</v>
      </c>
      <c r="R751" s="20">
        <f t="shared" si="270"/>
        <v>0</v>
      </c>
      <c r="S751" s="14">
        <f t="shared" si="271"/>
        <v>0</v>
      </c>
      <c r="T751" s="4" t="str">
        <f t="shared" si="280"/>
        <v>A+J=</v>
      </c>
      <c r="U751" s="29">
        <f t="shared" si="281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72"/>
        <v>45257</v>
      </c>
      <c r="B752" s="125">
        <f t="shared" ca="1" si="282"/>
        <v>2.8421709430404007E-14</v>
      </c>
      <c r="C752" s="14">
        <f t="shared" si="273"/>
        <v>2.8421709430404007E-14</v>
      </c>
      <c r="D752" s="102">
        <f t="shared" si="274"/>
        <v>45252</v>
      </c>
      <c r="E752" s="100">
        <f ca="1">IF(D752&lt;$B$1,VLOOKUP(D752,[1]DI!$A$4:$B$15000,2,FALSE),0)</f>
        <v>0.1215</v>
      </c>
      <c r="F752" s="14">
        <f t="shared" ca="1" si="283"/>
        <v>1.00045513</v>
      </c>
      <c r="G752" s="14">
        <f ca="1">(TRUNC(PRODUCT($F$12:$F751),16))</f>
        <v>1.3122853644253001</v>
      </c>
      <c r="H752" s="14">
        <f t="shared" ca="1" si="284"/>
        <v>1.30144317469818</v>
      </c>
      <c r="I752" s="14">
        <f t="shared" ca="1" si="285"/>
        <v>1.0083309</v>
      </c>
      <c r="J752" s="13">
        <f t="shared" si="275"/>
        <v>0.06</v>
      </c>
      <c r="K752" s="29">
        <f t="shared" si="276"/>
        <v>45229</v>
      </c>
      <c r="L752" s="2">
        <f t="shared" si="277"/>
        <v>18</v>
      </c>
      <c r="M752" s="17">
        <f t="shared" si="278"/>
        <v>18</v>
      </c>
      <c r="N752" s="12">
        <f t="shared" si="267"/>
        <v>1.004170738</v>
      </c>
      <c r="O752" s="12">
        <f t="shared" ca="1" si="268"/>
        <v>1.0125363839999999</v>
      </c>
      <c r="P752" s="17">
        <f t="shared" si="279"/>
        <v>0</v>
      </c>
      <c r="Q752" s="14">
        <f t="shared" ca="1" si="269"/>
        <v>0</v>
      </c>
      <c r="R752" s="20">
        <f t="shared" si="270"/>
        <v>0</v>
      </c>
      <c r="S752" s="14">
        <f t="shared" si="271"/>
        <v>0</v>
      </c>
      <c r="T752" s="4" t="str">
        <f t="shared" si="280"/>
        <v>A+J=</v>
      </c>
      <c r="U752" s="29">
        <f t="shared" si="281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72"/>
        <v>45258</v>
      </c>
      <c r="B753" s="125">
        <f t="shared" ca="1" si="282"/>
        <v>2.8421709430404007E-14</v>
      </c>
      <c r="C753" s="14">
        <f t="shared" si="273"/>
        <v>2.8421709430404007E-14</v>
      </c>
      <c r="D753" s="102">
        <f t="shared" si="274"/>
        <v>45253</v>
      </c>
      <c r="E753" s="100">
        <f ca="1">IF(D753&lt;$B$1,VLOOKUP(D753,[1]DI!$A$4:$B$15000,2,FALSE),0)</f>
        <v>0.1215</v>
      </c>
      <c r="F753" s="14">
        <f t="shared" ca="1" si="283"/>
        <v>1.00045513</v>
      </c>
      <c r="G753" s="14">
        <f ca="1">(TRUNC(PRODUCT($F$12:$F752),16))</f>
        <v>1.3128826248632099</v>
      </c>
      <c r="H753" s="14">
        <f t="shared" ca="1" si="284"/>
        <v>1.30144317469818</v>
      </c>
      <c r="I753" s="14">
        <f t="shared" ca="1" si="285"/>
        <v>1.0087898200000001</v>
      </c>
      <c r="J753" s="13">
        <f t="shared" si="275"/>
        <v>0.06</v>
      </c>
      <c r="K753" s="29">
        <f t="shared" si="276"/>
        <v>45229</v>
      </c>
      <c r="L753" s="2">
        <f t="shared" si="277"/>
        <v>19</v>
      </c>
      <c r="M753" s="17">
        <f t="shared" si="278"/>
        <v>19</v>
      </c>
      <c r="N753" s="12">
        <f t="shared" si="267"/>
        <v>1.004402955</v>
      </c>
      <c r="O753" s="12">
        <f t="shared" ca="1" si="268"/>
        <v>1.0132314760000001</v>
      </c>
      <c r="P753" s="17">
        <f t="shared" si="279"/>
        <v>0</v>
      </c>
      <c r="Q753" s="14">
        <f t="shared" ca="1" si="269"/>
        <v>0</v>
      </c>
      <c r="R753" s="20">
        <f t="shared" si="270"/>
        <v>0</v>
      </c>
      <c r="S753" s="14">
        <f t="shared" si="271"/>
        <v>0</v>
      </c>
      <c r="T753" s="4" t="str">
        <f t="shared" si="280"/>
        <v>A+J=</v>
      </c>
      <c r="U753" s="29">
        <f t="shared" si="281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72"/>
        <v>45259</v>
      </c>
      <c r="B754" s="125">
        <f t="shared" ca="1" si="282"/>
        <v>2.8421709430404007E-14</v>
      </c>
      <c r="C754" s="14">
        <f t="shared" si="273"/>
        <v>2.8421709430404007E-14</v>
      </c>
      <c r="D754" s="102">
        <f t="shared" si="274"/>
        <v>45254</v>
      </c>
      <c r="E754" s="100">
        <f ca="1">IF(D754&lt;$B$1,VLOOKUP(D754,[1]DI!$A$4:$B$15000,2,FALSE),0)</f>
        <v>0.1215</v>
      </c>
      <c r="F754" s="14">
        <f t="shared" ca="1" si="283"/>
        <v>1.00045513</v>
      </c>
      <c r="G754" s="14">
        <f ca="1">(TRUNC(PRODUCT($F$12:$F753),16))</f>
        <v>1.3134801571322701</v>
      </c>
      <c r="H754" s="14">
        <f t="shared" ca="1" si="284"/>
        <v>1.30144317469818</v>
      </c>
      <c r="I754" s="14">
        <f t="shared" ca="1" si="285"/>
        <v>1.0092489499999999</v>
      </c>
      <c r="J754" s="13">
        <f t="shared" si="275"/>
        <v>0.06</v>
      </c>
      <c r="K754" s="29">
        <f t="shared" si="276"/>
        <v>45229</v>
      </c>
      <c r="L754" s="2">
        <f t="shared" si="277"/>
        <v>20</v>
      </c>
      <c r="M754" s="17">
        <f t="shared" si="278"/>
        <v>20</v>
      </c>
      <c r="N754" s="12">
        <f t="shared" si="267"/>
        <v>1.004635226</v>
      </c>
      <c r="O754" s="12">
        <f t="shared" ca="1" si="268"/>
        <v>1.0139270469999999</v>
      </c>
      <c r="P754" s="17">
        <f t="shared" si="279"/>
        <v>0</v>
      </c>
      <c r="Q754" s="14">
        <f t="shared" ca="1" si="269"/>
        <v>0</v>
      </c>
      <c r="R754" s="20">
        <f t="shared" si="270"/>
        <v>0</v>
      </c>
      <c r="S754" s="14">
        <f t="shared" si="271"/>
        <v>0</v>
      </c>
      <c r="T754" s="4" t="str">
        <f t="shared" si="280"/>
        <v>A+J=</v>
      </c>
      <c r="U754" s="29">
        <f t="shared" si="281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72"/>
        <v>45260</v>
      </c>
      <c r="B755" s="125">
        <f t="shared" ca="1" si="282"/>
        <v>2.8421709430404007E-14</v>
      </c>
      <c r="C755" s="14">
        <f t="shared" si="273"/>
        <v>2.8421709430404007E-14</v>
      </c>
      <c r="D755" s="102">
        <f t="shared" si="274"/>
        <v>45257</v>
      </c>
      <c r="E755" s="100">
        <f ca="1">IF(D755&lt;$B$1,VLOOKUP(D755,[1]DI!$A$4:$B$15000,2,FALSE),0)</f>
        <v>0.1215</v>
      </c>
      <c r="F755" s="14">
        <f t="shared" ca="1" si="283"/>
        <v>1.00045513</v>
      </c>
      <c r="G755" s="14">
        <f ca="1">(TRUNC(PRODUCT($F$12:$F754),16))</f>
        <v>1.3140779613561799</v>
      </c>
      <c r="H755" s="14">
        <f t="shared" ca="1" si="284"/>
        <v>1.30144317469818</v>
      </c>
      <c r="I755" s="14">
        <f t="shared" ca="1" si="285"/>
        <v>1.0097082900000001</v>
      </c>
      <c r="J755" s="13">
        <f t="shared" si="275"/>
        <v>0.06</v>
      </c>
      <c r="K755" s="29">
        <f t="shared" si="276"/>
        <v>45229</v>
      </c>
      <c r="L755" s="2">
        <f t="shared" si="277"/>
        <v>21</v>
      </c>
      <c r="M755" s="17">
        <f t="shared" si="278"/>
        <v>21</v>
      </c>
      <c r="N755" s="12">
        <f t="shared" si="267"/>
        <v>1.004867551</v>
      </c>
      <c r="O755" s="12">
        <f t="shared" ca="1" si="268"/>
        <v>1.0146230970000001</v>
      </c>
      <c r="P755" s="17">
        <f t="shared" si="279"/>
        <v>0</v>
      </c>
      <c r="Q755" s="14">
        <f t="shared" ca="1" si="269"/>
        <v>0</v>
      </c>
      <c r="R755" s="20">
        <f t="shared" si="270"/>
        <v>0</v>
      </c>
      <c r="S755" s="14">
        <f t="shared" si="271"/>
        <v>0</v>
      </c>
      <c r="T755" s="4" t="str">
        <f t="shared" si="280"/>
        <v>A+J=</v>
      </c>
      <c r="U755" s="29">
        <f t="shared" si="281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72"/>
        <v>45261</v>
      </c>
      <c r="B756" s="125">
        <f t="shared" ca="1" si="282"/>
        <v>2.8421709430404007E-14</v>
      </c>
      <c r="C756" s="14">
        <f t="shared" si="273"/>
        <v>2.8421709430404007E-14</v>
      </c>
      <c r="D756" s="102">
        <f t="shared" si="274"/>
        <v>45258</v>
      </c>
      <c r="E756" s="100">
        <f ca="1">IF(D756&lt;$B$1,VLOOKUP(D756,[1]DI!$A$4:$B$15000,2,FALSE),0)</f>
        <v>0.1215</v>
      </c>
      <c r="F756" s="14">
        <f t="shared" ca="1" si="283"/>
        <v>1.00045513</v>
      </c>
      <c r="G756" s="14">
        <f ca="1">(TRUNC(PRODUCT($F$12:$F755),16))</f>
        <v>1.3146760376587401</v>
      </c>
      <c r="H756" s="14">
        <f t="shared" ca="1" si="284"/>
        <v>1.30144317469818</v>
      </c>
      <c r="I756" s="14">
        <f t="shared" ca="1" si="285"/>
        <v>1.01016784</v>
      </c>
      <c r="J756" s="13">
        <f t="shared" si="275"/>
        <v>0.06</v>
      </c>
      <c r="K756" s="29">
        <f t="shared" si="276"/>
        <v>45229</v>
      </c>
      <c r="L756" s="2">
        <f t="shared" si="277"/>
        <v>22</v>
      </c>
      <c r="M756" s="17">
        <f t="shared" si="278"/>
        <v>22</v>
      </c>
      <c r="N756" s="12">
        <f t="shared" si="267"/>
        <v>1.005099929</v>
      </c>
      <c r="O756" s="12">
        <f t="shared" ca="1" si="268"/>
        <v>1.015319624</v>
      </c>
      <c r="P756" s="17">
        <f t="shared" si="279"/>
        <v>0</v>
      </c>
      <c r="Q756" s="14">
        <f t="shared" ca="1" si="269"/>
        <v>0</v>
      </c>
      <c r="R756" s="20">
        <f t="shared" si="270"/>
        <v>0</v>
      </c>
      <c r="S756" s="14">
        <f t="shared" si="271"/>
        <v>0</v>
      </c>
      <c r="T756" s="4" t="str">
        <f t="shared" si="280"/>
        <v>A+J=</v>
      </c>
      <c r="U756" s="29">
        <f t="shared" si="281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72"/>
        <v>45264</v>
      </c>
      <c r="B757" s="125">
        <f t="shared" ca="1" si="282"/>
        <v>2.8421709430404007E-14</v>
      </c>
      <c r="C757" s="14">
        <f t="shared" si="273"/>
        <v>2.8421709430404007E-14</v>
      </c>
      <c r="D757" s="102">
        <f t="shared" si="274"/>
        <v>45259</v>
      </c>
      <c r="E757" s="100">
        <f ca="1">IF(D757&lt;$B$1,VLOOKUP(D757,[1]DI!$A$4:$B$15000,2,FALSE),0)</f>
        <v>0.1215</v>
      </c>
      <c r="F757" s="14">
        <f t="shared" ca="1" si="283"/>
        <v>1.00045513</v>
      </c>
      <c r="G757" s="14">
        <f ca="1">(TRUNC(PRODUCT($F$12:$F756),16))</f>
        <v>1.3152743861637599</v>
      </c>
      <c r="H757" s="14">
        <f t="shared" ca="1" si="284"/>
        <v>1.30144317469818</v>
      </c>
      <c r="I757" s="14">
        <f t="shared" ca="1" si="285"/>
        <v>1.0106276000000001</v>
      </c>
      <c r="J757" s="13">
        <f t="shared" si="275"/>
        <v>0.06</v>
      </c>
      <c r="K757" s="29">
        <f t="shared" si="276"/>
        <v>45229</v>
      </c>
      <c r="L757" s="2">
        <f t="shared" si="277"/>
        <v>23</v>
      </c>
      <c r="M757" s="17">
        <f t="shared" si="278"/>
        <v>23</v>
      </c>
      <c r="N757" s="12">
        <f t="shared" si="267"/>
        <v>1.005332361</v>
      </c>
      <c r="O757" s="12">
        <f t="shared" ca="1" si="268"/>
        <v>1.0160166310000001</v>
      </c>
      <c r="P757" s="17">
        <f t="shared" si="279"/>
        <v>0</v>
      </c>
      <c r="Q757" s="14">
        <f t="shared" ca="1" si="269"/>
        <v>0</v>
      </c>
      <c r="R757" s="20">
        <f t="shared" si="270"/>
        <v>0</v>
      </c>
      <c r="S757" s="14">
        <f t="shared" si="271"/>
        <v>0</v>
      </c>
      <c r="T757" s="4" t="str">
        <f t="shared" si="280"/>
        <v>A+J=</v>
      </c>
      <c r="U757" s="29">
        <f t="shared" si="281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72"/>
        <v>45265</v>
      </c>
      <c r="B758" s="125">
        <f t="shared" ca="1" si="282"/>
        <v>2.8421709430404007E-14</v>
      </c>
      <c r="C758" s="14">
        <f t="shared" si="273"/>
        <v>2.8421709430404007E-14</v>
      </c>
      <c r="D758" s="102">
        <f t="shared" si="274"/>
        <v>45260</v>
      </c>
      <c r="E758" s="100">
        <f ca="1">IF(D758&lt;$B$1,VLOOKUP(D758,[1]DI!$A$4:$B$15000,2,FALSE),0)</f>
        <v>0.1215</v>
      </c>
      <c r="F758" s="14">
        <f t="shared" ca="1" si="283"/>
        <v>1.00045513</v>
      </c>
      <c r="G758" s="14">
        <f ca="1">(TRUNC(PRODUCT($F$12:$F757),16))</f>
        <v>1.3158730069951301</v>
      </c>
      <c r="H758" s="14">
        <f t="shared" ca="1" si="284"/>
        <v>1.30144317469818</v>
      </c>
      <c r="I758" s="14">
        <f t="shared" ca="1" si="285"/>
        <v>1.01108756</v>
      </c>
      <c r="J758" s="13">
        <f t="shared" si="275"/>
        <v>0.06</v>
      </c>
      <c r="K758" s="29">
        <f t="shared" si="276"/>
        <v>45229</v>
      </c>
      <c r="L758" s="2">
        <f t="shared" si="277"/>
        <v>24</v>
      </c>
      <c r="M758" s="17">
        <f t="shared" si="278"/>
        <v>24</v>
      </c>
      <c r="N758" s="12">
        <f t="shared" si="267"/>
        <v>1.005564846</v>
      </c>
      <c r="O758" s="12">
        <f t="shared" ca="1" si="268"/>
        <v>1.0167141070000001</v>
      </c>
      <c r="P758" s="17">
        <f t="shared" si="279"/>
        <v>0</v>
      </c>
      <c r="Q758" s="14">
        <f t="shared" ca="1" si="269"/>
        <v>0</v>
      </c>
      <c r="R758" s="20">
        <f t="shared" si="270"/>
        <v>0</v>
      </c>
      <c r="S758" s="14">
        <f t="shared" si="271"/>
        <v>0</v>
      </c>
      <c r="T758" s="4" t="str">
        <f t="shared" si="280"/>
        <v>A+J=</v>
      </c>
      <c r="U758" s="29">
        <f t="shared" si="281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72"/>
        <v>45266</v>
      </c>
      <c r="B759" s="125">
        <f t="shared" ca="1" si="282"/>
        <v>2.8421709430404007E-14</v>
      </c>
      <c r="C759" s="14">
        <f t="shared" si="273"/>
        <v>2.8421709430404007E-14</v>
      </c>
      <c r="D759" s="102">
        <f t="shared" si="274"/>
        <v>45261</v>
      </c>
      <c r="E759" s="100">
        <f ca="1">IF(D759&lt;$B$1,VLOOKUP(D759,[1]DI!$A$4:$B$15000,2,FALSE),0)</f>
        <v>0.1215</v>
      </c>
      <c r="F759" s="14">
        <f t="shared" ca="1" si="283"/>
        <v>1.00045513</v>
      </c>
      <c r="G759" s="14">
        <f ca="1">(TRUNC(PRODUCT($F$12:$F758),16))</f>
        <v>1.3164719002767999</v>
      </c>
      <c r="H759" s="14">
        <f t="shared" ca="1" si="284"/>
        <v>1.30144317469818</v>
      </c>
      <c r="I759" s="14">
        <f t="shared" ca="1" si="285"/>
        <v>1.0115477399999999</v>
      </c>
      <c r="J759" s="13">
        <f t="shared" si="275"/>
        <v>0.06</v>
      </c>
      <c r="K759" s="29">
        <f t="shared" si="276"/>
        <v>45229</v>
      </c>
      <c r="L759" s="2">
        <f t="shared" si="277"/>
        <v>25</v>
      </c>
      <c r="M759" s="17">
        <f t="shared" si="278"/>
        <v>25</v>
      </c>
      <c r="N759" s="12">
        <f t="shared" si="267"/>
        <v>1.005797386</v>
      </c>
      <c r="O759" s="12">
        <f t="shared" ca="1" si="268"/>
        <v>1.017412073</v>
      </c>
      <c r="P759" s="17">
        <f t="shared" si="279"/>
        <v>0</v>
      </c>
      <c r="Q759" s="14">
        <f t="shared" ca="1" si="269"/>
        <v>0</v>
      </c>
      <c r="R759" s="20">
        <f t="shared" si="270"/>
        <v>0</v>
      </c>
      <c r="S759" s="14">
        <f t="shared" si="271"/>
        <v>0</v>
      </c>
      <c r="T759" s="4" t="str">
        <f t="shared" si="280"/>
        <v>A+J=</v>
      </c>
      <c r="U759" s="29">
        <f t="shared" si="281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72"/>
        <v>45267</v>
      </c>
      <c r="B760" s="125">
        <f t="shared" ca="1" si="282"/>
        <v>2.8421709430404007E-14</v>
      </c>
      <c r="C760" s="14">
        <f t="shared" si="273"/>
        <v>2.8421709430404007E-14</v>
      </c>
      <c r="D760" s="102">
        <f t="shared" si="274"/>
        <v>45264</v>
      </c>
      <c r="E760" s="100">
        <f ca="1">IF(D760&lt;$B$1,VLOOKUP(D760,[1]DI!$A$4:$B$15000,2,FALSE),0)</f>
        <v>0.1215</v>
      </c>
      <c r="F760" s="14">
        <f t="shared" ca="1" si="283"/>
        <v>1.00045513</v>
      </c>
      <c r="G760" s="14">
        <f ca="1">(TRUNC(PRODUCT($F$12:$F759),16))</f>
        <v>1.31707106613278</v>
      </c>
      <c r="H760" s="14">
        <f t="shared" ca="1" si="284"/>
        <v>1.30144317469818</v>
      </c>
      <c r="I760" s="14">
        <f t="shared" ca="1" si="285"/>
        <v>1.01200812</v>
      </c>
      <c r="J760" s="13">
        <f t="shared" si="275"/>
        <v>0.06</v>
      </c>
      <c r="K760" s="29">
        <f t="shared" si="276"/>
        <v>45229</v>
      </c>
      <c r="L760" s="2">
        <f t="shared" si="277"/>
        <v>26</v>
      </c>
      <c r="M760" s="17">
        <f t="shared" si="278"/>
        <v>26</v>
      </c>
      <c r="N760" s="12">
        <f t="shared" si="267"/>
        <v>1.006029979</v>
      </c>
      <c r="O760" s="12">
        <f t="shared" ca="1" si="268"/>
        <v>1.0181105079999999</v>
      </c>
      <c r="P760" s="17">
        <f t="shared" si="279"/>
        <v>0</v>
      </c>
      <c r="Q760" s="14">
        <f t="shared" ca="1" si="269"/>
        <v>0</v>
      </c>
      <c r="R760" s="20">
        <f t="shared" si="270"/>
        <v>0</v>
      </c>
      <c r="S760" s="14">
        <f t="shared" si="271"/>
        <v>0</v>
      </c>
      <c r="T760" s="4" t="str">
        <f t="shared" si="280"/>
        <v>A+J=</v>
      </c>
      <c r="U760" s="29">
        <f t="shared" si="281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72"/>
        <v>45268</v>
      </c>
      <c r="B761" s="125">
        <f t="shared" ca="1" si="282"/>
        <v>2.8421709430404007E-14</v>
      </c>
      <c r="C761" s="14">
        <f t="shared" si="273"/>
        <v>2.8421709430404007E-14</v>
      </c>
      <c r="D761" s="102">
        <f t="shared" si="274"/>
        <v>45265</v>
      </c>
      <c r="E761" s="100">
        <f ca="1">IF(D761&lt;$B$1,VLOOKUP(D761,[1]DI!$A$4:$B$15000,2,FALSE),0)</f>
        <v>0.1215</v>
      </c>
      <c r="F761" s="14">
        <f t="shared" ca="1" si="283"/>
        <v>1.00045513</v>
      </c>
      <c r="G761" s="14">
        <f ca="1">(TRUNC(PRODUCT($F$12:$F760),16))</f>
        <v>1.31767050468711</v>
      </c>
      <c r="H761" s="14">
        <f t="shared" ca="1" si="284"/>
        <v>1.30144317469818</v>
      </c>
      <c r="I761" s="14">
        <f t="shared" ca="1" si="285"/>
        <v>1.01246872</v>
      </c>
      <c r="J761" s="13">
        <f t="shared" si="275"/>
        <v>0.06</v>
      </c>
      <c r="K761" s="29">
        <f t="shared" si="276"/>
        <v>45229</v>
      </c>
      <c r="L761" s="2">
        <f t="shared" si="277"/>
        <v>27</v>
      </c>
      <c r="M761" s="17">
        <f t="shared" si="278"/>
        <v>27</v>
      </c>
      <c r="N761" s="12">
        <f t="shared" si="267"/>
        <v>1.006262626</v>
      </c>
      <c r="O761" s="12">
        <f t="shared" ca="1" si="268"/>
        <v>1.0188094329999999</v>
      </c>
      <c r="P761" s="17">
        <f t="shared" si="279"/>
        <v>0</v>
      </c>
      <c r="Q761" s="14">
        <f t="shared" ca="1" si="269"/>
        <v>0</v>
      </c>
      <c r="R761" s="20">
        <f t="shared" si="270"/>
        <v>0</v>
      </c>
      <c r="S761" s="14">
        <f t="shared" si="271"/>
        <v>0</v>
      </c>
      <c r="T761" s="4" t="str">
        <f t="shared" si="280"/>
        <v>A+J=</v>
      </c>
      <c r="U761" s="29">
        <f t="shared" si="281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72"/>
        <v>45271</v>
      </c>
      <c r="B762" s="125">
        <f t="shared" ca="1" si="282"/>
        <v>2.8421709430404007E-14</v>
      </c>
      <c r="C762" s="14">
        <f t="shared" si="273"/>
        <v>2.8421709430404007E-14</v>
      </c>
      <c r="D762" s="102">
        <f t="shared" si="274"/>
        <v>45266</v>
      </c>
      <c r="E762" s="100">
        <f ca="1">IF(D762&lt;$B$1,VLOOKUP(D762,[1]DI!$A$4:$B$15000,2,FALSE),0)</f>
        <v>0.1215</v>
      </c>
      <c r="F762" s="14">
        <f t="shared" ca="1" si="283"/>
        <v>1.00045513</v>
      </c>
      <c r="G762" s="14">
        <f ca="1">(TRUNC(PRODUCT($F$12:$F761),16))</f>
        <v>1.3182702160638999</v>
      </c>
      <c r="H762" s="14">
        <f t="shared" ca="1" si="284"/>
        <v>1.30144317469818</v>
      </c>
      <c r="I762" s="14">
        <f t="shared" ca="1" si="285"/>
        <v>1.0129295199999999</v>
      </c>
      <c r="J762" s="13">
        <f t="shared" si="275"/>
        <v>0.06</v>
      </c>
      <c r="K762" s="29">
        <f t="shared" si="276"/>
        <v>45229</v>
      </c>
      <c r="L762" s="2">
        <f t="shared" si="277"/>
        <v>28</v>
      </c>
      <c r="M762" s="17">
        <f t="shared" si="278"/>
        <v>28</v>
      </c>
      <c r="N762" s="12">
        <f t="shared" si="267"/>
        <v>1.0064953270000001</v>
      </c>
      <c r="O762" s="12">
        <f t="shared" ca="1" si="268"/>
        <v>1.019508828</v>
      </c>
      <c r="P762" s="17">
        <f t="shared" si="279"/>
        <v>0</v>
      </c>
      <c r="Q762" s="14">
        <f t="shared" ca="1" si="269"/>
        <v>0</v>
      </c>
      <c r="R762" s="20">
        <f t="shared" si="270"/>
        <v>0</v>
      </c>
      <c r="S762" s="14">
        <f t="shared" si="271"/>
        <v>0</v>
      </c>
      <c r="T762" s="4" t="str">
        <f t="shared" si="280"/>
        <v>A+J=</v>
      </c>
      <c r="U762" s="29">
        <f t="shared" si="281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72"/>
        <v>45272</v>
      </c>
      <c r="B763" s="125">
        <f t="shared" ca="1" si="282"/>
        <v>2.8421709430404007E-14</v>
      </c>
      <c r="C763" s="14">
        <f t="shared" si="273"/>
        <v>2.8421709430404007E-14</v>
      </c>
      <c r="D763" s="102">
        <f t="shared" si="274"/>
        <v>45267</v>
      </c>
      <c r="E763" s="100">
        <f ca="1">IF(D763&lt;$B$1,VLOOKUP(D763,[1]DI!$A$4:$B$15000,2,FALSE),0)</f>
        <v>0.1215</v>
      </c>
      <c r="F763" s="14">
        <f t="shared" ca="1" si="283"/>
        <v>1.00045513</v>
      </c>
      <c r="G763" s="14">
        <f ca="1">(TRUNC(PRODUCT($F$12:$F762),16))</f>
        <v>1.31887020038734</v>
      </c>
      <c r="H763" s="14">
        <f t="shared" ca="1" si="284"/>
        <v>1.30144317469818</v>
      </c>
      <c r="I763" s="14">
        <f t="shared" ca="1" si="285"/>
        <v>1.0133905400000001</v>
      </c>
      <c r="J763" s="13">
        <f t="shared" si="275"/>
        <v>0.06</v>
      </c>
      <c r="K763" s="29">
        <f t="shared" si="276"/>
        <v>45229</v>
      </c>
      <c r="L763" s="2">
        <f t="shared" si="277"/>
        <v>29</v>
      </c>
      <c r="M763" s="17">
        <f t="shared" si="278"/>
        <v>29</v>
      </c>
      <c r="N763" s="12">
        <f t="shared" si="267"/>
        <v>1.0067280810000001</v>
      </c>
      <c r="O763" s="12">
        <f t="shared" ca="1" si="268"/>
        <v>1.020208714</v>
      </c>
      <c r="P763" s="17">
        <f t="shared" si="279"/>
        <v>0</v>
      </c>
      <c r="Q763" s="14">
        <f t="shared" ca="1" si="269"/>
        <v>0</v>
      </c>
      <c r="R763" s="20">
        <f t="shared" si="270"/>
        <v>0</v>
      </c>
      <c r="S763" s="14">
        <f t="shared" si="271"/>
        <v>0</v>
      </c>
      <c r="T763" s="4" t="str">
        <f t="shared" si="280"/>
        <v>A+J=</v>
      </c>
      <c r="U763" s="29">
        <f t="shared" si="281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72"/>
        <v>45273</v>
      </c>
      <c r="B764" s="125">
        <f t="shared" ca="1" si="282"/>
        <v>2.8421709430404007E-14</v>
      </c>
      <c r="C764" s="14">
        <f t="shared" si="273"/>
        <v>2.8421709430404007E-14</v>
      </c>
      <c r="D764" s="102">
        <f t="shared" si="274"/>
        <v>45268</v>
      </c>
      <c r="E764" s="100">
        <f ca="1">IF(D764&lt;$B$1,VLOOKUP(D764,[1]DI!$A$4:$B$15000,2,FALSE),0)</f>
        <v>0.1215</v>
      </c>
      <c r="F764" s="14">
        <f t="shared" ca="1" si="283"/>
        <v>1.00045513</v>
      </c>
      <c r="G764" s="14">
        <f ca="1">(TRUNC(PRODUCT($F$12:$F763),16))</f>
        <v>1.3194704577816401</v>
      </c>
      <c r="H764" s="14">
        <f t="shared" ca="1" si="284"/>
        <v>1.30144317469818</v>
      </c>
      <c r="I764" s="14">
        <f t="shared" ca="1" si="285"/>
        <v>1.0138517600000001</v>
      </c>
      <c r="J764" s="13">
        <f t="shared" si="275"/>
        <v>0.06</v>
      </c>
      <c r="K764" s="29">
        <f t="shared" si="276"/>
        <v>45229</v>
      </c>
      <c r="L764" s="2">
        <f t="shared" si="277"/>
        <v>30</v>
      </c>
      <c r="M764" s="17">
        <f t="shared" si="278"/>
        <v>30</v>
      </c>
      <c r="N764" s="12">
        <f t="shared" si="267"/>
        <v>1.00696089</v>
      </c>
      <c r="O764" s="12">
        <f t="shared" ca="1" si="268"/>
        <v>1.0209090709999999</v>
      </c>
      <c r="P764" s="17">
        <f t="shared" si="279"/>
        <v>0</v>
      </c>
      <c r="Q764" s="14">
        <f t="shared" ca="1" si="269"/>
        <v>0</v>
      </c>
      <c r="R764" s="20">
        <f t="shared" si="270"/>
        <v>0</v>
      </c>
      <c r="S764" s="14">
        <f t="shared" si="271"/>
        <v>0</v>
      </c>
      <c r="T764" s="4" t="str">
        <f t="shared" si="280"/>
        <v>A+J=</v>
      </c>
      <c r="U764" s="29">
        <f t="shared" si="281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72"/>
        <v>45274</v>
      </c>
      <c r="B765" s="125">
        <f t="shared" ca="1" si="282"/>
        <v>2.8421709430404007E-14</v>
      </c>
      <c r="C765" s="14">
        <f t="shared" si="273"/>
        <v>2.8421709430404007E-14</v>
      </c>
      <c r="D765" s="102">
        <f t="shared" si="274"/>
        <v>45271</v>
      </c>
      <c r="E765" s="100">
        <f ca="1">IF(D765&lt;$B$1,VLOOKUP(D765,[1]DI!$A$4:$B$15000,2,FALSE),0)</f>
        <v>0.1215</v>
      </c>
      <c r="F765" s="14">
        <f t="shared" ca="1" si="283"/>
        <v>1.00045513</v>
      </c>
      <c r="G765" s="14">
        <f ca="1">(TRUNC(PRODUCT($F$12:$F764),16))</f>
        <v>1.3200709883710899</v>
      </c>
      <c r="H765" s="14">
        <f t="shared" ca="1" si="284"/>
        <v>1.30144317469818</v>
      </c>
      <c r="I765" s="14">
        <f t="shared" ca="1" si="285"/>
        <v>1.0143131999999999</v>
      </c>
      <c r="J765" s="13">
        <f t="shared" si="275"/>
        <v>0.06</v>
      </c>
      <c r="K765" s="29">
        <f t="shared" si="276"/>
        <v>45229</v>
      </c>
      <c r="L765" s="2">
        <f t="shared" si="277"/>
        <v>31</v>
      </c>
      <c r="M765" s="17">
        <f t="shared" si="278"/>
        <v>31</v>
      </c>
      <c r="N765" s="12">
        <f t="shared" si="267"/>
        <v>1.0071937520000001</v>
      </c>
      <c r="O765" s="12">
        <f t="shared" ca="1" si="268"/>
        <v>1.021609918</v>
      </c>
      <c r="P765" s="17">
        <f t="shared" si="279"/>
        <v>0</v>
      </c>
      <c r="Q765" s="14">
        <f t="shared" ca="1" si="269"/>
        <v>0</v>
      </c>
      <c r="R765" s="20">
        <f t="shared" si="270"/>
        <v>0</v>
      </c>
      <c r="S765" s="14">
        <f t="shared" si="271"/>
        <v>0</v>
      </c>
      <c r="T765" s="4" t="str">
        <f t="shared" si="280"/>
        <v>A+J=</v>
      </c>
      <c r="U765" s="29">
        <f t="shared" si="281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72"/>
        <v>45275</v>
      </c>
      <c r="B766" s="125">
        <f t="shared" ca="1" si="282"/>
        <v>2.8421709430404007E-14</v>
      </c>
      <c r="C766" s="14">
        <f t="shared" si="273"/>
        <v>2.8421709430404007E-14</v>
      </c>
      <c r="D766" s="102">
        <f t="shared" si="274"/>
        <v>45272</v>
      </c>
      <c r="E766" s="100">
        <f ca="1">IF(D766&lt;$B$1,VLOOKUP(D766,[1]DI!$A$4:$B$15000,2,FALSE),0)</f>
        <v>0.1215</v>
      </c>
      <c r="F766" s="14">
        <f t="shared" ca="1" si="283"/>
        <v>1.00045513</v>
      </c>
      <c r="G766" s="14">
        <f ca="1">(TRUNC(PRODUCT($F$12:$F765),16))</f>
        <v>1.32067179228003</v>
      </c>
      <c r="H766" s="14">
        <f t="shared" ca="1" si="284"/>
        <v>1.30144317469818</v>
      </c>
      <c r="I766" s="14">
        <f t="shared" ca="1" si="285"/>
        <v>1.0147748400000001</v>
      </c>
      <c r="J766" s="13">
        <f t="shared" si="275"/>
        <v>0.06</v>
      </c>
      <c r="K766" s="29">
        <f t="shared" si="276"/>
        <v>45229</v>
      </c>
      <c r="L766" s="2">
        <f t="shared" si="277"/>
        <v>32</v>
      </c>
      <c r="M766" s="17">
        <f t="shared" si="278"/>
        <v>32</v>
      </c>
      <c r="N766" s="12">
        <f t="shared" si="267"/>
        <v>1.0074266679999999</v>
      </c>
      <c r="O766" s="12">
        <f t="shared" ca="1" si="268"/>
        <v>1.022311236</v>
      </c>
      <c r="P766" s="17">
        <f t="shared" si="279"/>
        <v>0</v>
      </c>
      <c r="Q766" s="14">
        <f t="shared" ca="1" si="269"/>
        <v>0</v>
      </c>
      <c r="R766" s="20">
        <f t="shared" si="270"/>
        <v>0</v>
      </c>
      <c r="S766" s="14">
        <f t="shared" si="271"/>
        <v>0</v>
      </c>
      <c r="T766" s="4" t="str">
        <f t="shared" si="280"/>
        <v>A+J=</v>
      </c>
      <c r="U766" s="29">
        <f t="shared" si="281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72"/>
        <v>45278</v>
      </c>
      <c r="B767" s="125">
        <f t="shared" ca="1" si="282"/>
        <v>2.8421709430404007E-14</v>
      </c>
      <c r="C767" s="14">
        <f t="shared" si="273"/>
        <v>2.8421709430404007E-14</v>
      </c>
      <c r="D767" s="102">
        <f t="shared" si="274"/>
        <v>45273</v>
      </c>
      <c r="E767" s="100">
        <f ca="1">IF(D767&lt;$B$1,VLOOKUP(D767,[1]DI!$A$4:$B$15000,2,FALSE),0)</f>
        <v>0.1215</v>
      </c>
      <c r="F767" s="14">
        <f t="shared" ca="1" si="283"/>
        <v>1.00045513</v>
      </c>
      <c r="G767" s="14">
        <f ca="1">(TRUNC(PRODUCT($F$12:$F766),16))</f>
        <v>1.32127286963285</v>
      </c>
      <c r="H767" s="14">
        <f t="shared" ca="1" si="284"/>
        <v>1.30144317469818</v>
      </c>
      <c r="I767" s="14">
        <f t="shared" ca="1" si="285"/>
        <v>1.0152367</v>
      </c>
      <c r="J767" s="13">
        <f t="shared" si="275"/>
        <v>0.06</v>
      </c>
      <c r="K767" s="29">
        <f t="shared" si="276"/>
        <v>45229</v>
      </c>
      <c r="L767" s="2">
        <f t="shared" si="277"/>
        <v>33</v>
      </c>
      <c r="M767" s="17">
        <f t="shared" si="278"/>
        <v>33</v>
      </c>
      <c r="N767" s="12">
        <f t="shared" si="267"/>
        <v>1.007659638</v>
      </c>
      <c r="O767" s="12">
        <f t="shared" ca="1" si="268"/>
        <v>1.023013046</v>
      </c>
      <c r="P767" s="17">
        <f t="shared" si="279"/>
        <v>0</v>
      </c>
      <c r="Q767" s="14">
        <f t="shared" ca="1" si="269"/>
        <v>0</v>
      </c>
      <c r="R767" s="20">
        <f t="shared" si="270"/>
        <v>0</v>
      </c>
      <c r="S767" s="14">
        <f t="shared" si="271"/>
        <v>0</v>
      </c>
      <c r="T767" s="4" t="str">
        <f t="shared" si="280"/>
        <v>A+J=</v>
      </c>
      <c r="U767" s="29">
        <f t="shared" si="281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72"/>
        <v>45279</v>
      </c>
      <c r="B768" s="125">
        <f t="shared" ca="1" si="282"/>
        <v>2.8421709430404007E-14</v>
      </c>
      <c r="C768" s="14">
        <f t="shared" si="273"/>
        <v>2.8421709430404007E-14</v>
      </c>
      <c r="D768" s="102">
        <f t="shared" si="274"/>
        <v>45274</v>
      </c>
      <c r="E768" s="100">
        <f ca="1">IF(D768&lt;$B$1,VLOOKUP(D768,[1]DI!$A$4:$B$15000,2,FALSE),0)</f>
        <v>0.11650000000000001</v>
      </c>
      <c r="F768" s="14">
        <f t="shared" ca="1" si="283"/>
        <v>1.0004373900000001</v>
      </c>
      <c r="G768" s="14">
        <f ca="1">(TRUNC(PRODUCT($F$12:$F767),16))</f>
        <v>1.3218742205540099</v>
      </c>
      <c r="H768" s="14">
        <f t="shared" ca="1" si="284"/>
        <v>1.30144317469818</v>
      </c>
      <c r="I768" s="14">
        <f t="shared" ca="1" si="285"/>
        <v>1.01569876</v>
      </c>
      <c r="J768" s="13">
        <f t="shared" si="275"/>
        <v>0.06</v>
      </c>
      <c r="K768" s="29">
        <f t="shared" si="276"/>
        <v>45229</v>
      </c>
      <c r="L768" s="2">
        <f t="shared" si="277"/>
        <v>34</v>
      </c>
      <c r="M768" s="17">
        <f t="shared" si="278"/>
        <v>34</v>
      </c>
      <c r="N768" s="12">
        <f t="shared" si="267"/>
        <v>1.0078926619999999</v>
      </c>
      <c r="O768" s="12">
        <f t="shared" ca="1" si="268"/>
        <v>1.0237153269999999</v>
      </c>
      <c r="P768" s="17">
        <f t="shared" si="279"/>
        <v>0</v>
      </c>
      <c r="Q768" s="14">
        <f t="shared" ca="1" si="269"/>
        <v>0</v>
      </c>
      <c r="R768" s="20">
        <f t="shared" si="270"/>
        <v>0</v>
      </c>
      <c r="S768" s="14">
        <f t="shared" si="271"/>
        <v>0</v>
      </c>
      <c r="T768" s="4" t="str">
        <f t="shared" si="280"/>
        <v>A+J=</v>
      </c>
      <c r="U768" s="29">
        <f t="shared" si="281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72"/>
        <v>45280</v>
      </c>
      <c r="B769" s="125">
        <f t="shared" ca="1" si="282"/>
        <v>2.8421709430404007E-14</v>
      </c>
      <c r="C769" s="14">
        <f t="shared" si="273"/>
        <v>2.8421709430404007E-14</v>
      </c>
      <c r="D769" s="102">
        <f t="shared" si="274"/>
        <v>45275</v>
      </c>
      <c r="E769" s="100">
        <f ca="1">IF(D769&lt;$B$1,VLOOKUP(D769,[1]DI!$A$4:$B$15000,2,FALSE),0)</f>
        <v>0.11650000000000001</v>
      </c>
      <c r="F769" s="14">
        <f t="shared" ca="1" si="283"/>
        <v>1.0004373900000001</v>
      </c>
      <c r="G769" s="14">
        <f ca="1">(TRUNC(PRODUCT($F$12:$F768),16))</f>
        <v>1.3224523951193301</v>
      </c>
      <c r="H769" s="14">
        <f t="shared" ca="1" si="284"/>
        <v>1.30144317469818</v>
      </c>
      <c r="I769" s="14">
        <f t="shared" ca="1" si="285"/>
        <v>1.0161430199999999</v>
      </c>
      <c r="J769" s="13">
        <f t="shared" si="275"/>
        <v>0.06</v>
      </c>
      <c r="K769" s="29">
        <f t="shared" si="276"/>
        <v>45229</v>
      </c>
      <c r="L769" s="2">
        <f t="shared" si="277"/>
        <v>35</v>
      </c>
      <c r="M769" s="17">
        <f t="shared" si="278"/>
        <v>35</v>
      </c>
      <c r="N769" s="12">
        <f t="shared" si="267"/>
        <v>1.0081257400000001</v>
      </c>
      <c r="O769" s="12">
        <f t="shared" ca="1" si="268"/>
        <v>1.0243999340000001</v>
      </c>
      <c r="P769" s="17">
        <f t="shared" si="279"/>
        <v>0</v>
      </c>
      <c r="Q769" s="14">
        <f t="shared" ca="1" si="269"/>
        <v>0</v>
      </c>
      <c r="R769" s="20">
        <f t="shared" si="270"/>
        <v>0</v>
      </c>
      <c r="S769" s="14">
        <f t="shared" si="271"/>
        <v>0</v>
      </c>
      <c r="T769" s="4" t="str">
        <f t="shared" si="280"/>
        <v>A+J=</v>
      </c>
      <c r="U769" s="29">
        <f t="shared" si="281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72"/>
        <v>45281</v>
      </c>
      <c r="B770" s="125">
        <f t="shared" ca="1" si="282"/>
        <v>2.8421709430404007E-14</v>
      </c>
      <c r="C770" s="14">
        <f t="shared" si="273"/>
        <v>2.8421709430404007E-14</v>
      </c>
      <c r="D770" s="102">
        <f t="shared" si="274"/>
        <v>45278</v>
      </c>
      <c r="E770" s="100">
        <f ca="1">IF(D770&lt;$B$1,VLOOKUP(D770,[1]DI!$A$4:$B$15000,2,FALSE),0)</f>
        <v>0.11650000000000001</v>
      </c>
      <c r="F770" s="14">
        <f t="shared" ca="1" si="283"/>
        <v>1.0004373900000001</v>
      </c>
      <c r="G770" s="14">
        <f ca="1">(TRUNC(PRODUCT($F$12:$F769),16))</f>
        <v>1.3230308225724401</v>
      </c>
      <c r="H770" s="14">
        <f t="shared" ca="1" si="284"/>
        <v>1.30144317469818</v>
      </c>
      <c r="I770" s="14">
        <f t="shared" ca="1" si="285"/>
        <v>1.0165874699999999</v>
      </c>
      <c r="J770" s="13">
        <f t="shared" si="275"/>
        <v>0.06</v>
      </c>
      <c r="K770" s="29">
        <f t="shared" si="276"/>
        <v>45229</v>
      </c>
      <c r="L770" s="2">
        <f t="shared" si="277"/>
        <v>36</v>
      </c>
      <c r="M770" s="17">
        <f t="shared" si="278"/>
        <v>36</v>
      </c>
      <c r="N770" s="12">
        <f t="shared" si="267"/>
        <v>1.0083588720000001</v>
      </c>
      <c r="O770" s="12">
        <f t="shared" ca="1" si="268"/>
        <v>1.0250849950000001</v>
      </c>
      <c r="P770" s="17">
        <f t="shared" si="279"/>
        <v>0</v>
      </c>
      <c r="Q770" s="14">
        <f t="shared" ca="1" si="269"/>
        <v>0</v>
      </c>
      <c r="R770" s="20">
        <f t="shared" si="270"/>
        <v>0</v>
      </c>
      <c r="S770" s="14">
        <f t="shared" si="271"/>
        <v>0</v>
      </c>
      <c r="T770" s="4" t="str">
        <f t="shared" si="280"/>
        <v>A+J=</v>
      </c>
      <c r="U770" s="29">
        <f t="shared" si="281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72"/>
        <v>45282</v>
      </c>
      <c r="B771" s="125">
        <f t="shared" ca="1" si="282"/>
        <v>2.8421709430404007E-14</v>
      </c>
      <c r="C771" s="14">
        <f t="shared" si="273"/>
        <v>2.8421709430404007E-14</v>
      </c>
      <c r="D771" s="102">
        <f t="shared" si="274"/>
        <v>45279</v>
      </c>
      <c r="E771" s="100">
        <f ca="1">IF(D771&lt;$B$1,VLOOKUP(D771,[1]DI!$A$4:$B$15000,2,FALSE),0)</f>
        <v>0.11650000000000001</v>
      </c>
      <c r="F771" s="14">
        <f t="shared" ca="1" si="283"/>
        <v>1.0004373900000001</v>
      </c>
      <c r="G771" s="14">
        <f ca="1">(TRUNC(PRODUCT($F$12:$F770),16))</f>
        <v>1.3236095030239201</v>
      </c>
      <c r="H771" s="14">
        <f t="shared" ca="1" si="284"/>
        <v>1.30144317469818</v>
      </c>
      <c r="I771" s="14">
        <f t="shared" ca="1" si="285"/>
        <v>1.0170321099999999</v>
      </c>
      <c r="J771" s="13">
        <f t="shared" si="275"/>
        <v>0.06</v>
      </c>
      <c r="K771" s="29">
        <f t="shared" si="276"/>
        <v>45229</v>
      </c>
      <c r="L771" s="2">
        <f t="shared" si="277"/>
        <v>37</v>
      </c>
      <c r="M771" s="17">
        <f t="shared" si="278"/>
        <v>37</v>
      </c>
      <c r="N771" s="12">
        <f t="shared" si="267"/>
        <v>1.008592057</v>
      </c>
      <c r="O771" s="12">
        <f t="shared" ca="1" si="268"/>
        <v>1.0257705079999999</v>
      </c>
      <c r="P771" s="17">
        <f t="shared" si="279"/>
        <v>0</v>
      </c>
      <c r="Q771" s="14">
        <f t="shared" ca="1" si="269"/>
        <v>0</v>
      </c>
      <c r="R771" s="20">
        <f t="shared" si="270"/>
        <v>0</v>
      </c>
      <c r="S771" s="14">
        <f t="shared" si="271"/>
        <v>0</v>
      </c>
      <c r="T771" s="4" t="str">
        <f t="shared" si="280"/>
        <v>A+J=</v>
      </c>
      <c r="U771" s="29">
        <f t="shared" si="281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72"/>
        <v>45286</v>
      </c>
      <c r="B772" s="125">
        <f t="shared" ca="1" si="282"/>
        <v>2.8421709430404007E-14</v>
      </c>
      <c r="C772" s="14">
        <f t="shared" si="273"/>
        <v>2.8421709430404007E-14</v>
      </c>
      <c r="D772" s="102">
        <f t="shared" si="274"/>
        <v>45280</v>
      </c>
      <c r="E772" s="100">
        <f ca="1">IF(D772&lt;$B$1,VLOOKUP(D772,[1]DI!$A$4:$B$15000,2,FALSE),0)</f>
        <v>0.11650000000000001</v>
      </c>
      <c r="F772" s="14">
        <f t="shared" ca="1" si="283"/>
        <v>1.0004373900000001</v>
      </c>
      <c r="G772" s="14">
        <f ca="1">(TRUNC(PRODUCT($F$12:$F771),16))</f>
        <v>1.3241884365844501</v>
      </c>
      <c r="H772" s="14">
        <f t="shared" ca="1" si="284"/>
        <v>1.30144317469818</v>
      </c>
      <c r="I772" s="14">
        <f t="shared" ca="1" si="285"/>
        <v>1.01747695</v>
      </c>
      <c r="J772" s="13">
        <f t="shared" si="275"/>
        <v>0.06</v>
      </c>
      <c r="K772" s="29">
        <f t="shared" si="276"/>
        <v>45229</v>
      </c>
      <c r="L772" s="2">
        <f t="shared" si="277"/>
        <v>38</v>
      </c>
      <c r="M772" s="17">
        <f t="shared" si="278"/>
        <v>38</v>
      </c>
      <c r="N772" s="12">
        <f t="shared" si="267"/>
        <v>1.008825297</v>
      </c>
      <c r="O772" s="12">
        <f t="shared" ca="1" si="268"/>
        <v>1.0264564860000001</v>
      </c>
      <c r="P772" s="17">
        <f t="shared" si="279"/>
        <v>0</v>
      </c>
      <c r="Q772" s="14">
        <f t="shared" ca="1" si="269"/>
        <v>0</v>
      </c>
      <c r="R772" s="20">
        <f t="shared" si="270"/>
        <v>0</v>
      </c>
      <c r="S772" s="14">
        <f t="shared" si="271"/>
        <v>0</v>
      </c>
      <c r="T772" s="4" t="str">
        <f t="shared" si="280"/>
        <v>A+J=</v>
      </c>
      <c r="U772" s="29">
        <f t="shared" si="281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72"/>
        <v>45287</v>
      </c>
      <c r="B773" s="125">
        <f t="shared" ca="1" si="282"/>
        <v>2.8421709430404007E-14</v>
      </c>
      <c r="C773" s="14">
        <f t="shared" si="273"/>
        <v>2.8421709430404007E-14</v>
      </c>
      <c r="D773" s="102">
        <f t="shared" si="274"/>
        <v>45281</v>
      </c>
      <c r="E773" s="100">
        <f ca="1">IF(D773&lt;$B$1,VLOOKUP(D773,[1]DI!$A$4:$B$15000,2,FALSE),0)</f>
        <v>0.11650000000000001</v>
      </c>
      <c r="F773" s="14">
        <f t="shared" ca="1" si="283"/>
        <v>1.0004373900000001</v>
      </c>
      <c r="G773" s="14">
        <f ca="1">(TRUNC(PRODUCT($F$12:$F772),16))</f>
        <v>1.3247676233647301</v>
      </c>
      <c r="H773" s="14">
        <f t="shared" ca="1" si="284"/>
        <v>1.30144317469818</v>
      </c>
      <c r="I773" s="14">
        <f t="shared" ca="1" si="285"/>
        <v>1.0179219900000001</v>
      </c>
      <c r="J773" s="13">
        <f t="shared" si="275"/>
        <v>0.06</v>
      </c>
      <c r="K773" s="29">
        <f t="shared" si="276"/>
        <v>45229</v>
      </c>
      <c r="L773" s="2">
        <f t="shared" si="277"/>
        <v>39</v>
      </c>
      <c r="M773" s="17">
        <f t="shared" si="278"/>
        <v>39</v>
      </c>
      <c r="N773" s="12">
        <f t="shared" si="267"/>
        <v>1.00905859</v>
      </c>
      <c r="O773" s="12">
        <f t="shared" ca="1" si="268"/>
        <v>1.027142928</v>
      </c>
      <c r="P773" s="17">
        <f t="shared" si="279"/>
        <v>0</v>
      </c>
      <c r="Q773" s="14">
        <f t="shared" ca="1" si="269"/>
        <v>0</v>
      </c>
      <c r="R773" s="20">
        <f t="shared" si="270"/>
        <v>0</v>
      </c>
      <c r="S773" s="14">
        <f t="shared" si="271"/>
        <v>0</v>
      </c>
      <c r="T773" s="4" t="str">
        <f t="shared" si="280"/>
        <v>A+J=</v>
      </c>
      <c r="U773" s="29">
        <f t="shared" si="281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72"/>
        <v>45288</v>
      </c>
      <c r="B774" s="125">
        <f t="shared" ca="1" si="282"/>
        <v>2.8421709430404007E-14</v>
      </c>
      <c r="C774" s="14">
        <f t="shared" si="273"/>
        <v>2.8421709430404007E-14</v>
      </c>
      <c r="D774" s="102">
        <f t="shared" si="274"/>
        <v>45282</v>
      </c>
      <c r="E774" s="100">
        <f ca="1">IF(D774&lt;$B$1,VLOOKUP(D774,[1]DI!$A$4:$B$15000,2,FALSE),0)</f>
        <v>0.11650000000000001</v>
      </c>
      <c r="F774" s="14">
        <f t="shared" ca="1" si="283"/>
        <v>1.0004373900000001</v>
      </c>
      <c r="G774" s="14">
        <f ca="1">(TRUNC(PRODUCT($F$12:$F773),16))</f>
        <v>1.32534706347551</v>
      </c>
      <c r="H774" s="14">
        <f t="shared" ca="1" si="284"/>
        <v>1.30144317469818</v>
      </c>
      <c r="I774" s="14">
        <f t="shared" ca="1" si="285"/>
        <v>1.01836722</v>
      </c>
      <c r="J774" s="13">
        <f t="shared" si="275"/>
        <v>0.06</v>
      </c>
      <c r="K774" s="29">
        <f t="shared" si="276"/>
        <v>45229</v>
      </c>
      <c r="L774" s="2">
        <f t="shared" si="277"/>
        <v>40</v>
      </c>
      <c r="M774" s="17">
        <f t="shared" si="278"/>
        <v>40</v>
      </c>
      <c r="N774" s="12">
        <f t="shared" si="267"/>
        <v>1.0092919380000001</v>
      </c>
      <c r="O774" s="12">
        <f t="shared" ca="1" si="268"/>
        <v>1.027829825</v>
      </c>
      <c r="P774" s="17">
        <f t="shared" si="279"/>
        <v>0</v>
      </c>
      <c r="Q774" s="14">
        <f t="shared" ca="1" si="269"/>
        <v>0</v>
      </c>
      <c r="R774" s="20">
        <f t="shared" si="270"/>
        <v>0</v>
      </c>
      <c r="S774" s="14">
        <f t="shared" si="271"/>
        <v>0</v>
      </c>
      <c r="T774" s="4" t="str">
        <f t="shared" si="280"/>
        <v>A+J=</v>
      </c>
      <c r="U774" s="29">
        <f t="shared" si="281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72"/>
        <v>45289</v>
      </c>
      <c r="B775" s="125">
        <f t="shared" ca="1" si="282"/>
        <v>2.8421709430404007E-14</v>
      </c>
      <c r="C775" s="14">
        <f t="shared" si="273"/>
        <v>2.8421709430404007E-14</v>
      </c>
      <c r="D775" s="102">
        <f t="shared" si="274"/>
        <v>45286</v>
      </c>
      <c r="E775" s="100">
        <f ca="1">IF(D775&lt;$B$1,VLOOKUP(D775,[1]DI!$A$4:$B$15000,2,FALSE),0)</f>
        <v>0.11650000000000001</v>
      </c>
      <c r="F775" s="14">
        <f t="shared" ca="1" si="283"/>
        <v>1.0004373900000001</v>
      </c>
      <c r="G775" s="14">
        <f ca="1">(TRUNC(PRODUCT($F$12:$F774),16))</f>
        <v>1.3259267570276001</v>
      </c>
      <c r="H775" s="14">
        <f t="shared" ca="1" si="284"/>
        <v>1.30144317469818</v>
      </c>
      <c r="I775" s="14">
        <f t="shared" ca="1" si="285"/>
        <v>1.0188126399999999</v>
      </c>
      <c r="J775" s="13">
        <f t="shared" si="275"/>
        <v>0.06</v>
      </c>
      <c r="K775" s="29">
        <f t="shared" si="276"/>
        <v>45229</v>
      </c>
      <c r="L775" s="2">
        <f t="shared" si="277"/>
        <v>41</v>
      </c>
      <c r="M775" s="17">
        <f t="shared" si="278"/>
        <v>41</v>
      </c>
      <c r="N775" s="12">
        <f t="shared" si="267"/>
        <v>1.0095253390000001</v>
      </c>
      <c r="O775" s="12">
        <f t="shared" ca="1" si="268"/>
        <v>1.028517176</v>
      </c>
      <c r="P775" s="17">
        <f t="shared" si="279"/>
        <v>0</v>
      </c>
      <c r="Q775" s="14">
        <f t="shared" ca="1" si="269"/>
        <v>0</v>
      </c>
      <c r="R775" s="20">
        <f t="shared" si="270"/>
        <v>0</v>
      </c>
      <c r="S775" s="14">
        <f t="shared" si="271"/>
        <v>0</v>
      </c>
      <c r="T775" s="4" t="str">
        <f t="shared" si="280"/>
        <v>A+J=</v>
      </c>
      <c r="U775" s="29">
        <f t="shared" si="281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72"/>
        <v>45293</v>
      </c>
      <c r="B776" s="125">
        <f t="shared" ca="1" si="282"/>
        <v>2.8421709430404007E-14</v>
      </c>
      <c r="C776" s="14">
        <f t="shared" si="273"/>
        <v>2.8421709430404007E-14</v>
      </c>
      <c r="D776" s="102">
        <f t="shared" si="274"/>
        <v>45287</v>
      </c>
      <c r="E776" s="100">
        <f ca="1">IF(D776&lt;$B$1,VLOOKUP(D776,[1]DI!$A$4:$B$15000,2,FALSE),0)</f>
        <v>0.11650000000000001</v>
      </c>
      <c r="F776" s="14">
        <f t="shared" ca="1" si="283"/>
        <v>1.0004373900000001</v>
      </c>
      <c r="G776" s="14">
        <f ca="1">(TRUNC(PRODUCT($F$12:$F775),16))</f>
        <v>1.3265067041318599</v>
      </c>
      <c r="H776" s="14">
        <f t="shared" ca="1" si="284"/>
        <v>1.30144317469818</v>
      </c>
      <c r="I776" s="14">
        <f t="shared" ca="1" si="285"/>
        <v>1.01925826</v>
      </c>
      <c r="J776" s="13">
        <f t="shared" si="275"/>
        <v>0.06</v>
      </c>
      <c r="K776" s="29">
        <f t="shared" si="276"/>
        <v>45229</v>
      </c>
      <c r="L776" s="2">
        <f t="shared" si="277"/>
        <v>42</v>
      </c>
      <c r="M776" s="17">
        <f t="shared" si="278"/>
        <v>42</v>
      </c>
      <c r="N776" s="12">
        <f t="shared" si="267"/>
        <v>1.0097587939999999</v>
      </c>
      <c r="O776" s="12">
        <f t="shared" ca="1" si="268"/>
        <v>1.0292049910000001</v>
      </c>
      <c r="P776" s="17">
        <f t="shared" si="279"/>
        <v>0</v>
      </c>
      <c r="Q776" s="14">
        <f t="shared" ca="1" si="269"/>
        <v>0</v>
      </c>
      <c r="R776" s="20">
        <f t="shared" si="270"/>
        <v>0</v>
      </c>
      <c r="S776" s="14">
        <f t="shared" si="271"/>
        <v>0</v>
      </c>
      <c r="T776" s="4" t="str">
        <f t="shared" si="280"/>
        <v>A+J=</v>
      </c>
      <c r="U776" s="29">
        <f t="shared" si="281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72"/>
        <v>45294</v>
      </c>
      <c r="B777" s="125">
        <f t="shared" ca="1" si="282"/>
        <v>2.8421709430404007E-14</v>
      </c>
      <c r="C777" s="14">
        <f t="shared" si="273"/>
        <v>2.8421709430404007E-14</v>
      </c>
      <c r="D777" s="102">
        <f t="shared" si="274"/>
        <v>45288</v>
      </c>
      <c r="E777" s="100">
        <f ca="1">IF(D777&lt;$B$1,VLOOKUP(D777,[1]DI!$A$4:$B$15000,2,FALSE),0)</f>
        <v>0.11650000000000001</v>
      </c>
      <c r="F777" s="14">
        <f t="shared" ca="1" si="283"/>
        <v>1.0004373900000001</v>
      </c>
      <c r="G777" s="14">
        <f ca="1">(TRUNC(PRODUCT($F$12:$F776),16))</f>
        <v>1.32708690489918</v>
      </c>
      <c r="H777" s="14">
        <f t="shared" ca="1" si="284"/>
        <v>1.30144317469818</v>
      </c>
      <c r="I777" s="14">
        <f t="shared" ca="1" si="285"/>
        <v>1.01970407</v>
      </c>
      <c r="J777" s="13">
        <f t="shared" si="275"/>
        <v>0.06</v>
      </c>
      <c r="K777" s="29">
        <f t="shared" si="276"/>
        <v>45229</v>
      </c>
      <c r="L777" s="2">
        <f t="shared" si="277"/>
        <v>43</v>
      </c>
      <c r="M777" s="17">
        <f t="shared" si="278"/>
        <v>43</v>
      </c>
      <c r="N777" s="12">
        <f t="shared" si="267"/>
        <v>1.009992303</v>
      </c>
      <c r="O777" s="12">
        <f t="shared" ca="1" si="268"/>
        <v>1.0298932620000001</v>
      </c>
      <c r="P777" s="17">
        <f t="shared" si="279"/>
        <v>0</v>
      </c>
      <c r="Q777" s="14">
        <f t="shared" ca="1" si="269"/>
        <v>0</v>
      </c>
      <c r="R777" s="20">
        <f t="shared" si="270"/>
        <v>0</v>
      </c>
      <c r="S777" s="14">
        <f t="shared" si="271"/>
        <v>0</v>
      </c>
      <c r="T777" s="4" t="str">
        <f t="shared" si="280"/>
        <v>A+J=</v>
      </c>
      <c r="U777" s="29">
        <f t="shared" si="281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72"/>
        <v>45295</v>
      </c>
      <c r="B778" s="125">
        <f t="shared" ca="1" si="282"/>
        <v>2.8421709430404007E-14</v>
      </c>
      <c r="C778" s="14">
        <f t="shared" si="273"/>
        <v>2.8421709430404007E-14</v>
      </c>
      <c r="D778" s="102">
        <f t="shared" si="274"/>
        <v>45289</v>
      </c>
      <c r="E778" s="100">
        <f ca="1">IF(D778&lt;$B$1,VLOOKUP(D778,[1]DI!$A$4:$B$15000,2,FALSE),0)</f>
        <v>0.11650000000000001</v>
      </c>
      <c r="F778" s="14">
        <f t="shared" ca="1" si="283"/>
        <v>1.0004373900000001</v>
      </c>
      <c r="G778" s="14">
        <f ca="1">(TRUNC(PRODUCT($F$12:$F777),16))</f>
        <v>1.32766735944051</v>
      </c>
      <c r="H778" s="14">
        <f t="shared" ca="1" si="284"/>
        <v>1.30144317469818</v>
      </c>
      <c r="I778" s="14">
        <f t="shared" ca="1" si="285"/>
        <v>1.0201500800000001</v>
      </c>
      <c r="J778" s="13">
        <f t="shared" si="275"/>
        <v>0.06</v>
      </c>
      <c r="K778" s="29">
        <f t="shared" si="276"/>
        <v>45229</v>
      </c>
      <c r="L778" s="2">
        <f t="shared" si="277"/>
        <v>44</v>
      </c>
      <c r="M778" s="17">
        <f t="shared" si="278"/>
        <v>44</v>
      </c>
      <c r="N778" s="12">
        <f t="shared" si="267"/>
        <v>1.0102258669999999</v>
      </c>
      <c r="O778" s="12">
        <f t="shared" ca="1" si="268"/>
        <v>1.030581999</v>
      </c>
      <c r="P778" s="17">
        <f t="shared" si="279"/>
        <v>0</v>
      </c>
      <c r="Q778" s="14">
        <f t="shared" ca="1" si="269"/>
        <v>0</v>
      </c>
      <c r="R778" s="20">
        <f t="shared" si="270"/>
        <v>0</v>
      </c>
      <c r="S778" s="14">
        <f t="shared" si="271"/>
        <v>0</v>
      </c>
      <c r="T778" s="4" t="str">
        <f t="shared" si="280"/>
        <v>A+J=</v>
      </c>
      <c r="U778" s="29">
        <f t="shared" si="281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72"/>
        <v>45296</v>
      </c>
      <c r="B779" s="125">
        <f t="shared" ca="1" si="282"/>
        <v>2.8421709430404007E-14</v>
      </c>
      <c r="C779" s="14">
        <f t="shared" si="273"/>
        <v>2.8421709430404007E-14</v>
      </c>
      <c r="D779" s="102">
        <f t="shared" si="274"/>
        <v>45293</v>
      </c>
      <c r="E779" s="100">
        <f ca="1">IF(D779&lt;$B$1,VLOOKUP(D779,[1]DI!$A$4:$B$15000,2,FALSE),0)</f>
        <v>0.11650000000000001</v>
      </c>
      <c r="F779" s="14">
        <f t="shared" ca="1" si="283"/>
        <v>1.0004373900000001</v>
      </c>
      <c r="G779" s="14">
        <f ca="1">(TRUNC(PRODUCT($F$12:$F778),16))</f>
        <v>1.32824806786686</v>
      </c>
      <c r="H779" s="14">
        <f t="shared" ca="1" si="284"/>
        <v>1.30144317469818</v>
      </c>
      <c r="I779" s="14">
        <f t="shared" ca="1" si="285"/>
        <v>1.0205962799999999</v>
      </c>
      <c r="J779" s="13">
        <f t="shared" si="275"/>
        <v>0.06</v>
      </c>
      <c r="K779" s="29">
        <f t="shared" si="276"/>
        <v>45229</v>
      </c>
      <c r="L779" s="2">
        <f t="shared" si="277"/>
        <v>45</v>
      </c>
      <c r="M779" s="17">
        <f t="shared" si="278"/>
        <v>45</v>
      </c>
      <c r="N779" s="12">
        <f t="shared" si="267"/>
        <v>1.0104594840000001</v>
      </c>
      <c r="O779" s="12">
        <f t="shared" ca="1" si="268"/>
        <v>1.03127119</v>
      </c>
      <c r="P779" s="17">
        <f t="shared" si="279"/>
        <v>0</v>
      </c>
      <c r="Q779" s="14">
        <f t="shared" ca="1" si="269"/>
        <v>0</v>
      </c>
      <c r="R779" s="20">
        <f t="shared" si="270"/>
        <v>0</v>
      </c>
      <c r="S779" s="14">
        <f t="shared" si="271"/>
        <v>0</v>
      </c>
      <c r="T779" s="4" t="str">
        <f t="shared" si="280"/>
        <v>A+J=</v>
      </c>
      <c r="U779" s="29">
        <f t="shared" si="281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72"/>
        <v>45299</v>
      </c>
      <c r="B780" s="125">
        <f t="shared" ca="1" si="282"/>
        <v>2.8421709430404007E-14</v>
      </c>
      <c r="C780" s="14">
        <f t="shared" si="273"/>
        <v>2.8421709430404007E-14</v>
      </c>
      <c r="D780" s="102">
        <f t="shared" si="274"/>
        <v>45294</v>
      </c>
      <c r="E780" s="100">
        <f ca="1">IF(D780&lt;$B$1,VLOOKUP(D780,[1]DI!$A$4:$B$15000,2,FALSE),0)</f>
        <v>0.11650000000000001</v>
      </c>
      <c r="F780" s="14">
        <f t="shared" ca="1" si="283"/>
        <v>1.0004373900000001</v>
      </c>
      <c r="G780" s="14">
        <f ca="1">(TRUNC(PRODUCT($F$12:$F779),16))</f>
        <v>1.32882903028927</v>
      </c>
      <c r="H780" s="14">
        <f t="shared" ca="1" si="284"/>
        <v>1.30144317469818</v>
      </c>
      <c r="I780" s="14">
        <f t="shared" ca="1" si="285"/>
        <v>1.0210426800000001</v>
      </c>
      <c r="J780" s="13">
        <f t="shared" si="275"/>
        <v>0.06</v>
      </c>
      <c r="K780" s="29">
        <f t="shared" si="276"/>
        <v>45229</v>
      </c>
      <c r="L780" s="2">
        <f t="shared" si="277"/>
        <v>46</v>
      </c>
      <c r="M780" s="17">
        <f t="shared" si="278"/>
        <v>46</v>
      </c>
      <c r="N780" s="12">
        <f t="shared" ref="N780:N843" si="286">ROUND((J780+1)^(M780/252),9)</f>
        <v>1.010693155</v>
      </c>
      <c r="O780" s="12">
        <f t="shared" ref="O780:O843" ca="1" si="287">ROUND(I780*N780,9)</f>
        <v>1.031960848</v>
      </c>
      <c r="P780" s="17">
        <f t="shared" si="279"/>
        <v>0</v>
      </c>
      <c r="Q780" s="14">
        <f t="shared" ref="Q780:Q843" ca="1" si="288">TRUNC(((O780-1)*C780),8)</f>
        <v>0</v>
      </c>
      <c r="R780" s="20">
        <f t="shared" ref="R780:R843" si="289">IF($P780&gt;0,VLOOKUP($P780,$X$12:$AD$150,7),0)</f>
        <v>0</v>
      </c>
      <c r="S780" s="14">
        <f t="shared" ref="S780:S843" si="290">IF(R780&gt;0,TRUNC(R780*C780,8),0)</f>
        <v>0</v>
      </c>
      <c r="T780" s="4" t="str">
        <f t="shared" si="280"/>
        <v>A+J=</v>
      </c>
      <c r="U780" s="29">
        <f t="shared" si="281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91">WORKDAY($A780,1,$X$166:$X$544)</f>
        <v>45300</v>
      </c>
      <c r="B781" s="125">
        <f t="shared" ca="1" si="282"/>
        <v>2.8421709430404007E-14</v>
      </c>
      <c r="C781" s="14">
        <f t="shared" ref="C781:C844" si="292">(C780-S780)</f>
        <v>2.8421709430404007E-14</v>
      </c>
      <c r="D781" s="102">
        <f t="shared" ref="D781:D844" si="293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83"/>
        <v>1.0004373900000001</v>
      </c>
      <c r="G781" s="14">
        <f ca="1">(TRUNC(PRODUCT($F$12:$F780),16))</f>
        <v>1.32941024681882</v>
      </c>
      <c r="H781" s="14">
        <f t="shared" ca="1" si="284"/>
        <v>1.30144317469818</v>
      </c>
      <c r="I781" s="14">
        <f t="shared" ca="1" si="285"/>
        <v>1.0214892799999999</v>
      </c>
      <c r="J781" s="13">
        <f t="shared" ref="J781:J844" si="294">J780</f>
        <v>0.06</v>
      </c>
      <c r="K781" s="29">
        <f t="shared" ref="K781:K844" si="295">IF(P780&gt;0,VLOOKUP(P780,X$12:AH$150,2),K780)</f>
        <v>45229</v>
      </c>
      <c r="L781" s="2">
        <f t="shared" ref="L781:L844" si="296">IF(A781&gt;K781,IF(NETWORKDAYS(K781,A781,$X$160:$X$544)-1=0,1,NETWORKDAYS(K781,A781,$X$160:$X$544)-1),0)</f>
        <v>47</v>
      </c>
      <c r="M781" s="17">
        <f t="shared" ref="M781:M844" si="297">IF(AND(L781=1,L780=1),1,IF(L781&gt;0,IF(L781=L780,L781+1,L781),0))</f>
        <v>47</v>
      </c>
      <c r="N781" s="12">
        <f t="shared" si="286"/>
        <v>1.0109268810000001</v>
      </c>
      <c r="O781" s="12">
        <f t="shared" ca="1" si="287"/>
        <v>1.0326509719999999</v>
      </c>
      <c r="P781" s="17">
        <f t="shared" ref="P781:P844" si="298">IF(VLOOKUP(A781,Y$12:AF$150,8)=VLOOKUP(A780,Y$12:AF$150,8),0,VLOOKUP(A781,Y$12:AF$150,8))</f>
        <v>0</v>
      </c>
      <c r="Q781" s="14">
        <f t="shared" ca="1" si="288"/>
        <v>0</v>
      </c>
      <c r="R781" s="20">
        <f t="shared" si="289"/>
        <v>0</v>
      </c>
      <c r="S781" s="14">
        <f t="shared" si="290"/>
        <v>0</v>
      </c>
      <c r="T781" s="4" t="str">
        <f t="shared" ref="T781:T844" si="299">IF(P780&gt;0,VLOOKUP(P780,X$12:AH$150,10),T780)</f>
        <v>A+J=</v>
      </c>
      <c r="U781" s="29">
        <f t="shared" ref="U781:U844" si="300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91"/>
        <v>45301</v>
      </c>
      <c r="B782" s="125">
        <f t="shared" ref="B782:B845" ca="1" si="301">IF(D782&lt;=TODAY(),C782+Q782,IF(AND(D782&gt;TODAY(),A782&lt;=$B$1),IF(VLOOKUP(TODAY(),$A$10:$E$5000,4,FALSE)=0,"n.d",C782+Q782),"n.d"))</f>
        <v>2.8421709430404007E-14</v>
      </c>
      <c r="C782" s="14">
        <f t="shared" si="292"/>
        <v>2.8421709430404007E-14</v>
      </c>
      <c r="D782" s="102">
        <f t="shared" si="293"/>
        <v>45296</v>
      </c>
      <c r="E782" s="100">
        <f ca="1">IF(D782&lt;$B$1,VLOOKUP(D782,[1]DI!$A$4:$B$15000,2,FALSE),0)</f>
        <v>0.11650000000000001</v>
      </c>
      <c r="F782" s="14">
        <f t="shared" ref="F782:F845" ca="1" si="302">ROUND(((1+E782)^(1/252)),8)</f>
        <v>1.0004373900000001</v>
      </c>
      <c r="G782" s="14">
        <f ca="1">(TRUNC(PRODUCT($F$12:$F781),16))</f>
        <v>1.32999171756668</v>
      </c>
      <c r="H782" s="14">
        <f t="shared" ref="H782:H845" ca="1" si="303">IF(P781&gt;0,G781,H781)</f>
        <v>1.30144317469818</v>
      </c>
      <c r="I782" s="14">
        <f t="shared" ref="I782:I845" ca="1" si="304">ROUND(G782/H782,8)</f>
        <v>1.02193607</v>
      </c>
      <c r="J782" s="13">
        <f t="shared" si="294"/>
        <v>0.06</v>
      </c>
      <c r="K782" s="29">
        <f t="shared" si="295"/>
        <v>45229</v>
      </c>
      <c r="L782" s="2">
        <f t="shared" si="296"/>
        <v>48</v>
      </c>
      <c r="M782" s="17">
        <f t="shared" si="297"/>
        <v>48</v>
      </c>
      <c r="N782" s="12">
        <f t="shared" si="286"/>
        <v>1.01116066</v>
      </c>
      <c r="O782" s="12">
        <f t="shared" ca="1" si="287"/>
        <v>1.0333415509999999</v>
      </c>
      <c r="P782" s="17">
        <f t="shared" si="298"/>
        <v>0</v>
      </c>
      <c r="Q782" s="14">
        <f t="shared" ca="1" si="288"/>
        <v>0</v>
      </c>
      <c r="R782" s="20">
        <f t="shared" si="289"/>
        <v>0</v>
      </c>
      <c r="S782" s="14">
        <f t="shared" si="290"/>
        <v>0</v>
      </c>
      <c r="T782" s="4" t="str">
        <f t="shared" si="299"/>
        <v>A+J=</v>
      </c>
      <c r="U782" s="29">
        <f t="shared" si="300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91"/>
        <v>45302</v>
      </c>
      <c r="B783" s="125">
        <f t="shared" ca="1" si="301"/>
        <v>2.8421709430404007E-14</v>
      </c>
      <c r="C783" s="14">
        <f t="shared" si="292"/>
        <v>2.8421709430404007E-14</v>
      </c>
      <c r="D783" s="102">
        <f t="shared" si="293"/>
        <v>45299</v>
      </c>
      <c r="E783" s="100">
        <f ca="1">IF(D783&lt;$B$1,VLOOKUP(D783,[1]DI!$A$4:$B$15000,2,FALSE),0)</f>
        <v>0.11650000000000001</v>
      </c>
      <c r="F783" s="14">
        <f t="shared" ca="1" si="302"/>
        <v>1.0004373900000001</v>
      </c>
      <c r="G783" s="14">
        <f ca="1">(TRUNC(PRODUCT($F$12:$F782),16))</f>
        <v>1.3305734426440301</v>
      </c>
      <c r="H783" s="14">
        <f t="shared" ca="1" si="303"/>
        <v>1.30144317469818</v>
      </c>
      <c r="I783" s="14">
        <f t="shared" ca="1" si="304"/>
        <v>1.02238305</v>
      </c>
      <c r="J783" s="13">
        <f t="shared" si="294"/>
        <v>0.06</v>
      </c>
      <c r="K783" s="29">
        <f t="shared" si="295"/>
        <v>45229</v>
      </c>
      <c r="L783" s="2">
        <f t="shared" si="296"/>
        <v>49</v>
      </c>
      <c r="M783" s="17">
        <f t="shared" si="297"/>
        <v>49</v>
      </c>
      <c r="N783" s="12">
        <f t="shared" si="286"/>
        <v>1.0113944939999999</v>
      </c>
      <c r="O783" s="12">
        <f t="shared" ca="1" si="287"/>
        <v>1.0340325880000001</v>
      </c>
      <c r="P783" s="17">
        <f t="shared" si="298"/>
        <v>0</v>
      </c>
      <c r="Q783" s="14">
        <f t="shared" ca="1" si="288"/>
        <v>0</v>
      </c>
      <c r="R783" s="20">
        <f t="shared" si="289"/>
        <v>0</v>
      </c>
      <c r="S783" s="14">
        <f t="shared" si="290"/>
        <v>0</v>
      </c>
      <c r="T783" s="4" t="str">
        <f t="shared" si="299"/>
        <v>A+J=</v>
      </c>
      <c r="U783" s="29">
        <f t="shared" si="300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91"/>
        <v>45303</v>
      </c>
      <c r="B784" s="125">
        <f t="shared" ca="1" si="301"/>
        <v>2.8421709430404007E-14</v>
      </c>
      <c r="C784" s="14">
        <f t="shared" si="292"/>
        <v>2.8421709430404007E-14</v>
      </c>
      <c r="D784" s="102">
        <f t="shared" si="293"/>
        <v>45300</v>
      </c>
      <c r="E784" s="100">
        <f ca="1">IF(D784&lt;$B$1,VLOOKUP(D784,[1]DI!$A$4:$B$15000,2,FALSE),0)</f>
        <v>0.11650000000000001</v>
      </c>
      <c r="F784" s="14">
        <f t="shared" ca="1" si="302"/>
        <v>1.0004373900000001</v>
      </c>
      <c r="G784" s="14">
        <f ca="1">(TRUNC(PRODUCT($F$12:$F783),16))</f>
        <v>1.3311554221621</v>
      </c>
      <c r="H784" s="14">
        <f t="shared" ca="1" si="303"/>
        <v>1.30144317469818</v>
      </c>
      <c r="I784" s="14">
        <f t="shared" ca="1" si="304"/>
        <v>1.0228302300000001</v>
      </c>
      <c r="J784" s="13">
        <f t="shared" si="294"/>
        <v>0.06</v>
      </c>
      <c r="K784" s="29">
        <f t="shared" si="295"/>
        <v>45229</v>
      </c>
      <c r="L784" s="2">
        <f t="shared" si="296"/>
        <v>50</v>
      </c>
      <c r="M784" s="17">
        <f t="shared" si="297"/>
        <v>50</v>
      </c>
      <c r="N784" s="12">
        <f t="shared" si="286"/>
        <v>1.011628381</v>
      </c>
      <c r="O784" s="12">
        <f t="shared" ca="1" si="287"/>
        <v>1.0347240900000001</v>
      </c>
      <c r="P784" s="17">
        <f t="shared" si="298"/>
        <v>0</v>
      </c>
      <c r="Q784" s="14">
        <f t="shared" ca="1" si="288"/>
        <v>0</v>
      </c>
      <c r="R784" s="20">
        <f t="shared" si="289"/>
        <v>0</v>
      </c>
      <c r="S784" s="14">
        <f t="shared" si="290"/>
        <v>0</v>
      </c>
      <c r="T784" s="4" t="str">
        <f t="shared" si="299"/>
        <v>A+J=</v>
      </c>
      <c r="U784" s="29">
        <f t="shared" si="300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91"/>
        <v>45306</v>
      </c>
      <c r="B785" s="125">
        <f t="shared" ca="1" si="301"/>
        <v>2.8421709430404007E-14</v>
      </c>
      <c r="C785" s="14">
        <f t="shared" si="292"/>
        <v>2.8421709430404007E-14</v>
      </c>
      <c r="D785" s="102">
        <f t="shared" si="293"/>
        <v>45301</v>
      </c>
      <c r="E785" s="100">
        <f ca="1">IF(D785&lt;$B$1,VLOOKUP(D785,[1]DI!$A$4:$B$15000,2,FALSE),0)</f>
        <v>0.11650000000000001</v>
      </c>
      <c r="F785" s="14">
        <f t="shared" ca="1" si="302"/>
        <v>1.0004373900000001</v>
      </c>
      <c r="G785" s="14">
        <f ca="1">(TRUNC(PRODUCT($F$12:$F784),16))</f>
        <v>1.3317376562322001</v>
      </c>
      <c r="H785" s="14">
        <f t="shared" ca="1" si="303"/>
        <v>1.30144317469818</v>
      </c>
      <c r="I785" s="14">
        <f t="shared" ca="1" si="304"/>
        <v>1.0232776100000001</v>
      </c>
      <c r="J785" s="13">
        <f t="shared" si="294"/>
        <v>0.06</v>
      </c>
      <c r="K785" s="29">
        <f t="shared" si="295"/>
        <v>45229</v>
      </c>
      <c r="L785" s="2">
        <f t="shared" si="296"/>
        <v>51</v>
      </c>
      <c r="M785" s="17">
        <f t="shared" si="297"/>
        <v>51</v>
      </c>
      <c r="N785" s="12">
        <f t="shared" si="286"/>
        <v>1.0118623229999999</v>
      </c>
      <c r="O785" s="12">
        <f t="shared" ca="1" si="287"/>
        <v>1.03541606</v>
      </c>
      <c r="P785" s="17">
        <f t="shared" si="298"/>
        <v>0</v>
      </c>
      <c r="Q785" s="14">
        <f t="shared" ca="1" si="288"/>
        <v>0</v>
      </c>
      <c r="R785" s="20">
        <f t="shared" si="289"/>
        <v>0</v>
      </c>
      <c r="S785" s="14">
        <f t="shared" si="290"/>
        <v>0</v>
      </c>
      <c r="T785" s="4" t="str">
        <f t="shared" si="299"/>
        <v>A+J=</v>
      </c>
      <c r="U785" s="29">
        <f t="shared" si="300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91"/>
        <v>45307</v>
      </c>
      <c r="B786" s="125">
        <f t="shared" ca="1" si="301"/>
        <v>2.8421709430404007E-14</v>
      </c>
      <c r="C786" s="14">
        <f t="shared" si="292"/>
        <v>2.8421709430404007E-14</v>
      </c>
      <c r="D786" s="102">
        <f t="shared" si="293"/>
        <v>45302</v>
      </c>
      <c r="E786" s="100">
        <f ca="1">IF(D786&lt;$B$1,VLOOKUP(D786,[1]DI!$A$4:$B$15000,2,FALSE),0)</f>
        <v>0.11650000000000001</v>
      </c>
      <c r="F786" s="14">
        <f t="shared" ca="1" si="302"/>
        <v>1.0004373900000001</v>
      </c>
      <c r="G786" s="14">
        <f ca="1">(TRUNC(PRODUCT($F$12:$F785),16))</f>
        <v>1.3323201449656601</v>
      </c>
      <c r="H786" s="14">
        <f t="shared" ca="1" si="303"/>
        <v>1.30144317469818</v>
      </c>
      <c r="I786" s="14">
        <f t="shared" ca="1" si="304"/>
        <v>1.02372518</v>
      </c>
      <c r="J786" s="13">
        <f t="shared" si="294"/>
        <v>0.06</v>
      </c>
      <c r="K786" s="29">
        <f t="shared" si="295"/>
        <v>45229</v>
      </c>
      <c r="L786" s="2">
        <f t="shared" si="296"/>
        <v>52</v>
      </c>
      <c r="M786" s="17">
        <f t="shared" si="297"/>
        <v>52</v>
      </c>
      <c r="N786" s="12">
        <f t="shared" si="286"/>
        <v>1.0120963190000001</v>
      </c>
      <c r="O786" s="12">
        <f t="shared" ca="1" si="287"/>
        <v>1.0361084860000001</v>
      </c>
      <c r="P786" s="17">
        <f t="shared" si="298"/>
        <v>0</v>
      </c>
      <c r="Q786" s="14">
        <f t="shared" ca="1" si="288"/>
        <v>0</v>
      </c>
      <c r="R786" s="20">
        <f t="shared" si="289"/>
        <v>0</v>
      </c>
      <c r="S786" s="14">
        <f t="shared" si="290"/>
        <v>0</v>
      </c>
      <c r="T786" s="4" t="str">
        <f t="shared" si="299"/>
        <v>A+J=</v>
      </c>
      <c r="U786" s="29">
        <f t="shared" si="300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91"/>
        <v>45308</v>
      </c>
      <c r="B787" s="125">
        <f t="shared" ca="1" si="301"/>
        <v>2.8421709430404007E-14</v>
      </c>
      <c r="C787" s="14">
        <f t="shared" si="292"/>
        <v>2.8421709430404007E-14</v>
      </c>
      <c r="D787" s="102">
        <f t="shared" si="293"/>
        <v>45303</v>
      </c>
      <c r="E787" s="100">
        <f ca="1">IF(D787&lt;$B$1,VLOOKUP(D787,[1]DI!$A$4:$B$15000,2,FALSE),0)</f>
        <v>0.11650000000000001</v>
      </c>
      <c r="F787" s="14">
        <f t="shared" ca="1" si="302"/>
        <v>1.0004373900000001</v>
      </c>
      <c r="G787" s="14">
        <f ca="1">(TRUNC(PRODUCT($F$12:$F786),16))</f>
        <v>1.3329028884738701</v>
      </c>
      <c r="H787" s="14">
        <f t="shared" ca="1" si="303"/>
        <v>1.30144317469818</v>
      </c>
      <c r="I787" s="14">
        <f t="shared" ca="1" si="304"/>
        <v>1.0241729399999999</v>
      </c>
      <c r="J787" s="13">
        <f t="shared" si="294"/>
        <v>0.06</v>
      </c>
      <c r="K787" s="29">
        <f t="shared" si="295"/>
        <v>45229</v>
      </c>
      <c r="L787" s="2">
        <f t="shared" si="296"/>
        <v>53</v>
      </c>
      <c r="M787" s="17">
        <f t="shared" si="297"/>
        <v>53</v>
      </c>
      <c r="N787" s="12">
        <f t="shared" si="286"/>
        <v>1.0123303690000001</v>
      </c>
      <c r="O787" s="12">
        <f t="shared" ca="1" si="287"/>
        <v>1.0368013700000001</v>
      </c>
      <c r="P787" s="17">
        <f t="shared" si="298"/>
        <v>0</v>
      </c>
      <c r="Q787" s="14">
        <f t="shared" ca="1" si="288"/>
        <v>0</v>
      </c>
      <c r="R787" s="20">
        <f t="shared" si="289"/>
        <v>0</v>
      </c>
      <c r="S787" s="14">
        <f t="shared" si="290"/>
        <v>0</v>
      </c>
      <c r="T787" s="4" t="str">
        <f t="shared" si="299"/>
        <v>A+J=</v>
      </c>
      <c r="U787" s="29">
        <f t="shared" si="300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91"/>
        <v>45309</v>
      </c>
      <c r="B788" s="125">
        <f t="shared" ca="1" si="301"/>
        <v>2.8421709430404007E-14</v>
      </c>
      <c r="C788" s="14">
        <f t="shared" si="292"/>
        <v>2.8421709430404007E-14</v>
      </c>
      <c r="D788" s="102">
        <f t="shared" si="293"/>
        <v>45306</v>
      </c>
      <c r="E788" s="100">
        <f ca="1">IF(D788&lt;$B$1,VLOOKUP(D788,[1]DI!$A$4:$B$15000,2,FALSE),0)</f>
        <v>0.11650000000000001</v>
      </c>
      <c r="F788" s="14">
        <f t="shared" ca="1" si="302"/>
        <v>1.0004373900000001</v>
      </c>
      <c r="G788" s="14">
        <f ca="1">(TRUNC(PRODUCT($F$12:$F787),16))</f>
        <v>1.33348588686826</v>
      </c>
      <c r="H788" s="14">
        <f t="shared" ca="1" si="303"/>
        <v>1.30144317469818</v>
      </c>
      <c r="I788" s="14">
        <f t="shared" ca="1" si="304"/>
        <v>1.0246209100000001</v>
      </c>
      <c r="J788" s="13">
        <f t="shared" si="294"/>
        <v>0.06</v>
      </c>
      <c r="K788" s="29">
        <f t="shared" si="295"/>
        <v>45229</v>
      </c>
      <c r="L788" s="2">
        <f t="shared" si="296"/>
        <v>54</v>
      </c>
      <c r="M788" s="17">
        <f t="shared" si="297"/>
        <v>54</v>
      </c>
      <c r="N788" s="12">
        <f t="shared" si="286"/>
        <v>1.0125644730000001</v>
      </c>
      <c r="O788" s="12">
        <f t="shared" ca="1" si="287"/>
        <v>1.0374947320000001</v>
      </c>
      <c r="P788" s="17">
        <f t="shared" si="298"/>
        <v>0</v>
      </c>
      <c r="Q788" s="14">
        <f t="shared" ca="1" si="288"/>
        <v>0</v>
      </c>
      <c r="R788" s="20">
        <f t="shared" si="289"/>
        <v>0</v>
      </c>
      <c r="S788" s="14">
        <f t="shared" si="290"/>
        <v>0</v>
      </c>
      <c r="T788" s="4" t="str">
        <f t="shared" si="299"/>
        <v>A+J=</v>
      </c>
      <c r="U788" s="29">
        <f t="shared" si="300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91"/>
        <v>45310</v>
      </c>
      <c r="B789" s="125">
        <f t="shared" ca="1" si="301"/>
        <v>2.8421709430404007E-14</v>
      </c>
      <c r="C789" s="14">
        <f t="shared" si="292"/>
        <v>2.8421709430404007E-14</v>
      </c>
      <c r="D789" s="102">
        <f t="shared" si="293"/>
        <v>45307</v>
      </c>
      <c r="E789" s="100">
        <f ca="1">IF(D789&lt;$B$1,VLOOKUP(D789,[1]DI!$A$4:$B$15000,2,FALSE),0)</f>
        <v>0.11650000000000001</v>
      </c>
      <c r="F789" s="14">
        <f t="shared" ca="1" si="302"/>
        <v>1.0004373900000001</v>
      </c>
      <c r="G789" s="14">
        <f ca="1">(TRUNC(PRODUCT($F$12:$F788),16))</f>
        <v>1.33406914026032</v>
      </c>
      <c r="H789" s="14">
        <f t="shared" ca="1" si="303"/>
        <v>1.30144317469818</v>
      </c>
      <c r="I789" s="14">
        <f t="shared" ca="1" si="304"/>
        <v>1.02506907</v>
      </c>
      <c r="J789" s="13">
        <f t="shared" si="294"/>
        <v>0.06</v>
      </c>
      <c r="K789" s="29">
        <f t="shared" si="295"/>
        <v>45229</v>
      </c>
      <c r="L789" s="2">
        <f t="shared" si="296"/>
        <v>55</v>
      </c>
      <c r="M789" s="17">
        <f t="shared" si="297"/>
        <v>55</v>
      </c>
      <c r="N789" s="12">
        <f t="shared" si="286"/>
        <v>1.0127986309999999</v>
      </c>
      <c r="O789" s="12">
        <f t="shared" ca="1" si="287"/>
        <v>1.038188551</v>
      </c>
      <c r="P789" s="17">
        <f t="shared" si="298"/>
        <v>0</v>
      </c>
      <c r="Q789" s="14">
        <f t="shared" ca="1" si="288"/>
        <v>0</v>
      </c>
      <c r="R789" s="20">
        <f t="shared" si="289"/>
        <v>0</v>
      </c>
      <c r="S789" s="14">
        <f t="shared" si="290"/>
        <v>0</v>
      </c>
      <c r="T789" s="4" t="str">
        <f t="shared" si="299"/>
        <v>A+J=</v>
      </c>
      <c r="U789" s="29">
        <f t="shared" si="300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91"/>
        <v>45313</v>
      </c>
      <c r="B790" s="125">
        <f t="shared" ca="1" si="301"/>
        <v>2.8421709430404007E-14</v>
      </c>
      <c r="C790" s="14">
        <f t="shared" si="292"/>
        <v>2.8421709430404007E-14</v>
      </c>
      <c r="D790" s="102">
        <f t="shared" si="293"/>
        <v>45308</v>
      </c>
      <c r="E790" s="100">
        <f ca="1">IF(D790&lt;$B$1,VLOOKUP(D790,[1]DI!$A$4:$B$15000,2,FALSE),0)</f>
        <v>0.11650000000000001</v>
      </c>
      <c r="F790" s="14">
        <f t="shared" ca="1" si="302"/>
        <v>1.0004373900000001</v>
      </c>
      <c r="G790" s="14">
        <f ca="1">(TRUNC(PRODUCT($F$12:$F789),16))</f>
        <v>1.33465264876158</v>
      </c>
      <c r="H790" s="14">
        <f t="shared" ca="1" si="303"/>
        <v>1.30144317469818</v>
      </c>
      <c r="I790" s="14">
        <f t="shared" ca="1" si="304"/>
        <v>1.0255174199999999</v>
      </c>
      <c r="J790" s="13">
        <f t="shared" si="294"/>
        <v>0.06</v>
      </c>
      <c r="K790" s="29">
        <f t="shared" si="295"/>
        <v>45229</v>
      </c>
      <c r="L790" s="2">
        <f t="shared" si="296"/>
        <v>56</v>
      </c>
      <c r="M790" s="17">
        <f t="shared" si="297"/>
        <v>56</v>
      </c>
      <c r="N790" s="12">
        <f t="shared" si="286"/>
        <v>1.013032843</v>
      </c>
      <c r="O790" s="12">
        <f t="shared" ca="1" si="287"/>
        <v>1.038882828</v>
      </c>
      <c r="P790" s="17">
        <f t="shared" si="298"/>
        <v>0</v>
      </c>
      <c r="Q790" s="14">
        <f t="shared" ca="1" si="288"/>
        <v>0</v>
      </c>
      <c r="R790" s="20">
        <f t="shared" si="289"/>
        <v>0</v>
      </c>
      <c r="S790" s="14">
        <f t="shared" si="290"/>
        <v>0</v>
      </c>
      <c r="T790" s="4" t="str">
        <f t="shared" si="299"/>
        <v>A+J=</v>
      </c>
      <c r="U790" s="29">
        <f t="shared" si="300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91"/>
        <v>45314</v>
      </c>
      <c r="B791" s="125">
        <f t="shared" ca="1" si="301"/>
        <v>2.8421709430404007E-14</v>
      </c>
      <c r="C791" s="14">
        <f t="shared" si="292"/>
        <v>2.8421709430404007E-14</v>
      </c>
      <c r="D791" s="102">
        <f t="shared" si="293"/>
        <v>45309</v>
      </c>
      <c r="E791" s="100">
        <f ca="1">IF(D791&lt;$B$1,VLOOKUP(D791,[1]DI!$A$4:$B$15000,2,FALSE),0)</f>
        <v>0.11650000000000001</v>
      </c>
      <c r="F791" s="14">
        <f t="shared" ca="1" si="302"/>
        <v>1.0004373900000001</v>
      </c>
      <c r="G791" s="14">
        <f ca="1">(TRUNC(PRODUCT($F$12:$F790),16))</f>
        <v>1.33523641248362</v>
      </c>
      <c r="H791" s="14">
        <f t="shared" ca="1" si="303"/>
        <v>1.30144317469818</v>
      </c>
      <c r="I791" s="14">
        <f t="shared" ca="1" si="304"/>
        <v>1.0259659699999999</v>
      </c>
      <c r="J791" s="13">
        <f t="shared" si="294"/>
        <v>0.06</v>
      </c>
      <c r="K791" s="29">
        <f t="shared" si="295"/>
        <v>45229</v>
      </c>
      <c r="L791" s="2">
        <f t="shared" si="296"/>
        <v>57</v>
      </c>
      <c r="M791" s="17">
        <f t="shared" si="297"/>
        <v>57</v>
      </c>
      <c r="N791" s="12">
        <f t="shared" si="286"/>
        <v>1.0132671090000001</v>
      </c>
      <c r="O791" s="12">
        <f t="shared" ca="1" si="287"/>
        <v>1.039577572</v>
      </c>
      <c r="P791" s="17">
        <f t="shared" si="298"/>
        <v>0</v>
      </c>
      <c r="Q791" s="14">
        <f t="shared" ca="1" si="288"/>
        <v>0</v>
      </c>
      <c r="R791" s="20">
        <f t="shared" si="289"/>
        <v>0</v>
      </c>
      <c r="S791" s="14">
        <f t="shared" si="290"/>
        <v>0</v>
      </c>
      <c r="T791" s="4" t="str">
        <f t="shared" si="299"/>
        <v>A+J=</v>
      </c>
      <c r="U791" s="29">
        <f t="shared" si="300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91"/>
        <v>45315</v>
      </c>
      <c r="B792" s="125">
        <f t="shared" ca="1" si="301"/>
        <v>2.8421709430404007E-14</v>
      </c>
      <c r="C792" s="14">
        <f t="shared" si="292"/>
        <v>2.8421709430404007E-14</v>
      </c>
      <c r="D792" s="102">
        <f t="shared" si="293"/>
        <v>45310</v>
      </c>
      <c r="E792" s="100">
        <f ca="1">IF(D792&lt;$B$1,VLOOKUP(D792,[1]DI!$A$4:$B$15000,2,FALSE),0)</f>
        <v>0.11650000000000001</v>
      </c>
      <c r="F792" s="14">
        <f t="shared" ca="1" si="302"/>
        <v>1.0004373900000001</v>
      </c>
      <c r="G792" s="14">
        <f ca="1">(TRUNC(PRODUCT($F$12:$F791),16))</f>
        <v>1.33582043153807</v>
      </c>
      <c r="H792" s="14">
        <f t="shared" ca="1" si="303"/>
        <v>1.30144317469818</v>
      </c>
      <c r="I792" s="14">
        <f t="shared" ca="1" si="304"/>
        <v>1.02641472</v>
      </c>
      <c r="J792" s="13">
        <f t="shared" si="294"/>
        <v>0.06</v>
      </c>
      <c r="K792" s="29">
        <f t="shared" si="295"/>
        <v>45229</v>
      </c>
      <c r="L792" s="2">
        <f t="shared" si="296"/>
        <v>58</v>
      </c>
      <c r="M792" s="17">
        <f t="shared" si="297"/>
        <v>58</v>
      </c>
      <c r="N792" s="12">
        <f t="shared" si="286"/>
        <v>1.01350143</v>
      </c>
      <c r="O792" s="12">
        <f t="shared" ca="1" si="287"/>
        <v>1.0402727860000001</v>
      </c>
      <c r="P792" s="17">
        <f t="shared" si="298"/>
        <v>0</v>
      </c>
      <c r="Q792" s="14">
        <f t="shared" ca="1" si="288"/>
        <v>0</v>
      </c>
      <c r="R792" s="20">
        <f t="shared" si="289"/>
        <v>0</v>
      </c>
      <c r="S792" s="14">
        <f t="shared" si="290"/>
        <v>0</v>
      </c>
      <c r="T792" s="4" t="str">
        <f t="shared" si="299"/>
        <v>A+J=</v>
      </c>
      <c r="U792" s="29">
        <f t="shared" si="300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91"/>
        <v>45316</v>
      </c>
      <c r="B793" s="125">
        <f t="shared" ca="1" si="301"/>
        <v>2.8421709430404007E-14</v>
      </c>
      <c r="C793" s="14">
        <f t="shared" si="292"/>
        <v>2.8421709430404007E-14</v>
      </c>
      <c r="D793" s="102">
        <f t="shared" si="293"/>
        <v>45313</v>
      </c>
      <c r="E793" s="100">
        <f ca="1">IF(D793&lt;$B$1,VLOOKUP(D793,[1]DI!$A$4:$B$15000,2,FALSE),0)</f>
        <v>0.11650000000000001</v>
      </c>
      <c r="F793" s="14">
        <f t="shared" ca="1" si="302"/>
        <v>1.0004373900000001</v>
      </c>
      <c r="G793" s="14">
        <f ca="1">(TRUNC(PRODUCT($F$12:$F792),16))</f>
        <v>1.33640470603662</v>
      </c>
      <c r="H793" s="14">
        <f t="shared" ca="1" si="303"/>
        <v>1.30144317469818</v>
      </c>
      <c r="I793" s="14">
        <f t="shared" ca="1" si="304"/>
        <v>1.0268636600000001</v>
      </c>
      <c r="J793" s="13">
        <f t="shared" si="294"/>
        <v>0.06</v>
      </c>
      <c r="K793" s="29">
        <f t="shared" si="295"/>
        <v>45229</v>
      </c>
      <c r="L793" s="2">
        <f t="shared" si="296"/>
        <v>59</v>
      </c>
      <c r="M793" s="17">
        <f t="shared" si="297"/>
        <v>59</v>
      </c>
      <c r="N793" s="12">
        <f t="shared" si="286"/>
        <v>1.013735805</v>
      </c>
      <c r="O793" s="12">
        <f t="shared" ca="1" si="287"/>
        <v>1.0409684589999999</v>
      </c>
      <c r="P793" s="17">
        <f t="shared" si="298"/>
        <v>0</v>
      </c>
      <c r="Q793" s="14">
        <f t="shared" ca="1" si="288"/>
        <v>0</v>
      </c>
      <c r="R793" s="20">
        <f t="shared" si="289"/>
        <v>0</v>
      </c>
      <c r="S793" s="14">
        <f t="shared" si="290"/>
        <v>0</v>
      </c>
      <c r="T793" s="4" t="str">
        <f t="shared" si="299"/>
        <v>A+J=</v>
      </c>
      <c r="U793" s="29">
        <f t="shared" si="300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91"/>
        <v>45317</v>
      </c>
      <c r="B794" s="125">
        <f t="shared" ca="1" si="301"/>
        <v>2.8421709430404007E-14</v>
      </c>
      <c r="C794" s="14">
        <f t="shared" si="292"/>
        <v>2.8421709430404007E-14</v>
      </c>
      <c r="D794" s="102">
        <f t="shared" si="293"/>
        <v>45314</v>
      </c>
      <c r="E794" s="100">
        <f ca="1">IF(D794&lt;$B$1,VLOOKUP(D794,[1]DI!$A$4:$B$15000,2,FALSE),0)</f>
        <v>0.11650000000000001</v>
      </c>
      <c r="F794" s="14">
        <f t="shared" ca="1" si="302"/>
        <v>1.0004373900000001</v>
      </c>
      <c r="G794" s="14">
        <f ca="1">(TRUNC(PRODUCT($F$12:$F793),16))</f>
        <v>1.3369892360910001</v>
      </c>
      <c r="H794" s="14">
        <f t="shared" ca="1" si="303"/>
        <v>1.30144317469818</v>
      </c>
      <c r="I794" s="14">
        <f t="shared" ca="1" si="304"/>
        <v>1.0273128</v>
      </c>
      <c r="J794" s="13">
        <f t="shared" si="294"/>
        <v>0.06</v>
      </c>
      <c r="K794" s="29">
        <f t="shared" si="295"/>
        <v>45229</v>
      </c>
      <c r="L794" s="2">
        <f t="shared" si="296"/>
        <v>60</v>
      </c>
      <c r="M794" s="17">
        <f t="shared" si="297"/>
        <v>60</v>
      </c>
      <c r="N794" s="12">
        <f t="shared" si="286"/>
        <v>1.0139702340000001</v>
      </c>
      <c r="O794" s="12">
        <f t="shared" ca="1" si="287"/>
        <v>1.0416646000000001</v>
      </c>
      <c r="P794" s="17">
        <f t="shared" si="298"/>
        <v>0</v>
      </c>
      <c r="Q794" s="14">
        <f t="shared" ca="1" si="288"/>
        <v>0</v>
      </c>
      <c r="R794" s="20">
        <f t="shared" si="289"/>
        <v>0</v>
      </c>
      <c r="S794" s="14">
        <f t="shared" si="290"/>
        <v>0</v>
      </c>
      <c r="T794" s="4" t="str">
        <f t="shared" si="299"/>
        <v>A+J=</v>
      </c>
      <c r="U794" s="29">
        <f t="shared" si="300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91"/>
        <v>45320</v>
      </c>
      <c r="B795" s="125">
        <f t="shared" ca="1" si="301"/>
        <v>2.8421709430404007E-14</v>
      </c>
      <c r="C795" s="14">
        <f t="shared" si="292"/>
        <v>2.8421709430404007E-14</v>
      </c>
      <c r="D795" s="102">
        <f t="shared" si="293"/>
        <v>45315</v>
      </c>
      <c r="E795" s="100">
        <f ca="1">IF(D795&lt;$B$1,VLOOKUP(D795,[1]DI!$A$4:$B$15000,2,FALSE),0)</f>
        <v>0.11650000000000001</v>
      </c>
      <c r="F795" s="14">
        <f t="shared" ca="1" si="302"/>
        <v>1.0004373900000001</v>
      </c>
      <c r="G795" s="14">
        <f ca="1">(TRUNC(PRODUCT($F$12:$F794),16))</f>
        <v>1.3375740218129699</v>
      </c>
      <c r="H795" s="14">
        <f t="shared" ca="1" si="303"/>
        <v>1.30144317469818</v>
      </c>
      <c r="I795" s="14">
        <f t="shared" ca="1" si="304"/>
        <v>1.0277621400000001</v>
      </c>
      <c r="J795" s="13">
        <f t="shared" si="294"/>
        <v>0.06</v>
      </c>
      <c r="K795" s="29">
        <f t="shared" si="295"/>
        <v>45229</v>
      </c>
      <c r="L795" s="2">
        <f t="shared" si="296"/>
        <v>61</v>
      </c>
      <c r="M795" s="17">
        <f t="shared" si="297"/>
        <v>61</v>
      </c>
      <c r="N795" s="12">
        <f t="shared" si="286"/>
        <v>1.0142047169999999</v>
      </c>
      <c r="O795" s="12">
        <f t="shared" ca="1" si="287"/>
        <v>1.0423612099999999</v>
      </c>
      <c r="P795" s="17">
        <f t="shared" si="298"/>
        <v>0</v>
      </c>
      <c r="Q795" s="14">
        <f t="shared" ca="1" si="288"/>
        <v>0</v>
      </c>
      <c r="R795" s="20">
        <f t="shared" si="289"/>
        <v>0</v>
      </c>
      <c r="S795" s="14">
        <f t="shared" si="290"/>
        <v>0</v>
      </c>
      <c r="T795" s="4" t="str">
        <f t="shared" si="299"/>
        <v>A+J=</v>
      </c>
      <c r="U795" s="29">
        <f t="shared" si="300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91"/>
        <v>45321</v>
      </c>
      <c r="B796" s="125">
        <f t="shared" ca="1" si="301"/>
        <v>2.8421709430404007E-14</v>
      </c>
      <c r="C796" s="14">
        <f t="shared" si="292"/>
        <v>2.8421709430404007E-14</v>
      </c>
      <c r="D796" s="102">
        <f t="shared" si="293"/>
        <v>45316</v>
      </c>
      <c r="E796" s="100">
        <f ca="1">IF(D796&lt;$B$1,VLOOKUP(D796,[1]DI!$A$4:$B$15000,2,FALSE),0)</f>
        <v>0.11650000000000001</v>
      </c>
      <c r="F796" s="14">
        <f t="shared" ca="1" si="302"/>
        <v>1.0004373900000001</v>
      </c>
      <c r="G796" s="14">
        <f ca="1">(TRUNC(PRODUCT($F$12:$F795),16))</f>
        <v>1.3381590633143701</v>
      </c>
      <c r="H796" s="14">
        <f t="shared" ca="1" si="303"/>
        <v>1.30144317469818</v>
      </c>
      <c r="I796" s="14">
        <f t="shared" ca="1" si="304"/>
        <v>1.0282116699999999</v>
      </c>
      <c r="J796" s="13">
        <f t="shared" si="294"/>
        <v>0.06</v>
      </c>
      <c r="K796" s="29">
        <f t="shared" si="295"/>
        <v>45229</v>
      </c>
      <c r="L796" s="2">
        <f t="shared" si="296"/>
        <v>62</v>
      </c>
      <c r="M796" s="17">
        <f t="shared" si="297"/>
        <v>62</v>
      </c>
      <c r="N796" s="12">
        <f t="shared" si="286"/>
        <v>1.014439254</v>
      </c>
      <c r="O796" s="12">
        <f t="shared" ca="1" si="287"/>
        <v>1.043058279</v>
      </c>
      <c r="P796" s="17">
        <f t="shared" si="298"/>
        <v>0</v>
      </c>
      <c r="Q796" s="14">
        <f t="shared" ca="1" si="288"/>
        <v>0</v>
      </c>
      <c r="R796" s="20">
        <f t="shared" si="289"/>
        <v>0</v>
      </c>
      <c r="S796" s="14">
        <f t="shared" si="290"/>
        <v>0</v>
      </c>
      <c r="T796" s="4" t="str">
        <f t="shared" si="299"/>
        <v>A+J=</v>
      </c>
      <c r="U796" s="29">
        <f t="shared" si="300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91"/>
        <v>45322</v>
      </c>
      <c r="B797" s="125">
        <f t="shared" ca="1" si="301"/>
        <v>2.8421709430404007E-14</v>
      </c>
      <c r="C797" s="14">
        <f t="shared" si="292"/>
        <v>2.8421709430404007E-14</v>
      </c>
      <c r="D797" s="102">
        <f t="shared" si="293"/>
        <v>45317</v>
      </c>
      <c r="E797" s="100">
        <f ca="1">IF(D797&lt;$B$1,VLOOKUP(D797,[1]DI!$A$4:$B$15000,2,FALSE),0)</f>
        <v>0.11650000000000001</v>
      </c>
      <c r="F797" s="14">
        <f t="shared" ca="1" si="302"/>
        <v>1.0004373900000001</v>
      </c>
      <c r="G797" s="14">
        <f ca="1">(TRUNC(PRODUCT($F$12:$F796),16))</f>
        <v>1.3387443607070799</v>
      </c>
      <c r="H797" s="14">
        <f t="shared" ca="1" si="303"/>
        <v>1.30144317469818</v>
      </c>
      <c r="I797" s="14">
        <f t="shared" ca="1" si="304"/>
        <v>1.0286614000000001</v>
      </c>
      <c r="J797" s="13">
        <f t="shared" si="294"/>
        <v>0.06</v>
      </c>
      <c r="K797" s="29">
        <f t="shared" si="295"/>
        <v>45229</v>
      </c>
      <c r="L797" s="2">
        <f t="shared" si="296"/>
        <v>63</v>
      </c>
      <c r="M797" s="17">
        <f t="shared" si="297"/>
        <v>63</v>
      </c>
      <c r="N797" s="12">
        <f t="shared" si="286"/>
        <v>1.014673846</v>
      </c>
      <c r="O797" s="12">
        <f t="shared" ca="1" si="287"/>
        <v>1.043755819</v>
      </c>
      <c r="P797" s="17">
        <f t="shared" si="298"/>
        <v>0</v>
      </c>
      <c r="Q797" s="14">
        <f t="shared" ca="1" si="288"/>
        <v>0</v>
      </c>
      <c r="R797" s="20">
        <f t="shared" si="289"/>
        <v>0</v>
      </c>
      <c r="S797" s="14">
        <f t="shared" si="290"/>
        <v>0</v>
      </c>
      <c r="T797" s="4" t="str">
        <f t="shared" si="299"/>
        <v>A+J=</v>
      </c>
      <c r="U797" s="29">
        <f t="shared" si="300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91"/>
        <v>45323</v>
      </c>
      <c r="B798" s="125">
        <f t="shared" ca="1" si="301"/>
        <v>2.8421709430404007E-14</v>
      </c>
      <c r="C798" s="14">
        <f t="shared" si="292"/>
        <v>2.8421709430404007E-14</v>
      </c>
      <c r="D798" s="102">
        <f t="shared" si="293"/>
        <v>45320</v>
      </c>
      <c r="E798" s="100">
        <f ca="1">IF(D798&lt;$B$1,VLOOKUP(D798,[1]DI!$A$4:$B$15000,2,FALSE),0)</f>
        <v>0.11650000000000001</v>
      </c>
      <c r="F798" s="14">
        <f t="shared" ca="1" si="302"/>
        <v>1.0004373900000001</v>
      </c>
      <c r="G798" s="14">
        <f ca="1">(TRUNC(PRODUCT($F$12:$F797),16))</f>
        <v>1.3393299141030099</v>
      </c>
      <c r="H798" s="14">
        <f t="shared" ca="1" si="303"/>
        <v>1.30144317469818</v>
      </c>
      <c r="I798" s="14">
        <f t="shared" ca="1" si="304"/>
        <v>1.0291113300000001</v>
      </c>
      <c r="J798" s="13">
        <f t="shared" si="294"/>
        <v>0.06</v>
      </c>
      <c r="K798" s="29">
        <f t="shared" si="295"/>
        <v>45229</v>
      </c>
      <c r="L798" s="2">
        <f t="shared" si="296"/>
        <v>64</v>
      </c>
      <c r="M798" s="17">
        <f t="shared" si="297"/>
        <v>64</v>
      </c>
      <c r="N798" s="12">
        <f t="shared" si="286"/>
        <v>1.014908492</v>
      </c>
      <c r="O798" s="12">
        <f t="shared" ca="1" si="287"/>
        <v>1.044453828</v>
      </c>
      <c r="P798" s="17">
        <f t="shared" si="298"/>
        <v>0</v>
      </c>
      <c r="Q798" s="14">
        <f t="shared" ca="1" si="288"/>
        <v>0</v>
      </c>
      <c r="R798" s="20">
        <f t="shared" si="289"/>
        <v>0</v>
      </c>
      <c r="S798" s="14">
        <f t="shared" si="290"/>
        <v>0</v>
      </c>
      <c r="T798" s="4" t="str">
        <f t="shared" si="299"/>
        <v>A+J=</v>
      </c>
      <c r="U798" s="29">
        <f t="shared" si="300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91"/>
        <v>45324</v>
      </c>
      <c r="B799" s="125">
        <f t="shared" ca="1" si="301"/>
        <v>2.8421709430404007E-14</v>
      </c>
      <c r="C799" s="14">
        <f t="shared" si="292"/>
        <v>2.8421709430404007E-14</v>
      </c>
      <c r="D799" s="102">
        <f t="shared" si="293"/>
        <v>45321</v>
      </c>
      <c r="E799" s="100">
        <f ca="1">IF(D799&lt;$B$1,VLOOKUP(D799,[1]DI!$A$4:$B$15000,2,FALSE),0)</f>
        <v>0.11650000000000001</v>
      </c>
      <c r="F799" s="14">
        <f t="shared" ca="1" si="302"/>
        <v>1.0004373900000001</v>
      </c>
      <c r="G799" s="14">
        <f ca="1">(TRUNC(PRODUCT($F$12:$F798),16))</f>
        <v>1.3399157236141399</v>
      </c>
      <c r="H799" s="14">
        <f t="shared" ca="1" si="303"/>
        <v>1.30144317469818</v>
      </c>
      <c r="I799" s="14">
        <f t="shared" ca="1" si="304"/>
        <v>1.0295614500000001</v>
      </c>
      <c r="J799" s="13">
        <f t="shared" si="294"/>
        <v>0.06</v>
      </c>
      <c r="K799" s="29">
        <f t="shared" si="295"/>
        <v>45229</v>
      </c>
      <c r="L799" s="2">
        <f t="shared" si="296"/>
        <v>65</v>
      </c>
      <c r="M799" s="17">
        <f t="shared" si="297"/>
        <v>65</v>
      </c>
      <c r="N799" s="12">
        <f t="shared" si="286"/>
        <v>1.015143192</v>
      </c>
      <c r="O799" s="12">
        <f t="shared" ca="1" si="287"/>
        <v>1.045152297</v>
      </c>
      <c r="P799" s="17">
        <f t="shared" si="298"/>
        <v>0</v>
      </c>
      <c r="Q799" s="14">
        <f t="shared" ca="1" si="288"/>
        <v>0</v>
      </c>
      <c r="R799" s="20">
        <f t="shared" si="289"/>
        <v>0</v>
      </c>
      <c r="S799" s="14">
        <f t="shared" si="290"/>
        <v>0</v>
      </c>
      <c r="T799" s="4" t="str">
        <f t="shared" si="299"/>
        <v>A+J=</v>
      </c>
      <c r="U799" s="29">
        <f t="shared" si="300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91"/>
        <v>45327</v>
      </c>
      <c r="B800" s="125">
        <f t="shared" ca="1" si="301"/>
        <v>2.8421709430404007E-14</v>
      </c>
      <c r="C800" s="14">
        <f t="shared" si="292"/>
        <v>2.8421709430404007E-14</v>
      </c>
      <c r="D800" s="102">
        <f t="shared" si="293"/>
        <v>45322</v>
      </c>
      <c r="E800" s="100">
        <f ca="1">IF(D800&lt;$B$1,VLOOKUP(D800,[1]DI!$A$4:$B$15000,2,FALSE),0)</f>
        <v>0.11650000000000001</v>
      </c>
      <c r="F800" s="14">
        <f t="shared" ca="1" si="302"/>
        <v>1.0004373900000001</v>
      </c>
      <c r="G800" s="14">
        <f ca="1">(TRUNC(PRODUCT($F$12:$F799),16))</f>
        <v>1.34050178935249</v>
      </c>
      <c r="H800" s="14">
        <f t="shared" ca="1" si="303"/>
        <v>1.30144317469818</v>
      </c>
      <c r="I800" s="14">
        <f t="shared" ca="1" si="304"/>
        <v>1.03001177</v>
      </c>
      <c r="J800" s="13">
        <f t="shared" si="294"/>
        <v>0.06</v>
      </c>
      <c r="K800" s="29">
        <f t="shared" si="295"/>
        <v>45229</v>
      </c>
      <c r="L800" s="2">
        <f t="shared" si="296"/>
        <v>66</v>
      </c>
      <c r="M800" s="17">
        <f t="shared" si="297"/>
        <v>66</v>
      </c>
      <c r="N800" s="12">
        <f t="shared" si="286"/>
        <v>1.0153779469999999</v>
      </c>
      <c r="O800" s="12">
        <f t="shared" ca="1" si="287"/>
        <v>1.0458512360000001</v>
      </c>
      <c r="P800" s="17">
        <f t="shared" si="298"/>
        <v>0</v>
      </c>
      <c r="Q800" s="14">
        <f t="shared" ca="1" si="288"/>
        <v>0</v>
      </c>
      <c r="R800" s="20">
        <f t="shared" si="289"/>
        <v>0</v>
      </c>
      <c r="S800" s="14">
        <f t="shared" si="290"/>
        <v>0</v>
      </c>
      <c r="T800" s="4" t="str">
        <f t="shared" si="299"/>
        <v>A+J=</v>
      </c>
      <c r="U800" s="29">
        <f t="shared" si="300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91"/>
        <v>45328</v>
      </c>
      <c r="B801" s="125">
        <f t="shared" ca="1" si="301"/>
        <v>2.8421709430404007E-14</v>
      </c>
      <c r="C801" s="14">
        <f t="shared" si="292"/>
        <v>2.8421709430404007E-14</v>
      </c>
      <c r="D801" s="102">
        <f t="shared" si="293"/>
        <v>45323</v>
      </c>
      <c r="E801" s="100">
        <f ca="1">IF(D801&lt;$B$1,VLOOKUP(D801,[1]DI!$A$4:$B$15000,2,FALSE),0)</f>
        <v>0.1115</v>
      </c>
      <c r="F801" s="14">
        <f t="shared" ca="1" si="302"/>
        <v>1.00041957</v>
      </c>
      <c r="G801" s="14">
        <f ca="1">(TRUNC(PRODUCT($F$12:$F800),16))</f>
        <v>1.3410881114301301</v>
      </c>
      <c r="H801" s="14">
        <f t="shared" ca="1" si="303"/>
        <v>1.30144317469818</v>
      </c>
      <c r="I801" s="14">
        <f t="shared" ca="1" si="304"/>
        <v>1.03046229</v>
      </c>
      <c r="J801" s="13">
        <f t="shared" si="294"/>
        <v>0.06</v>
      </c>
      <c r="K801" s="29">
        <f t="shared" si="295"/>
        <v>45229</v>
      </c>
      <c r="L801" s="2">
        <f t="shared" si="296"/>
        <v>67</v>
      </c>
      <c r="M801" s="17">
        <f t="shared" si="297"/>
        <v>67</v>
      </c>
      <c r="N801" s="12">
        <f t="shared" si="286"/>
        <v>1.015612755</v>
      </c>
      <c r="O801" s="12">
        <f t="shared" ca="1" si="287"/>
        <v>1.0465506449999999</v>
      </c>
      <c r="P801" s="17">
        <f t="shared" si="298"/>
        <v>0</v>
      </c>
      <c r="Q801" s="14">
        <f t="shared" ca="1" si="288"/>
        <v>0</v>
      </c>
      <c r="R801" s="20">
        <f t="shared" si="289"/>
        <v>0</v>
      </c>
      <c r="S801" s="14">
        <f t="shared" si="290"/>
        <v>0</v>
      </c>
      <c r="T801" s="4" t="str">
        <f t="shared" si="299"/>
        <v>A+J=</v>
      </c>
      <c r="U801" s="29">
        <f t="shared" si="300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91"/>
        <v>45329</v>
      </c>
      <c r="B802" s="125">
        <f t="shared" ca="1" si="301"/>
        <v>2.8421709430404007E-14</v>
      </c>
      <c r="C802" s="14">
        <f t="shared" si="292"/>
        <v>2.8421709430404007E-14</v>
      </c>
      <c r="D802" s="102">
        <f t="shared" si="293"/>
        <v>45324</v>
      </c>
      <c r="E802" s="100">
        <f ca="1">IF(D802&lt;$B$1,VLOOKUP(D802,[1]DI!$A$4:$B$15000,2,FALSE),0)</f>
        <v>0.1115</v>
      </c>
      <c r="F802" s="14">
        <f t="shared" ca="1" si="302"/>
        <v>1.00041957</v>
      </c>
      <c r="G802" s="14">
        <f ca="1">(TRUNC(PRODUCT($F$12:$F801),16))</f>
        <v>1.3416507917690501</v>
      </c>
      <c r="H802" s="14">
        <f t="shared" ca="1" si="303"/>
        <v>1.30144317469818</v>
      </c>
      <c r="I802" s="14">
        <f t="shared" ca="1" si="304"/>
        <v>1.0308946400000001</v>
      </c>
      <c r="J802" s="13">
        <f t="shared" si="294"/>
        <v>0.06</v>
      </c>
      <c r="K802" s="29">
        <f t="shared" si="295"/>
        <v>45229</v>
      </c>
      <c r="L802" s="2">
        <f t="shared" si="296"/>
        <v>68</v>
      </c>
      <c r="M802" s="17">
        <f t="shared" si="297"/>
        <v>68</v>
      </c>
      <c r="N802" s="12">
        <f t="shared" si="286"/>
        <v>1.0158476190000001</v>
      </c>
      <c r="O802" s="12">
        <f t="shared" ca="1" si="287"/>
        <v>1.0472318650000001</v>
      </c>
      <c r="P802" s="17">
        <f t="shared" si="298"/>
        <v>0</v>
      </c>
      <c r="Q802" s="14">
        <f t="shared" ca="1" si="288"/>
        <v>0</v>
      </c>
      <c r="R802" s="20">
        <f t="shared" si="289"/>
        <v>0</v>
      </c>
      <c r="S802" s="14">
        <f t="shared" si="290"/>
        <v>0</v>
      </c>
      <c r="T802" s="4" t="str">
        <f t="shared" si="299"/>
        <v>A+J=</v>
      </c>
      <c r="U802" s="29">
        <f t="shared" si="300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91"/>
        <v>45330</v>
      </c>
      <c r="B803" s="125">
        <f t="shared" ca="1" si="301"/>
        <v>2.8421709430404007E-14</v>
      </c>
      <c r="C803" s="14">
        <f t="shared" si="292"/>
        <v>2.8421709430404007E-14</v>
      </c>
      <c r="D803" s="102">
        <f t="shared" si="293"/>
        <v>45327</v>
      </c>
      <c r="E803" s="100">
        <f ca="1">IF(D803&lt;$B$1,VLOOKUP(D803,[1]DI!$A$4:$B$15000,2,FALSE),0)</f>
        <v>0.1115</v>
      </c>
      <c r="F803" s="14">
        <f t="shared" ca="1" si="302"/>
        <v>1.00041957</v>
      </c>
      <c r="G803" s="14">
        <f ca="1">(TRUNC(PRODUCT($F$12:$F802),16))</f>
        <v>1.34221370819175</v>
      </c>
      <c r="H803" s="14">
        <f t="shared" ca="1" si="303"/>
        <v>1.30144317469818</v>
      </c>
      <c r="I803" s="14">
        <f t="shared" ca="1" si="304"/>
        <v>1.03132717</v>
      </c>
      <c r="J803" s="13">
        <f t="shared" si="294"/>
        <v>0.06</v>
      </c>
      <c r="K803" s="29">
        <f t="shared" si="295"/>
        <v>45229</v>
      </c>
      <c r="L803" s="2">
        <f t="shared" si="296"/>
        <v>69</v>
      </c>
      <c r="M803" s="17">
        <f t="shared" si="297"/>
        <v>69</v>
      </c>
      <c r="N803" s="12">
        <f t="shared" si="286"/>
        <v>1.0160825360000001</v>
      </c>
      <c r="O803" s="12">
        <f t="shared" ca="1" si="287"/>
        <v>1.0479135260000001</v>
      </c>
      <c r="P803" s="17">
        <f t="shared" si="298"/>
        <v>0</v>
      </c>
      <c r="Q803" s="14">
        <f t="shared" ca="1" si="288"/>
        <v>0</v>
      </c>
      <c r="R803" s="20">
        <f t="shared" si="289"/>
        <v>0</v>
      </c>
      <c r="S803" s="14">
        <f t="shared" si="290"/>
        <v>0</v>
      </c>
      <c r="T803" s="4" t="str">
        <f t="shared" si="299"/>
        <v>A+J=</v>
      </c>
      <c r="U803" s="29">
        <f t="shared" si="300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91"/>
        <v>45331</v>
      </c>
      <c r="B804" s="125">
        <f t="shared" ca="1" si="301"/>
        <v>2.8421709430404007E-14</v>
      </c>
      <c r="C804" s="14">
        <f t="shared" si="292"/>
        <v>2.8421709430404007E-14</v>
      </c>
      <c r="D804" s="102">
        <f t="shared" si="293"/>
        <v>45328</v>
      </c>
      <c r="E804" s="100">
        <f ca="1">IF(D804&lt;$B$1,VLOOKUP(D804,[1]DI!$A$4:$B$15000,2,FALSE),0)</f>
        <v>0.1115</v>
      </c>
      <c r="F804" s="14">
        <f t="shared" ca="1" si="302"/>
        <v>1.00041957</v>
      </c>
      <c r="G804" s="14">
        <f ca="1">(TRUNC(PRODUCT($F$12:$F803),16))</f>
        <v>1.3427768607972901</v>
      </c>
      <c r="H804" s="14">
        <f t="shared" ca="1" si="303"/>
        <v>1.30144317469818</v>
      </c>
      <c r="I804" s="14">
        <f t="shared" ca="1" si="304"/>
        <v>1.03175989</v>
      </c>
      <c r="J804" s="13">
        <f t="shared" si="294"/>
        <v>0.06</v>
      </c>
      <c r="K804" s="29">
        <f t="shared" si="295"/>
        <v>45229</v>
      </c>
      <c r="L804" s="2">
        <f t="shared" si="296"/>
        <v>70</v>
      </c>
      <c r="M804" s="17">
        <f t="shared" si="297"/>
        <v>70</v>
      </c>
      <c r="N804" s="12">
        <f t="shared" si="286"/>
        <v>1.016317508</v>
      </c>
      <c r="O804" s="12">
        <f t="shared" ca="1" si="287"/>
        <v>1.0485956400000001</v>
      </c>
      <c r="P804" s="17">
        <f t="shared" si="298"/>
        <v>0</v>
      </c>
      <c r="Q804" s="14">
        <f t="shared" ca="1" si="288"/>
        <v>0</v>
      </c>
      <c r="R804" s="20">
        <f t="shared" si="289"/>
        <v>0</v>
      </c>
      <c r="S804" s="14">
        <f t="shared" si="290"/>
        <v>0</v>
      </c>
      <c r="T804" s="4" t="str">
        <f t="shared" si="299"/>
        <v>A+J=</v>
      </c>
      <c r="U804" s="29">
        <f t="shared" si="300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91"/>
        <v>45336</v>
      </c>
      <c r="B805" s="125">
        <f t="shared" ca="1" si="301"/>
        <v>2.8421709430404007E-14</v>
      </c>
      <c r="C805" s="14">
        <f t="shared" si="292"/>
        <v>2.8421709430404007E-14</v>
      </c>
      <c r="D805" s="102">
        <f t="shared" si="293"/>
        <v>45329</v>
      </c>
      <c r="E805" s="100">
        <f ca="1">IF(D805&lt;$B$1,VLOOKUP(D805,[1]DI!$A$4:$B$15000,2,FALSE),0)</f>
        <v>0.1115</v>
      </c>
      <c r="F805" s="14">
        <f t="shared" ca="1" si="302"/>
        <v>1.00041957</v>
      </c>
      <c r="G805" s="14">
        <f ca="1">(TRUNC(PRODUCT($F$12:$F804),16))</f>
        <v>1.3433402496847799</v>
      </c>
      <c r="H805" s="14">
        <f t="shared" ca="1" si="303"/>
        <v>1.30144317469818</v>
      </c>
      <c r="I805" s="14">
        <f t="shared" ca="1" si="304"/>
        <v>1.0321927799999999</v>
      </c>
      <c r="J805" s="13">
        <f t="shared" si="294"/>
        <v>0.06</v>
      </c>
      <c r="K805" s="29">
        <f t="shared" si="295"/>
        <v>45229</v>
      </c>
      <c r="L805" s="2">
        <f t="shared" si="296"/>
        <v>71</v>
      </c>
      <c r="M805" s="17">
        <f t="shared" si="297"/>
        <v>71</v>
      </c>
      <c r="N805" s="12">
        <f t="shared" si="286"/>
        <v>1.0165525339999999</v>
      </c>
      <c r="O805" s="12">
        <f t="shared" ca="1" si="287"/>
        <v>1.049278186</v>
      </c>
      <c r="P805" s="17">
        <f t="shared" si="298"/>
        <v>0</v>
      </c>
      <c r="Q805" s="14">
        <f t="shared" ca="1" si="288"/>
        <v>0</v>
      </c>
      <c r="R805" s="20">
        <f t="shared" si="289"/>
        <v>0</v>
      </c>
      <c r="S805" s="14">
        <f t="shared" si="290"/>
        <v>0</v>
      </c>
      <c r="T805" s="4" t="str">
        <f t="shared" si="299"/>
        <v>A+J=</v>
      </c>
      <c r="U805" s="29">
        <f t="shared" si="300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91"/>
        <v>45337</v>
      </c>
      <c r="B806" s="125">
        <f t="shared" ca="1" si="301"/>
        <v>2.8421709430404007E-14</v>
      </c>
      <c r="C806" s="14">
        <f t="shared" si="292"/>
        <v>2.8421709430404007E-14</v>
      </c>
      <c r="D806" s="102">
        <f t="shared" si="293"/>
        <v>45330</v>
      </c>
      <c r="E806" s="100">
        <f ca="1">IF(D806&lt;$B$1,VLOOKUP(D806,[1]DI!$A$4:$B$15000,2,FALSE),0)</f>
        <v>0.1115</v>
      </c>
      <c r="F806" s="14">
        <f t="shared" ca="1" si="302"/>
        <v>1.00041957</v>
      </c>
      <c r="G806" s="14">
        <f ca="1">(TRUNC(PRODUCT($F$12:$F805),16))</f>
        <v>1.3439038749533401</v>
      </c>
      <c r="H806" s="14">
        <f t="shared" ca="1" si="303"/>
        <v>1.30144317469818</v>
      </c>
      <c r="I806" s="14">
        <f t="shared" ca="1" si="304"/>
        <v>1.03262586</v>
      </c>
      <c r="J806" s="13">
        <f t="shared" si="294"/>
        <v>0.06</v>
      </c>
      <c r="K806" s="29">
        <f t="shared" si="295"/>
        <v>45229</v>
      </c>
      <c r="L806" s="2">
        <f t="shared" si="296"/>
        <v>72</v>
      </c>
      <c r="M806" s="17">
        <f t="shared" si="297"/>
        <v>72</v>
      </c>
      <c r="N806" s="12">
        <f t="shared" si="286"/>
        <v>1.0167876140000001</v>
      </c>
      <c r="O806" s="12">
        <f t="shared" ca="1" si="287"/>
        <v>1.049961184</v>
      </c>
      <c r="P806" s="17">
        <f t="shared" si="298"/>
        <v>0</v>
      </c>
      <c r="Q806" s="14">
        <f t="shared" ca="1" si="288"/>
        <v>0</v>
      </c>
      <c r="R806" s="20">
        <f t="shared" si="289"/>
        <v>0</v>
      </c>
      <c r="S806" s="14">
        <f t="shared" si="290"/>
        <v>0</v>
      </c>
      <c r="T806" s="4" t="str">
        <f t="shared" si="299"/>
        <v>A+J=</v>
      </c>
      <c r="U806" s="29">
        <f t="shared" si="300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91"/>
        <v>45338</v>
      </c>
      <c r="B807" s="125">
        <f t="shared" ca="1" si="301"/>
        <v>2.8421709430404007E-14</v>
      </c>
      <c r="C807" s="14">
        <f t="shared" si="292"/>
        <v>2.8421709430404007E-14</v>
      </c>
      <c r="D807" s="102">
        <f t="shared" si="293"/>
        <v>45331</v>
      </c>
      <c r="E807" s="100">
        <f ca="1">IF(D807&lt;$B$1,VLOOKUP(D807,[1]DI!$A$4:$B$15000,2,FALSE),0)</f>
        <v>0.1115</v>
      </c>
      <c r="F807" s="14">
        <f t="shared" ca="1" si="302"/>
        <v>1.00041957</v>
      </c>
      <c r="G807" s="14">
        <f ca="1">(TRUNC(PRODUCT($F$12:$F806),16))</f>
        <v>1.34446773670215</v>
      </c>
      <c r="H807" s="14">
        <f t="shared" ca="1" si="303"/>
        <v>1.30144317469818</v>
      </c>
      <c r="I807" s="14">
        <f t="shared" ca="1" si="304"/>
        <v>1.0330591200000001</v>
      </c>
      <c r="J807" s="13">
        <f t="shared" si="294"/>
        <v>0.06</v>
      </c>
      <c r="K807" s="29">
        <f t="shared" si="295"/>
        <v>45229</v>
      </c>
      <c r="L807" s="2">
        <f t="shared" si="296"/>
        <v>73</v>
      </c>
      <c r="M807" s="17">
        <f t="shared" si="297"/>
        <v>73</v>
      </c>
      <c r="N807" s="12">
        <f t="shared" si="286"/>
        <v>1.0170227489999999</v>
      </c>
      <c r="O807" s="12">
        <f t="shared" ca="1" si="287"/>
        <v>1.050644626</v>
      </c>
      <c r="P807" s="17">
        <f t="shared" si="298"/>
        <v>0</v>
      </c>
      <c r="Q807" s="14">
        <f t="shared" ca="1" si="288"/>
        <v>0</v>
      </c>
      <c r="R807" s="20">
        <f t="shared" si="289"/>
        <v>0</v>
      </c>
      <c r="S807" s="14">
        <f t="shared" si="290"/>
        <v>0</v>
      </c>
      <c r="T807" s="4" t="str">
        <f t="shared" si="299"/>
        <v>A+J=</v>
      </c>
      <c r="U807" s="29">
        <f t="shared" si="300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91"/>
        <v>45341</v>
      </c>
      <c r="B808" s="125">
        <f t="shared" ca="1" si="301"/>
        <v>2.8421709430404007E-14</v>
      </c>
      <c r="C808" s="14">
        <f t="shared" si="292"/>
        <v>2.8421709430404007E-14</v>
      </c>
      <c r="D808" s="102">
        <f t="shared" si="293"/>
        <v>45336</v>
      </c>
      <c r="E808" s="100">
        <f ca="1">IF(D808&lt;$B$1,VLOOKUP(D808,[1]DI!$A$4:$B$15000,2,FALSE),0)</f>
        <v>0.1115</v>
      </c>
      <c r="F808" s="14">
        <f t="shared" ca="1" si="302"/>
        <v>1.00041957</v>
      </c>
      <c r="G808" s="14">
        <f ca="1">(TRUNC(PRODUCT($F$12:$F807),16))</f>
        <v>1.34503183503044</v>
      </c>
      <c r="H808" s="14">
        <f t="shared" ca="1" si="303"/>
        <v>1.30144317469818</v>
      </c>
      <c r="I808" s="14">
        <f t="shared" ca="1" si="304"/>
        <v>1.03349256</v>
      </c>
      <c r="J808" s="13">
        <f t="shared" si="294"/>
        <v>0.06</v>
      </c>
      <c r="K808" s="29">
        <f t="shared" si="295"/>
        <v>45229</v>
      </c>
      <c r="L808" s="2">
        <f t="shared" si="296"/>
        <v>74</v>
      </c>
      <c r="M808" s="17">
        <f t="shared" si="297"/>
        <v>74</v>
      </c>
      <c r="N808" s="12">
        <f t="shared" si="286"/>
        <v>1.017257938</v>
      </c>
      <c r="O808" s="12">
        <f t="shared" ca="1" si="287"/>
        <v>1.0513285109999999</v>
      </c>
      <c r="P808" s="17">
        <f t="shared" si="298"/>
        <v>0</v>
      </c>
      <c r="Q808" s="14">
        <f t="shared" ca="1" si="288"/>
        <v>0</v>
      </c>
      <c r="R808" s="20">
        <f t="shared" si="289"/>
        <v>0</v>
      </c>
      <c r="S808" s="14">
        <f t="shared" si="290"/>
        <v>0</v>
      </c>
      <c r="T808" s="4" t="str">
        <f t="shared" si="299"/>
        <v>A+J=</v>
      </c>
      <c r="U808" s="29">
        <f t="shared" si="300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91"/>
        <v>45342</v>
      </c>
      <c r="B809" s="125">
        <f t="shared" ca="1" si="301"/>
        <v>2.8421709430404007E-14</v>
      </c>
      <c r="C809" s="14">
        <f t="shared" si="292"/>
        <v>2.8421709430404007E-14</v>
      </c>
      <c r="D809" s="102">
        <f t="shared" si="293"/>
        <v>45337</v>
      </c>
      <c r="E809" s="100">
        <f ca="1">IF(D809&lt;$B$1,VLOOKUP(D809,[1]DI!$A$4:$B$15000,2,FALSE),0)</f>
        <v>0.1115</v>
      </c>
      <c r="F809" s="14">
        <f t="shared" ca="1" si="302"/>
        <v>1.00041957</v>
      </c>
      <c r="G809" s="14">
        <f ca="1">(TRUNC(PRODUCT($F$12:$F808),16))</f>
        <v>1.3455961700374699</v>
      </c>
      <c r="H809" s="14">
        <f t="shared" ca="1" si="303"/>
        <v>1.30144317469818</v>
      </c>
      <c r="I809" s="14">
        <f t="shared" ca="1" si="304"/>
        <v>1.0339261799999999</v>
      </c>
      <c r="J809" s="13">
        <f t="shared" si="294"/>
        <v>0.06</v>
      </c>
      <c r="K809" s="29">
        <f t="shared" si="295"/>
        <v>45229</v>
      </c>
      <c r="L809" s="2">
        <f t="shared" si="296"/>
        <v>75</v>
      </c>
      <c r="M809" s="17">
        <f t="shared" si="297"/>
        <v>75</v>
      </c>
      <c r="N809" s="12">
        <f t="shared" si="286"/>
        <v>1.0174931810000001</v>
      </c>
      <c r="O809" s="12">
        <f t="shared" ca="1" si="287"/>
        <v>1.052012838</v>
      </c>
      <c r="P809" s="17">
        <f t="shared" si="298"/>
        <v>0</v>
      </c>
      <c r="Q809" s="14">
        <f t="shared" ca="1" si="288"/>
        <v>0</v>
      </c>
      <c r="R809" s="20">
        <f t="shared" si="289"/>
        <v>0</v>
      </c>
      <c r="S809" s="14">
        <f t="shared" si="290"/>
        <v>0</v>
      </c>
      <c r="T809" s="4" t="str">
        <f t="shared" si="299"/>
        <v>A+J=</v>
      </c>
      <c r="U809" s="29">
        <f t="shared" si="300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91"/>
        <v>45343</v>
      </c>
      <c r="B810" s="125">
        <f t="shared" ca="1" si="301"/>
        <v>2.8421709430404007E-14</v>
      </c>
      <c r="C810" s="14">
        <f t="shared" si="292"/>
        <v>2.8421709430404007E-14</v>
      </c>
      <c r="D810" s="102">
        <f t="shared" si="293"/>
        <v>45338</v>
      </c>
      <c r="E810" s="100">
        <f ca="1">IF(D810&lt;$B$1,VLOOKUP(D810,[1]DI!$A$4:$B$15000,2,FALSE),0)</f>
        <v>0.1115</v>
      </c>
      <c r="F810" s="14">
        <f t="shared" ca="1" si="302"/>
        <v>1.00041957</v>
      </c>
      <c r="G810" s="14">
        <f ca="1">(TRUNC(PRODUCT($F$12:$F809),16))</f>
        <v>1.3461607418225301</v>
      </c>
      <c r="H810" s="14">
        <f t="shared" ca="1" si="303"/>
        <v>1.30144317469818</v>
      </c>
      <c r="I810" s="14">
        <f t="shared" ca="1" si="304"/>
        <v>1.0343599800000001</v>
      </c>
      <c r="J810" s="13">
        <f t="shared" si="294"/>
        <v>0.06</v>
      </c>
      <c r="K810" s="29">
        <f t="shared" si="295"/>
        <v>45229</v>
      </c>
      <c r="L810" s="2">
        <f t="shared" si="296"/>
        <v>76</v>
      </c>
      <c r="M810" s="17">
        <f t="shared" si="297"/>
        <v>76</v>
      </c>
      <c r="N810" s="12">
        <f t="shared" si="286"/>
        <v>1.0177284790000001</v>
      </c>
      <c r="O810" s="12">
        <f t="shared" ca="1" si="287"/>
        <v>1.052697609</v>
      </c>
      <c r="P810" s="17">
        <f t="shared" si="298"/>
        <v>0</v>
      </c>
      <c r="Q810" s="14">
        <f t="shared" ca="1" si="288"/>
        <v>0</v>
      </c>
      <c r="R810" s="20">
        <f t="shared" si="289"/>
        <v>0</v>
      </c>
      <c r="S810" s="14">
        <f t="shared" si="290"/>
        <v>0</v>
      </c>
      <c r="T810" s="4" t="str">
        <f t="shared" si="299"/>
        <v>A+J=</v>
      </c>
      <c r="U810" s="29">
        <f t="shared" si="300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91"/>
        <v>45344</v>
      </c>
      <c r="B811" s="125">
        <f t="shared" ca="1" si="301"/>
        <v>2.8421709430404007E-14</v>
      </c>
      <c r="C811" s="14">
        <f t="shared" si="292"/>
        <v>2.8421709430404007E-14</v>
      </c>
      <c r="D811" s="102">
        <f t="shared" si="293"/>
        <v>45341</v>
      </c>
      <c r="E811" s="100">
        <f ca="1">IF(D811&lt;$B$1,VLOOKUP(D811,[1]DI!$A$4:$B$15000,2,FALSE),0)</f>
        <v>0.1115</v>
      </c>
      <c r="F811" s="14">
        <f t="shared" ca="1" si="302"/>
        <v>1.00041957</v>
      </c>
      <c r="G811" s="14">
        <f ca="1">(TRUNC(PRODUCT($F$12:$F810),16))</f>
        <v>1.34672555048497</v>
      </c>
      <c r="H811" s="14">
        <f t="shared" ca="1" si="303"/>
        <v>1.30144317469818</v>
      </c>
      <c r="I811" s="14">
        <f t="shared" ca="1" si="304"/>
        <v>1.03479397</v>
      </c>
      <c r="J811" s="13">
        <f t="shared" si="294"/>
        <v>0.06</v>
      </c>
      <c r="K811" s="29">
        <f t="shared" si="295"/>
        <v>45229</v>
      </c>
      <c r="L811" s="2">
        <f t="shared" si="296"/>
        <v>77</v>
      </c>
      <c r="M811" s="17">
        <f t="shared" si="297"/>
        <v>77</v>
      </c>
      <c r="N811" s="12">
        <f t="shared" si="286"/>
        <v>1.017963832</v>
      </c>
      <c r="O811" s="12">
        <f t="shared" ca="1" si="287"/>
        <v>1.0533828350000001</v>
      </c>
      <c r="P811" s="17">
        <f t="shared" si="298"/>
        <v>0</v>
      </c>
      <c r="Q811" s="14">
        <f t="shared" ca="1" si="288"/>
        <v>0</v>
      </c>
      <c r="R811" s="20">
        <f t="shared" si="289"/>
        <v>0</v>
      </c>
      <c r="S811" s="14">
        <f t="shared" si="290"/>
        <v>0</v>
      </c>
      <c r="T811" s="4" t="str">
        <f t="shared" si="299"/>
        <v>A+J=</v>
      </c>
      <c r="U811" s="29">
        <f t="shared" si="300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91"/>
        <v>45345</v>
      </c>
      <c r="B812" s="125">
        <f t="shared" ca="1" si="301"/>
        <v>2.8421709430404007E-14</v>
      </c>
      <c r="C812" s="14">
        <f t="shared" si="292"/>
        <v>2.8421709430404007E-14</v>
      </c>
      <c r="D812" s="102">
        <f t="shared" si="293"/>
        <v>45342</v>
      </c>
      <c r="E812" s="100">
        <f ca="1">IF(D812&lt;$B$1,VLOOKUP(D812,[1]DI!$A$4:$B$15000,2,FALSE),0)</f>
        <v>0.1115</v>
      </c>
      <c r="F812" s="14">
        <f t="shared" ca="1" si="302"/>
        <v>1.00041957</v>
      </c>
      <c r="G812" s="14">
        <f ca="1">(TRUNC(PRODUCT($F$12:$F811),16))</f>
        <v>1.3472905961241901</v>
      </c>
      <c r="H812" s="14">
        <f t="shared" ca="1" si="303"/>
        <v>1.30144317469818</v>
      </c>
      <c r="I812" s="14">
        <f t="shared" ca="1" si="304"/>
        <v>1.0352281400000001</v>
      </c>
      <c r="J812" s="13">
        <f t="shared" si="294"/>
        <v>0.06</v>
      </c>
      <c r="K812" s="29">
        <f t="shared" si="295"/>
        <v>45229</v>
      </c>
      <c r="L812" s="2">
        <f t="shared" si="296"/>
        <v>78</v>
      </c>
      <c r="M812" s="17">
        <f t="shared" si="297"/>
        <v>78</v>
      </c>
      <c r="N812" s="12">
        <f t="shared" si="286"/>
        <v>1.018199238</v>
      </c>
      <c r="O812" s="12">
        <f t="shared" ca="1" si="287"/>
        <v>1.0540685030000001</v>
      </c>
      <c r="P812" s="17">
        <f t="shared" si="298"/>
        <v>0</v>
      </c>
      <c r="Q812" s="14">
        <f t="shared" ca="1" si="288"/>
        <v>0</v>
      </c>
      <c r="R812" s="20">
        <f t="shared" si="289"/>
        <v>0</v>
      </c>
      <c r="S812" s="14">
        <f t="shared" si="290"/>
        <v>0</v>
      </c>
      <c r="T812" s="4" t="str">
        <f t="shared" si="299"/>
        <v>A+J=</v>
      </c>
      <c r="U812" s="29">
        <f t="shared" si="300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91"/>
        <v>45348</v>
      </c>
      <c r="B813" s="125">
        <f t="shared" ca="1" si="301"/>
        <v>2.8421709430404007E-14</v>
      </c>
      <c r="C813" s="14">
        <f t="shared" si="292"/>
        <v>2.8421709430404007E-14</v>
      </c>
      <c r="D813" s="102">
        <f t="shared" si="293"/>
        <v>45343</v>
      </c>
      <c r="E813" s="100">
        <f ca="1">IF(D813&lt;$B$1,VLOOKUP(D813,[1]DI!$A$4:$B$15000,2,FALSE),0)</f>
        <v>0.1115</v>
      </c>
      <c r="F813" s="14">
        <f t="shared" ca="1" si="302"/>
        <v>1.00041957</v>
      </c>
      <c r="G813" s="14">
        <f ca="1">(TRUNC(PRODUCT($F$12:$F812),16))</f>
        <v>1.34785587883961</v>
      </c>
      <c r="H813" s="14">
        <f t="shared" ca="1" si="303"/>
        <v>1.30144317469818</v>
      </c>
      <c r="I813" s="14">
        <f t="shared" ca="1" si="304"/>
        <v>1.03566249</v>
      </c>
      <c r="J813" s="13">
        <f t="shared" si="294"/>
        <v>0.06</v>
      </c>
      <c r="K813" s="29">
        <f t="shared" si="295"/>
        <v>45229</v>
      </c>
      <c r="L813" s="2">
        <f t="shared" si="296"/>
        <v>79</v>
      </c>
      <c r="M813" s="17">
        <f t="shared" si="297"/>
        <v>79</v>
      </c>
      <c r="N813" s="12">
        <f t="shared" si="286"/>
        <v>1.0184346989999999</v>
      </c>
      <c r="O813" s="12">
        <f t="shared" ca="1" si="287"/>
        <v>1.0547546160000001</v>
      </c>
      <c r="P813" s="17">
        <f t="shared" si="298"/>
        <v>0</v>
      </c>
      <c r="Q813" s="14">
        <f t="shared" ca="1" si="288"/>
        <v>0</v>
      </c>
      <c r="R813" s="20">
        <f t="shared" si="289"/>
        <v>0</v>
      </c>
      <c r="S813" s="14">
        <f t="shared" si="290"/>
        <v>0</v>
      </c>
      <c r="T813" s="4" t="str">
        <f t="shared" si="299"/>
        <v>A+J=</v>
      </c>
      <c r="U813" s="29">
        <f t="shared" si="300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91"/>
        <v>45349</v>
      </c>
      <c r="B814" s="125">
        <f t="shared" ca="1" si="301"/>
        <v>2.8421709430404007E-14</v>
      </c>
      <c r="C814" s="14">
        <f t="shared" si="292"/>
        <v>2.8421709430404007E-14</v>
      </c>
      <c r="D814" s="102">
        <f t="shared" si="293"/>
        <v>45344</v>
      </c>
      <c r="E814" s="100">
        <f ca="1">IF(D814&lt;$B$1,VLOOKUP(D814,[1]DI!$A$4:$B$15000,2,FALSE),0)</f>
        <v>0.1115</v>
      </c>
      <c r="F814" s="14">
        <f t="shared" ca="1" si="302"/>
        <v>1.00041957</v>
      </c>
      <c r="G814" s="14">
        <f ca="1">(TRUNC(PRODUCT($F$12:$F813),16))</f>
        <v>1.3484213987306899</v>
      </c>
      <c r="H814" s="14">
        <f t="shared" ca="1" si="303"/>
        <v>1.30144317469818</v>
      </c>
      <c r="I814" s="14">
        <f t="shared" ca="1" si="304"/>
        <v>1.0360970199999999</v>
      </c>
      <c r="J814" s="13">
        <f t="shared" si="294"/>
        <v>0.06</v>
      </c>
      <c r="K814" s="29">
        <f t="shared" si="295"/>
        <v>45229</v>
      </c>
      <c r="L814" s="2">
        <f t="shared" si="296"/>
        <v>80</v>
      </c>
      <c r="M814" s="17">
        <f t="shared" si="297"/>
        <v>80</v>
      </c>
      <c r="N814" s="12">
        <f t="shared" si="286"/>
        <v>1.018670215</v>
      </c>
      <c r="O814" s="12">
        <f t="shared" ca="1" si="287"/>
        <v>1.055441174</v>
      </c>
      <c r="P814" s="17">
        <f t="shared" si="298"/>
        <v>0</v>
      </c>
      <c r="Q814" s="14">
        <f t="shared" ca="1" si="288"/>
        <v>0</v>
      </c>
      <c r="R814" s="20">
        <f t="shared" si="289"/>
        <v>0</v>
      </c>
      <c r="S814" s="14">
        <f t="shared" si="290"/>
        <v>0</v>
      </c>
      <c r="T814" s="4" t="str">
        <f t="shared" si="299"/>
        <v>A+J=</v>
      </c>
      <c r="U814" s="29">
        <f t="shared" si="300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91"/>
        <v>45350</v>
      </c>
      <c r="B815" s="125">
        <f t="shared" ca="1" si="301"/>
        <v>2.8421709430404007E-14</v>
      </c>
      <c r="C815" s="14">
        <f t="shared" si="292"/>
        <v>2.8421709430404007E-14</v>
      </c>
      <c r="D815" s="102">
        <f t="shared" si="293"/>
        <v>45345</v>
      </c>
      <c r="E815" s="100">
        <f ca="1">IF(D815&lt;$B$1,VLOOKUP(D815,[1]DI!$A$4:$B$15000,2,FALSE),0)</f>
        <v>0.1115</v>
      </c>
      <c r="F815" s="14">
        <f t="shared" ca="1" si="302"/>
        <v>1.00041957</v>
      </c>
      <c r="G815" s="14">
        <f ca="1">(TRUNC(PRODUCT($F$12:$F814),16))</f>
        <v>1.3489871558969599</v>
      </c>
      <c r="H815" s="14">
        <f t="shared" ca="1" si="303"/>
        <v>1.30144317469818</v>
      </c>
      <c r="I815" s="14">
        <f t="shared" ca="1" si="304"/>
        <v>1.03653174</v>
      </c>
      <c r="J815" s="13">
        <f t="shared" si="294"/>
        <v>0.06</v>
      </c>
      <c r="K815" s="29">
        <f t="shared" si="295"/>
        <v>45229</v>
      </c>
      <c r="L815" s="2">
        <f t="shared" si="296"/>
        <v>81</v>
      </c>
      <c r="M815" s="17">
        <f t="shared" si="297"/>
        <v>81</v>
      </c>
      <c r="N815" s="12">
        <f t="shared" si="286"/>
        <v>1.0189057850000001</v>
      </c>
      <c r="O815" s="12">
        <f t="shared" ca="1" si="287"/>
        <v>1.056128186</v>
      </c>
      <c r="P815" s="17">
        <f t="shared" si="298"/>
        <v>0</v>
      </c>
      <c r="Q815" s="14">
        <f t="shared" ca="1" si="288"/>
        <v>0</v>
      </c>
      <c r="R815" s="20">
        <f t="shared" si="289"/>
        <v>0</v>
      </c>
      <c r="S815" s="14">
        <f t="shared" si="290"/>
        <v>0</v>
      </c>
      <c r="T815" s="4" t="str">
        <f t="shared" si="299"/>
        <v>A+J=</v>
      </c>
      <c r="U815" s="29">
        <f t="shared" si="300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91"/>
        <v>45351</v>
      </c>
      <c r="B816" s="125">
        <f t="shared" ca="1" si="301"/>
        <v>2.8421709430404007E-14</v>
      </c>
      <c r="C816" s="14">
        <f t="shared" si="292"/>
        <v>2.8421709430404007E-14</v>
      </c>
      <c r="D816" s="102">
        <f t="shared" si="293"/>
        <v>45348</v>
      </c>
      <c r="E816" s="100">
        <f ca="1">IF(D816&lt;$B$1,VLOOKUP(D816,[1]DI!$A$4:$B$15000,2,FALSE),0)</f>
        <v>0.1115</v>
      </c>
      <c r="F816" s="14">
        <f t="shared" ca="1" si="302"/>
        <v>1.00041957</v>
      </c>
      <c r="G816" s="14">
        <f ca="1">(TRUNC(PRODUCT($F$12:$F815),16))</f>
        <v>1.3495531504379601</v>
      </c>
      <c r="H816" s="14">
        <f t="shared" ca="1" si="303"/>
        <v>1.30144317469818</v>
      </c>
      <c r="I816" s="14">
        <f t="shared" ca="1" si="304"/>
        <v>1.0369666399999999</v>
      </c>
      <c r="J816" s="13">
        <f t="shared" si="294"/>
        <v>0.06</v>
      </c>
      <c r="K816" s="29">
        <f t="shared" si="295"/>
        <v>45229</v>
      </c>
      <c r="L816" s="2">
        <f t="shared" si="296"/>
        <v>82</v>
      </c>
      <c r="M816" s="17">
        <f t="shared" si="297"/>
        <v>82</v>
      </c>
      <c r="N816" s="12">
        <f t="shared" si="286"/>
        <v>1.01914141</v>
      </c>
      <c r="O816" s="12">
        <f t="shared" ca="1" si="287"/>
        <v>1.0568156440000001</v>
      </c>
      <c r="P816" s="17">
        <f t="shared" si="298"/>
        <v>0</v>
      </c>
      <c r="Q816" s="14">
        <f t="shared" ca="1" si="288"/>
        <v>0</v>
      </c>
      <c r="R816" s="20">
        <f t="shared" si="289"/>
        <v>0</v>
      </c>
      <c r="S816" s="14">
        <f t="shared" si="290"/>
        <v>0</v>
      </c>
      <c r="T816" s="4" t="str">
        <f t="shared" si="299"/>
        <v>A+J=</v>
      </c>
      <c r="U816" s="29">
        <f t="shared" si="300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91"/>
        <v>45352</v>
      </c>
      <c r="B817" s="125">
        <f t="shared" ca="1" si="301"/>
        <v>2.8421709430404007E-14</v>
      </c>
      <c r="C817" s="14">
        <f t="shared" si="292"/>
        <v>2.8421709430404007E-14</v>
      </c>
      <c r="D817" s="102">
        <f t="shared" si="293"/>
        <v>45349</v>
      </c>
      <c r="E817" s="100">
        <f ca="1">IF(D817&lt;$B$1,VLOOKUP(D817,[1]DI!$A$4:$B$15000,2,FALSE),0)</f>
        <v>0.1115</v>
      </c>
      <c r="F817" s="14">
        <f t="shared" ca="1" si="302"/>
        <v>1.00041957</v>
      </c>
      <c r="G817" s="14">
        <f ca="1">(TRUNC(PRODUCT($F$12:$F816),16))</f>
        <v>1.35011938245329</v>
      </c>
      <c r="H817" s="14">
        <f t="shared" ca="1" si="303"/>
        <v>1.30144317469818</v>
      </c>
      <c r="I817" s="14">
        <f t="shared" ca="1" si="304"/>
        <v>1.0374017200000001</v>
      </c>
      <c r="J817" s="13">
        <f t="shared" si="294"/>
        <v>0.06</v>
      </c>
      <c r="K817" s="29">
        <f t="shared" si="295"/>
        <v>45229</v>
      </c>
      <c r="L817" s="2">
        <f t="shared" si="296"/>
        <v>83</v>
      </c>
      <c r="M817" s="17">
        <f t="shared" si="297"/>
        <v>83</v>
      </c>
      <c r="N817" s="12">
        <f t="shared" si="286"/>
        <v>1.019377089</v>
      </c>
      <c r="O817" s="12">
        <f t="shared" ca="1" si="287"/>
        <v>1.0575035450000001</v>
      </c>
      <c r="P817" s="17">
        <f t="shared" si="298"/>
        <v>0</v>
      </c>
      <c r="Q817" s="14">
        <f t="shared" ca="1" si="288"/>
        <v>0</v>
      </c>
      <c r="R817" s="20">
        <f t="shared" si="289"/>
        <v>0</v>
      </c>
      <c r="S817" s="14">
        <f t="shared" si="290"/>
        <v>0</v>
      </c>
      <c r="T817" s="4" t="str">
        <f t="shared" si="299"/>
        <v>A+J=</v>
      </c>
      <c r="U817" s="29">
        <f t="shared" si="300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91"/>
        <v>45355</v>
      </c>
      <c r="B818" s="125">
        <f t="shared" ca="1" si="301"/>
        <v>2.8421709430404007E-14</v>
      </c>
      <c r="C818" s="14">
        <f t="shared" si="292"/>
        <v>2.8421709430404007E-14</v>
      </c>
      <c r="D818" s="102">
        <f t="shared" si="293"/>
        <v>45350</v>
      </c>
      <c r="E818" s="100">
        <f ca="1">IF(D818&lt;$B$1,VLOOKUP(D818,[1]DI!$A$4:$B$15000,2,FALSE),0)</f>
        <v>0.1115</v>
      </c>
      <c r="F818" s="14">
        <f t="shared" ca="1" si="302"/>
        <v>1.00041957</v>
      </c>
      <c r="G818" s="14">
        <f ca="1">(TRUNC(PRODUCT($F$12:$F817),16))</f>
        <v>1.35068585204258</v>
      </c>
      <c r="H818" s="14">
        <f t="shared" ca="1" si="303"/>
        <v>1.30144317469818</v>
      </c>
      <c r="I818" s="14">
        <f t="shared" ca="1" si="304"/>
        <v>1.03783698</v>
      </c>
      <c r="J818" s="13">
        <f t="shared" si="294"/>
        <v>0.06</v>
      </c>
      <c r="K818" s="29">
        <f t="shared" si="295"/>
        <v>45229</v>
      </c>
      <c r="L818" s="2">
        <f t="shared" si="296"/>
        <v>84</v>
      </c>
      <c r="M818" s="17">
        <f t="shared" si="297"/>
        <v>84</v>
      </c>
      <c r="N818" s="12">
        <f t="shared" si="286"/>
        <v>1.019612822</v>
      </c>
      <c r="O818" s="12">
        <f t="shared" ca="1" si="287"/>
        <v>1.058191892</v>
      </c>
      <c r="P818" s="17">
        <f t="shared" si="298"/>
        <v>0</v>
      </c>
      <c r="Q818" s="14">
        <f t="shared" ca="1" si="288"/>
        <v>0</v>
      </c>
      <c r="R818" s="20">
        <f t="shared" si="289"/>
        <v>0</v>
      </c>
      <c r="S818" s="14">
        <f t="shared" si="290"/>
        <v>0</v>
      </c>
      <c r="T818" s="4" t="str">
        <f t="shared" si="299"/>
        <v>A+J=</v>
      </c>
      <c r="U818" s="29">
        <f t="shared" si="300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91"/>
        <v>45356</v>
      </c>
      <c r="B819" s="125">
        <f t="shared" ca="1" si="301"/>
        <v>2.8421709430404007E-14</v>
      </c>
      <c r="C819" s="14">
        <f t="shared" si="292"/>
        <v>2.8421709430404007E-14</v>
      </c>
      <c r="D819" s="102">
        <f t="shared" si="293"/>
        <v>45351</v>
      </c>
      <c r="E819" s="100">
        <f ca="1">IF(D819&lt;$B$1,VLOOKUP(D819,[1]DI!$A$4:$B$15000,2,FALSE),0)</f>
        <v>0.1115</v>
      </c>
      <c r="F819" s="14">
        <f t="shared" ca="1" si="302"/>
        <v>1.00041957</v>
      </c>
      <c r="G819" s="14">
        <f ca="1">(TRUNC(PRODUCT($F$12:$F818),16))</f>
        <v>1.35125255930552</v>
      </c>
      <c r="H819" s="14">
        <f t="shared" ca="1" si="303"/>
        <v>1.30144317469818</v>
      </c>
      <c r="I819" s="14">
        <f t="shared" ca="1" si="304"/>
        <v>1.03827242</v>
      </c>
      <c r="J819" s="13">
        <f t="shared" si="294"/>
        <v>0.06</v>
      </c>
      <c r="K819" s="29">
        <f t="shared" si="295"/>
        <v>45229</v>
      </c>
      <c r="L819" s="2">
        <f t="shared" si="296"/>
        <v>85</v>
      </c>
      <c r="M819" s="17">
        <f t="shared" si="297"/>
        <v>85</v>
      </c>
      <c r="N819" s="12">
        <f t="shared" si="286"/>
        <v>1.0198486099999999</v>
      </c>
      <c r="O819" s="12">
        <f t="shared" ca="1" si="287"/>
        <v>1.058880684</v>
      </c>
      <c r="P819" s="17">
        <f t="shared" si="298"/>
        <v>0</v>
      </c>
      <c r="Q819" s="14">
        <f t="shared" ca="1" si="288"/>
        <v>0</v>
      </c>
      <c r="R819" s="20">
        <f t="shared" si="289"/>
        <v>0</v>
      </c>
      <c r="S819" s="14">
        <f t="shared" si="290"/>
        <v>0</v>
      </c>
      <c r="T819" s="4" t="str">
        <f t="shared" si="299"/>
        <v>A+J=</v>
      </c>
      <c r="U819" s="29">
        <f t="shared" si="300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91"/>
        <v>45357</v>
      </c>
      <c r="B820" s="125">
        <f t="shared" ca="1" si="301"/>
        <v>2.8421709430404007E-14</v>
      </c>
      <c r="C820" s="14">
        <f t="shared" si="292"/>
        <v>2.8421709430404007E-14</v>
      </c>
      <c r="D820" s="102">
        <f t="shared" si="293"/>
        <v>45352</v>
      </c>
      <c r="E820" s="100">
        <f ca="1">IF(D820&lt;$B$1,VLOOKUP(D820,[1]DI!$A$4:$B$15000,2,FALSE),0)</f>
        <v>0.1115</v>
      </c>
      <c r="F820" s="14">
        <f t="shared" ca="1" si="302"/>
        <v>1.00041957</v>
      </c>
      <c r="G820" s="14">
        <f ca="1">(TRUNC(PRODUCT($F$12:$F819),16))</f>
        <v>1.35181950434183</v>
      </c>
      <c r="H820" s="14">
        <f t="shared" ca="1" si="303"/>
        <v>1.30144317469818</v>
      </c>
      <c r="I820" s="14">
        <f t="shared" ca="1" si="304"/>
        <v>1.0387080500000001</v>
      </c>
      <c r="J820" s="13">
        <f t="shared" si="294"/>
        <v>0.06</v>
      </c>
      <c r="K820" s="29">
        <f t="shared" si="295"/>
        <v>45229</v>
      </c>
      <c r="L820" s="2">
        <f t="shared" si="296"/>
        <v>86</v>
      </c>
      <c r="M820" s="17">
        <f t="shared" si="297"/>
        <v>86</v>
      </c>
      <c r="N820" s="12">
        <f t="shared" si="286"/>
        <v>1.0200844529999999</v>
      </c>
      <c r="O820" s="12">
        <f t="shared" ca="1" si="287"/>
        <v>1.0595699329999999</v>
      </c>
      <c r="P820" s="17">
        <f t="shared" si="298"/>
        <v>0</v>
      </c>
      <c r="Q820" s="14">
        <f t="shared" ca="1" si="288"/>
        <v>0</v>
      </c>
      <c r="R820" s="20">
        <f t="shared" si="289"/>
        <v>0</v>
      </c>
      <c r="S820" s="14">
        <f t="shared" si="290"/>
        <v>0</v>
      </c>
      <c r="T820" s="4" t="str">
        <f t="shared" si="299"/>
        <v>A+J=</v>
      </c>
      <c r="U820" s="29">
        <f t="shared" si="300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91"/>
        <v>45358</v>
      </c>
      <c r="B821" s="125">
        <f t="shared" ca="1" si="301"/>
        <v>2.8421709430404007E-14</v>
      </c>
      <c r="C821" s="14">
        <f t="shared" si="292"/>
        <v>2.8421709430404007E-14</v>
      </c>
      <c r="D821" s="102">
        <f t="shared" si="293"/>
        <v>45355</v>
      </c>
      <c r="E821" s="100">
        <f ca="1">IF(D821&lt;$B$1,VLOOKUP(D821,[1]DI!$A$4:$B$15000,2,FALSE),0)</f>
        <v>0.1115</v>
      </c>
      <c r="F821" s="14">
        <f t="shared" ca="1" si="302"/>
        <v>1.00041957</v>
      </c>
      <c r="G821" s="14">
        <f ca="1">(TRUNC(PRODUCT($F$12:$F820),16))</f>
        <v>1.35238668725127</v>
      </c>
      <c r="H821" s="14">
        <f t="shared" ca="1" si="303"/>
        <v>1.30144317469818</v>
      </c>
      <c r="I821" s="14">
        <f t="shared" ca="1" si="304"/>
        <v>1.03914386</v>
      </c>
      <c r="J821" s="13">
        <f t="shared" si="294"/>
        <v>0.06</v>
      </c>
      <c r="K821" s="29">
        <f t="shared" si="295"/>
        <v>45229</v>
      </c>
      <c r="L821" s="2">
        <f t="shared" si="296"/>
        <v>87</v>
      </c>
      <c r="M821" s="17">
        <f t="shared" si="297"/>
        <v>87</v>
      </c>
      <c r="N821" s="12">
        <f t="shared" si="286"/>
        <v>1.02032035</v>
      </c>
      <c r="O821" s="12">
        <f t="shared" ca="1" si="287"/>
        <v>1.060259627</v>
      </c>
      <c r="P821" s="17">
        <f t="shared" si="298"/>
        <v>0</v>
      </c>
      <c r="Q821" s="14">
        <f t="shared" ca="1" si="288"/>
        <v>0</v>
      </c>
      <c r="R821" s="20">
        <f t="shared" si="289"/>
        <v>0</v>
      </c>
      <c r="S821" s="14">
        <f t="shared" si="290"/>
        <v>0</v>
      </c>
      <c r="T821" s="4" t="str">
        <f t="shared" si="299"/>
        <v>A+J=</v>
      </c>
      <c r="U821" s="29">
        <f t="shared" si="300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91"/>
        <v>45359</v>
      </c>
      <c r="B822" s="125">
        <f t="shared" ca="1" si="301"/>
        <v>2.8421709430404007E-14</v>
      </c>
      <c r="C822" s="14">
        <f t="shared" si="292"/>
        <v>2.8421709430404007E-14</v>
      </c>
      <c r="D822" s="102">
        <f t="shared" si="293"/>
        <v>45356</v>
      </c>
      <c r="E822" s="100">
        <f ca="1">IF(D822&lt;$B$1,VLOOKUP(D822,[1]DI!$A$4:$B$15000,2,FALSE),0)</f>
        <v>0.1115</v>
      </c>
      <c r="F822" s="14">
        <f t="shared" ca="1" si="302"/>
        <v>1.00041957</v>
      </c>
      <c r="G822" s="14">
        <f ca="1">(TRUNC(PRODUCT($F$12:$F821),16))</f>
        <v>1.35295410813364</v>
      </c>
      <c r="H822" s="14">
        <f t="shared" ca="1" si="303"/>
        <v>1.30144317469818</v>
      </c>
      <c r="I822" s="14">
        <f t="shared" ca="1" si="304"/>
        <v>1.0395798599999999</v>
      </c>
      <c r="J822" s="13">
        <f t="shared" si="294"/>
        <v>0.06</v>
      </c>
      <c r="K822" s="29">
        <f t="shared" si="295"/>
        <v>45229</v>
      </c>
      <c r="L822" s="2">
        <f t="shared" si="296"/>
        <v>88</v>
      </c>
      <c r="M822" s="17">
        <f t="shared" si="297"/>
        <v>88</v>
      </c>
      <c r="N822" s="12">
        <f t="shared" si="286"/>
        <v>1.0205563019999999</v>
      </c>
      <c r="O822" s="12">
        <f t="shared" ca="1" si="287"/>
        <v>1.0609497779999999</v>
      </c>
      <c r="P822" s="17">
        <f t="shared" si="298"/>
        <v>0</v>
      </c>
      <c r="Q822" s="14">
        <f t="shared" ca="1" si="288"/>
        <v>0</v>
      </c>
      <c r="R822" s="20">
        <f t="shared" si="289"/>
        <v>0</v>
      </c>
      <c r="S822" s="14">
        <f t="shared" si="290"/>
        <v>0</v>
      </c>
      <c r="T822" s="4" t="str">
        <f t="shared" si="299"/>
        <v>A+J=</v>
      </c>
      <c r="U822" s="29">
        <f t="shared" si="300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91"/>
        <v>45362</v>
      </c>
      <c r="B823" s="125">
        <f t="shared" ca="1" si="301"/>
        <v>2.8421709430404007E-14</v>
      </c>
      <c r="C823" s="14">
        <f t="shared" si="292"/>
        <v>2.8421709430404007E-14</v>
      </c>
      <c r="D823" s="102">
        <f t="shared" si="293"/>
        <v>45357</v>
      </c>
      <c r="E823" s="100">
        <f ca="1">IF(D823&lt;$B$1,VLOOKUP(D823,[1]DI!$A$4:$B$15000,2,FALSE),0)</f>
        <v>0.1115</v>
      </c>
      <c r="F823" s="14">
        <f t="shared" ca="1" si="302"/>
        <v>1.00041957</v>
      </c>
      <c r="G823" s="14">
        <f ca="1">(TRUNC(PRODUCT($F$12:$F822),16))</f>
        <v>1.35352176708879</v>
      </c>
      <c r="H823" s="14">
        <f t="shared" ca="1" si="303"/>
        <v>1.30144317469818</v>
      </c>
      <c r="I823" s="14">
        <f t="shared" ca="1" si="304"/>
        <v>1.0400160300000001</v>
      </c>
      <c r="J823" s="13">
        <f t="shared" si="294"/>
        <v>0.06</v>
      </c>
      <c r="K823" s="29">
        <f t="shared" si="295"/>
        <v>45229</v>
      </c>
      <c r="L823" s="2">
        <f t="shared" si="296"/>
        <v>89</v>
      </c>
      <c r="M823" s="17">
        <f t="shared" si="297"/>
        <v>89</v>
      </c>
      <c r="N823" s="12">
        <f t="shared" si="286"/>
        <v>1.0207923080000001</v>
      </c>
      <c r="O823" s="12">
        <f t="shared" ca="1" si="287"/>
        <v>1.0616403640000001</v>
      </c>
      <c r="P823" s="17">
        <f t="shared" si="298"/>
        <v>0</v>
      </c>
      <c r="Q823" s="14">
        <f t="shared" ca="1" si="288"/>
        <v>0</v>
      </c>
      <c r="R823" s="20">
        <f t="shared" si="289"/>
        <v>0</v>
      </c>
      <c r="S823" s="14">
        <f t="shared" si="290"/>
        <v>0</v>
      </c>
      <c r="T823" s="4" t="str">
        <f t="shared" si="299"/>
        <v>A+J=</v>
      </c>
      <c r="U823" s="29">
        <f t="shared" si="300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91"/>
        <v>45363</v>
      </c>
      <c r="B824" s="125">
        <f t="shared" ca="1" si="301"/>
        <v>2.8421709430404007E-14</v>
      </c>
      <c r="C824" s="14">
        <f t="shared" si="292"/>
        <v>2.8421709430404007E-14</v>
      </c>
      <c r="D824" s="102">
        <f t="shared" si="293"/>
        <v>45358</v>
      </c>
      <c r="E824" s="100">
        <f ca="1">IF(D824&lt;$B$1,VLOOKUP(D824,[1]DI!$A$4:$B$15000,2,FALSE),0)</f>
        <v>0.1115</v>
      </c>
      <c r="F824" s="14">
        <f t="shared" ca="1" si="302"/>
        <v>1.00041957</v>
      </c>
      <c r="G824" s="14">
        <f ca="1">(TRUNC(PRODUCT($F$12:$F823),16))</f>
        <v>1.35408966421661</v>
      </c>
      <c r="H824" s="14">
        <f t="shared" ca="1" si="303"/>
        <v>1.30144317469818</v>
      </c>
      <c r="I824" s="14">
        <f t="shared" ca="1" si="304"/>
        <v>1.04045239</v>
      </c>
      <c r="J824" s="13">
        <f t="shared" si="294"/>
        <v>0.06</v>
      </c>
      <c r="K824" s="29">
        <f t="shared" si="295"/>
        <v>45229</v>
      </c>
      <c r="L824" s="2">
        <f t="shared" si="296"/>
        <v>90</v>
      </c>
      <c r="M824" s="17">
        <f t="shared" si="297"/>
        <v>90</v>
      </c>
      <c r="N824" s="12">
        <f t="shared" si="286"/>
        <v>1.0210283689999999</v>
      </c>
      <c r="O824" s="12">
        <f t="shared" ca="1" si="287"/>
        <v>1.0623314070000001</v>
      </c>
      <c r="P824" s="17">
        <f t="shared" si="298"/>
        <v>0</v>
      </c>
      <c r="Q824" s="14">
        <f t="shared" ca="1" si="288"/>
        <v>0</v>
      </c>
      <c r="R824" s="20">
        <f t="shared" si="289"/>
        <v>0</v>
      </c>
      <c r="S824" s="14">
        <f t="shared" si="290"/>
        <v>0</v>
      </c>
      <c r="T824" s="4" t="str">
        <f t="shared" si="299"/>
        <v>A+J=</v>
      </c>
      <c r="U824" s="29">
        <f t="shared" si="300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91"/>
        <v>45364</v>
      </c>
      <c r="B825" s="125">
        <f t="shared" ca="1" si="301"/>
        <v>2.8421709430404007E-14</v>
      </c>
      <c r="C825" s="14">
        <f t="shared" si="292"/>
        <v>2.8421709430404007E-14</v>
      </c>
      <c r="D825" s="102">
        <f t="shared" si="293"/>
        <v>45359</v>
      </c>
      <c r="E825" s="100">
        <f ca="1">IF(D825&lt;$B$1,VLOOKUP(D825,[1]DI!$A$4:$B$15000,2,FALSE),0)</f>
        <v>0.1115</v>
      </c>
      <c r="F825" s="14">
        <f t="shared" ca="1" si="302"/>
        <v>1.00041957</v>
      </c>
      <c r="G825" s="14">
        <f ca="1">(TRUNC(PRODUCT($F$12:$F824),16))</f>
        <v>1.3546577996170199</v>
      </c>
      <c r="H825" s="14">
        <f t="shared" ca="1" si="303"/>
        <v>1.30144317469818</v>
      </c>
      <c r="I825" s="14">
        <f t="shared" ca="1" si="304"/>
        <v>1.0408889299999999</v>
      </c>
      <c r="J825" s="13">
        <f t="shared" si="294"/>
        <v>0.06</v>
      </c>
      <c r="K825" s="29">
        <f t="shared" si="295"/>
        <v>45229</v>
      </c>
      <c r="L825" s="2">
        <f t="shared" si="296"/>
        <v>91</v>
      </c>
      <c r="M825" s="17">
        <f t="shared" si="297"/>
        <v>91</v>
      </c>
      <c r="N825" s="12">
        <f t="shared" si="286"/>
        <v>1.021264484</v>
      </c>
      <c r="O825" s="12">
        <f t="shared" ca="1" si="287"/>
        <v>1.0630228960000001</v>
      </c>
      <c r="P825" s="17">
        <f t="shared" si="298"/>
        <v>0</v>
      </c>
      <c r="Q825" s="14">
        <f t="shared" ca="1" si="288"/>
        <v>0</v>
      </c>
      <c r="R825" s="20">
        <f t="shared" si="289"/>
        <v>0</v>
      </c>
      <c r="S825" s="14">
        <f t="shared" si="290"/>
        <v>0</v>
      </c>
      <c r="T825" s="4" t="str">
        <f t="shared" si="299"/>
        <v>A+J=</v>
      </c>
      <c r="U825" s="29">
        <f t="shared" si="300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91"/>
        <v>45365</v>
      </c>
      <c r="B826" s="125">
        <f t="shared" ca="1" si="301"/>
        <v>2.8421709430404007E-14</v>
      </c>
      <c r="C826" s="14">
        <f t="shared" si="292"/>
        <v>2.8421709430404007E-14</v>
      </c>
      <c r="D826" s="102">
        <f t="shared" si="293"/>
        <v>45362</v>
      </c>
      <c r="E826" s="100">
        <f ca="1">IF(D826&lt;$B$1,VLOOKUP(D826,[1]DI!$A$4:$B$15000,2,FALSE),0)</f>
        <v>0.1115</v>
      </c>
      <c r="F826" s="14">
        <f t="shared" ca="1" si="302"/>
        <v>1.00041957</v>
      </c>
      <c r="G826" s="14">
        <f ca="1">(TRUNC(PRODUCT($F$12:$F825),16))</f>
        <v>1.3552261733900099</v>
      </c>
      <c r="H826" s="14">
        <f t="shared" ca="1" si="303"/>
        <v>1.30144317469818</v>
      </c>
      <c r="I826" s="14">
        <f t="shared" ca="1" si="304"/>
        <v>1.04132566</v>
      </c>
      <c r="J826" s="13">
        <f t="shared" si="294"/>
        <v>0.06</v>
      </c>
      <c r="K826" s="29">
        <f t="shared" si="295"/>
        <v>45229</v>
      </c>
      <c r="L826" s="2">
        <f t="shared" si="296"/>
        <v>92</v>
      </c>
      <c r="M826" s="17">
        <f t="shared" si="297"/>
        <v>92</v>
      </c>
      <c r="N826" s="12">
        <f t="shared" si="286"/>
        <v>1.021500654</v>
      </c>
      <c r="O826" s="12">
        <f t="shared" ca="1" si="287"/>
        <v>1.0637148430000001</v>
      </c>
      <c r="P826" s="17">
        <f t="shared" si="298"/>
        <v>0</v>
      </c>
      <c r="Q826" s="14">
        <f t="shared" ca="1" si="288"/>
        <v>0</v>
      </c>
      <c r="R826" s="20">
        <f t="shared" si="289"/>
        <v>0</v>
      </c>
      <c r="S826" s="14">
        <f t="shared" si="290"/>
        <v>0</v>
      </c>
      <c r="T826" s="4" t="str">
        <f t="shared" si="299"/>
        <v>A+J=</v>
      </c>
      <c r="U826" s="29">
        <f t="shared" si="300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91"/>
        <v>45366</v>
      </c>
      <c r="B827" s="125">
        <f t="shared" ca="1" si="301"/>
        <v>2.8421709430404007E-14</v>
      </c>
      <c r="C827" s="14">
        <f t="shared" si="292"/>
        <v>2.8421709430404007E-14</v>
      </c>
      <c r="D827" s="102">
        <f t="shared" si="293"/>
        <v>45363</v>
      </c>
      <c r="E827" s="100">
        <f ca="1">IF(D827&lt;$B$1,VLOOKUP(D827,[1]DI!$A$4:$B$15000,2,FALSE),0)</f>
        <v>0.1115</v>
      </c>
      <c r="F827" s="14">
        <f t="shared" ca="1" si="302"/>
        <v>1.00041957</v>
      </c>
      <c r="G827" s="14">
        <f ca="1">(TRUNC(PRODUCT($F$12:$F826),16))</f>
        <v>1.3557947856355801</v>
      </c>
      <c r="H827" s="14">
        <f t="shared" ca="1" si="303"/>
        <v>1.30144317469818</v>
      </c>
      <c r="I827" s="14">
        <f t="shared" ca="1" si="304"/>
        <v>1.0417625699999999</v>
      </c>
      <c r="J827" s="13">
        <f t="shared" si="294"/>
        <v>0.06</v>
      </c>
      <c r="K827" s="29">
        <f t="shared" si="295"/>
        <v>45229</v>
      </c>
      <c r="L827" s="2">
        <f t="shared" si="296"/>
        <v>93</v>
      </c>
      <c r="M827" s="17">
        <f t="shared" si="297"/>
        <v>93</v>
      </c>
      <c r="N827" s="12">
        <f t="shared" si="286"/>
        <v>1.0217368790000001</v>
      </c>
      <c r="O827" s="12">
        <f t="shared" ca="1" si="287"/>
        <v>1.064407237</v>
      </c>
      <c r="P827" s="17">
        <f t="shared" si="298"/>
        <v>0</v>
      </c>
      <c r="Q827" s="14">
        <f t="shared" ca="1" si="288"/>
        <v>0</v>
      </c>
      <c r="R827" s="20">
        <f t="shared" si="289"/>
        <v>0</v>
      </c>
      <c r="S827" s="14">
        <f t="shared" si="290"/>
        <v>0</v>
      </c>
      <c r="T827" s="4" t="str">
        <f t="shared" si="299"/>
        <v>A+J=</v>
      </c>
      <c r="U827" s="29">
        <f t="shared" si="300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91"/>
        <v>45369</v>
      </c>
      <c r="B828" s="125">
        <f t="shared" ca="1" si="301"/>
        <v>2.8421709430404007E-14</v>
      </c>
      <c r="C828" s="14">
        <f t="shared" si="292"/>
        <v>2.8421709430404007E-14</v>
      </c>
      <c r="D828" s="102">
        <f t="shared" si="293"/>
        <v>45364</v>
      </c>
      <c r="E828" s="100">
        <f ca="1">IF(D828&lt;$B$1,VLOOKUP(D828,[1]DI!$A$4:$B$15000,2,FALSE),0)</f>
        <v>0.1115</v>
      </c>
      <c r="F828" s="14">
        <f t="shared" ca="1" si="302"/>
        <v>1.00041957</v>
      </c>
      <c r="G828" s="14">
        <f ca="1">(TRUNC(PRODUCT($F$12:$F827),16))</f>
        <v>1.3563636364537801</v>
      </c>
      <c r="H828" s="14">
        <f t="shared" ca="1" si="303"/>
        <v>1.30144317469818</v>
      </c>
      <c r="I828" s="14">
        <f t="shared" ca="1" si="304"/>
        <v>1.0421996600000001</v>
      </c>
      <c r="J828" s="13">
        <f t="shared" si="294"/>
        <v>0.06</v>
      </c>
      <c r="K828" s="29">
        <f t="shared" si="295"/>
        <v>45229</v>
      </c>
      <c r="L828" s="2">
        <f t="shared" si="296"/>
        <v>94</v>
      </c>
      <c r="M828" s="17">
        <f t="shared" si="297"/>
        <v>94</v>
      </c>
      <c r="N828" s="12">
        <f t="shared" si="286"/>
        <v>1.021973158</v>
      </c>
      <c r="O828" s="12">
        <f t="shared" ca="1" si="287"/>
        <v>1.065100078</v>
      </c>
      <c r="P828" s="17">
        <f t="shared" si="298"/>
        <v>0</v>
      </c>
      <c r="Q828" s="14">
        <f t="shared" ca="1" si="288"/>
        <v>0</v>
      </c>
      <c r="R828" s="20">
        <f t="shared" si="289"/>
        <v>0</v>
      </c>
      <c r="S828" s="14">
        <f t="shared" si="290"/>
        <v>0</v>
      </c>
      <c r="T828" s="4" t="str">
        <f t="shared" si="299"/>
        <v>A+J=</v>
      </c>
      <c r="U828" s="29">
        <f t="shared" si="300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91"/>
        <v>45370</v>
      </c>
      <c r="B829" s="125">
        <f t="shared" ca="1" si="301"/>
        <v>2.8421709430404007E-14</v>
      </c>
      <c r="C829" s="14">
        <f t="shared" si="292"/>
        <v>2.8421709430404007E-14</v>
      </c>
      <c r="D829" s="102">
        <f t="shared" si="293"/>
        <v>45365</v>
      </c>
      <c r="E829" s="100">
        <f ca="1">IF(D829&lt;$B$1,VLOOKUP(D829,[1]DI!$A$4:$B$15000,2,FALSE),0)</f>
        <v>0.1115</v>
      </c>
      <c r="F829" s="14">
        <f t="shared" ca="1" si="302"/>
        <v>1.00041957</v>
      </c>
      <c r="G829" s="14">
        <f ca="1">(TRUNC(PRODUCT($F$12:$F828),16))</f>
        <v>1.3569327259447299</v>
      </c>
      <c r="H829" s="14">
        <f t="shared" ca="1" si="303"/>
        <v>1.30144317469818</v>
      </c>
      <c r="I829" s="14">
        <f t="shared" ca="1" si="304"/>
        <v>1.04263694</v>
      </c>
      <c r="J829" s="13">
        <f t="shared" si="294"/>
        <v>0.06</v>
      </c>
      <c r="K829" s="29">
        <f t="shared" si="295"/>
        <v>45229</v>
      </c>
      <c r="L829" s="2">
        <f t="shared" si="296"/>
        <v>95</v>
      </c>
      <c r="M829" s="17">
        <f t="shared" si="297"/>
        <v>95</v>
      </c>
      <c r="N829" s="12">
        <f t="shared" si="286"/>
        <v>1.022209492</v>
      </c>
      <c r="O829" s="12">
        <f t="shared" ca="1" si="287"/>
        <v>1.0657933770000001</v>
      </c>
      <c r="P829" s="17">
        <f t="shared" si="298"/>
        <v>0</v>
      </c>
      <c r="Q829" s="14">
        <f t="shared" ca="1" si="288"/>
        <v>0</v>
      </c>
      <c r="R829" s="20">
        <f t="shared" si="289"/>
        <v>0</v>
      </c>
      <c r="S829" s="14">
        <f t="shared" si="290"/>
        <v>0</v>
      </c>
      <c r="T829" s="4" t="str">
        <f t="shared" si="299"/>
        <v>A+J=</v>
      </c>
      <c r="U829" s="29">
        <f t="shared" si="300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91"/>
        <v>45371</v>
      </c>
      <c r="B830" s="125">
        <f t="shared" ca="1" si="301"/>
        <v>2.8421709430404007E-14</v>
      </c>
      <c r="C830" s="14">
        <f t="shared" si="292"/>
        <v>2.8421709430404007E-14</v>
      </c>
      <c r="D830" s="102">
        <f t="shared" si="293"/>
        <v>45366</v>
      </c>
      <c r="E830" s="100">
        <f ca="1">IF(D830&lt;$B$1,VLOOKUP(D830,[1]DI!$A$4:$B$15000,2,FALSE),0)</f>
        <v>0.1115</v>
      </c>
      <c r="F830" s="14">
        <f t="shared" ca="1" si="302"/>
        <v>1.00041957</v>
      </c>
      <c r="G830" s="14">
        <f ca="1">(TRUNC(PRODUCT($F$12:$F829),16))</f>
        <v>1.3575020542085601</v>
      </c>
      <c r="H830" s="14">
        <f t="shared" ca="1" si="303"/>
        <v>1.30144317469818</v>
      </c>
      <c r="I830" s="14">
        <f t="shared" ca="1" si="304"/>
        <v>1.0430744000000001</v>
      </c>
      <c r="J830" s="13">
        <f t="shared" si="294"/>
        <v>0.06</v>
      </c>
      <c r="K830" s="29">
        <f t="shared" si="295"/>
        <v>45229</v>
      </c>
      <c r="L830" s="2">
        <f t="shared" si="296"/>
        <v>96</v>
      </c>
      <c r="M830" s="17">
        <f t="shared" si="297"/>
        <v>96</v>
      </c>
      <c r="N830" s="12">
        <f t="shared" si="286"/>
        <v>1.0224458809999999</v>
      </c>
      <c r="O830" s="12">
        <f t="shared" ca="1" si="287"/>
        <v>1.066487124</v>
      </c>
      <c r="P830" s="17">
        <f t="shared" si="298"/>
        <v>0</v>
      </c>
      <c r="Q830" s="14">
        <f t="shared" ca="1" si="288"/>
        <v>0</v>
      </c>
      <c r="R830" s="20">
        <f t="shared" si="289"/>
        <v>0</v>
      </c>
      <c r="S830" s="14">
        <f t="shared" si="290"/>
        <v>0</v>
      </c>
      <c r="T830" s="4" t="str">
        <f t="shared" si="299"/>
        <v>A+J=</v>
      </c>
      <c r="U830" s="29">
        <f t="shared" si="300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91"/>
        <v>45372</v>
      </c>
      <c r="B831" s="125">
        <f t="shared" ca="1" si="301"/>
        <v>2.8421709430404007E-14</v>
      </c>
      <c r="C831" s="14">
        <f t="shared" si="292"/>
        <v>2.8421709430404007E-14</v>
      </c>
      <c r="D831" s="102">
        <f t="shared" si="293"/>
        <v>45369</v>
      </c>
      <c r="E831" s="100">
        <f ca="1">IF(D831&lt;$B$1,VLOOKUP(D831,[1]DI!$A$4:$B$15000,2,FALSE),0)</f>
        <v>0.1115</v>
      </c>
      <c r="F831" s="14">
        <f t="shared" ca="1" si="302"/>
        <v>1.00041957</v>
      </c>
      <c r="G831" s="14">
        <f ca="1">(TRUNC(PRODUCT($F$12:$F830),16))</f>
        <v>1.35807162134544</v>
      </c>
      <c r="H831" s="14">
        <f t="shared" ca="1" si="303"/>
        <v>1.30144317469818</v>
      </c>
      <c r="I831" s="14">
        <f t="shared" ca="1" si="304"/>
        <v>1.04351204</v>
      </c>
      <c r="J831" s="13">
        <f t="shared" si="294"/>
        <v>0.06</v>
      </c>
      <c r="K831" s="29">
        <f t="shared" si="295"/>
        <v>45229</v>
      </c>
      <c r="L831" s="2">
        <f t="shared" si="296"/>
        <v>97</v>
      </c>
      <c r="M831" s="17">
        <f t="shared" si="297"/>
        <v>97</v>
      </c>
      <c r="N831" s="12">
        <f t="shared" si="286"/>
        <v>1.022682324</v>
      </c>
      <c r="O831" s="12">
        <f t="shared" ca="1" si="287"/>
        <v>1.067181318</v>
      </c>
      <c r="P831" s="17">
        <f t="shared" si="298"/>
        <v>0</v>
      </c>
      <c r="Q831" s="14">
        <f t="shared" ca="1" si="288"/>
        <v>0</v>
      </c>
      <c r="R831" s="20">
        <f t="shared" si="289"/>
        <v>0</v>
      </c>
      <c r="S831" s="14">
        <f t="shared" si="290"/>
        <v>0</v>
      </c>
      <c r="T831" s="4" t="str">
        <f t="shared" si="299"/>
        <v>A+J=</v>
      </c>
      <c r="U831" s="29">
        <f t="shared" si="300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91"/>
        <v>45373</v>
      </c>
      <c r="B832" s="125">
        <f t="shared" ca="1" si="301"/>
        <v>2.8421709430404007E-14</v>
      </c>
      <c r="C832" s="14">
        <f t="shared" si="292"/>
        <v>2.8421709430404007E-14</v>
      </c>
      <c r="D832" s="102">
        <f t="shared" si="293"/>
        <v>45370</v>
      </c>
      <c r="E832" s="100">
        <f ca="1">IF(D832&lt;$B$1,VLOOKUP(D832,[1]DI!$A$4:$B$15000,2,FALSE),0)</f>
        <v>0.1115</v>
      </c>
      <c r="F832" s="14">
        <f t="shared" ca="1" si="302"/>
        <v>1.00041957</v>
      </c>
      <c r="G832" s="14">
        <f ca="1">(TRUNC(PRODUCT($F$12:$F831),16))</f>
        <v>1.35864142745561</v>
      </c>
      <c r="H832" s="14">
        <f t="shared" ca="1" si="303"/>
        <v>1.30144317469818</v>
      </c>
      <c r="I832" s="14">
        <f t="shared" ca="1" si="304"/>
        <v>1.0439498700000001</v>
      </c>
      <c r="J832" s="13">
        <f t="shared" si="294"/>
        <v>0.06</v>
      </c>
      <c r="K832" s="29">
        <f t="shared" si="295"/>
        <v>45229</v>
      </c>
      <c r="L832" s="2">
        <f t="shared" si="296"/>
        <v>98</v>
      </c>
      <c r="M832" s="17">
        <f t="shared" si="297"/>
        <v>98</v>
      </c>
      <c r="N832" s="12">
        <f t="shared" si="286"/>
        <v>1.0229188220000001</v>
      </c>
      <c r="O832" s="12">
        <f t="shared" ca="1" si="287"/>
        <v>1.0678759710000001</v>
      </c>
      <c r="P832" s="17">
        <f t="shared" si="298"/>
        <v>0</v>
      </c>
      <c r="Q832" s="14">
        <f t="shared" ca="1" si="288"/>
        <v>0</v>
      </c>
      <c r="R832" s="20">
        <f t="shared" si="289"/>
        <v>0</v>
      </c>
      <c r="S832" s="14">
        <f t="shared" si="290"/>
        <v>0</v>
      </c>
      <c r="T832" s="4" t="str">
        <f t="shared" si="299"/>
        <v>A+J=</v>
      </c>
      <c r="U832" s="29">
        <f t="shared" si="300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91"/>
        <v>45376</v>
      </c>
      <c r="B833" s="125">
        <f t="shared" ca="1" si="301"/>
        <v>2.8421709430404007E-14</v>
      </c>
      <c r="C833" s="14">
        <f t="shared" si="292"/>
        <v>2.8421709430404007E-14</v>
      </c>
      <c r="D833" s="102">
        <f t="shared" si="293"/>
        <v>45371</v>
      </c>
      <c r="E833" s="100">
        <f ca="1">IF(D833&lt;$B$1,VLOOKUP(D833,[1]DI!$A$4:$B$15000,2,FALSE),0)</f>
        <v>0.1115</v>
      </c>
      <c r="F833" s="14">
        <f t="shared" ca="1" si="302"/>
        <v>1.00041957</v>
      </c>
      <c r="G833" s="14">
        <f ca="1">(TRUNC(PRODUCT($F$12:$F832),16))</f>
        <v>1.3592114726393301</v>
      </c>
      <c r="H833" s="14">
        <f t="shared" ca="1" si="303"/>
        <v>1.30144317469818</v>
      </c>
      <c r="I833" s="14">
        <f t="shared" ca="1" si="304"/>
        <v>1.0443878799999999</v>
      </c>
      <c r="J833" s="13">
        <f t="shared" si="294"/>
        <v>0.06</v>
      </c>
      <c r="K833" s="29">
        <f t="shared" si="295"/>
        <v>45229</v>
      </c>
      <c r="L833" s="2">
        <f t="shared" si="296"/>
        <v>99</v>
      </c>
      <c r="M833" s="17">
        <f t="shared" si="297"/>
        <v>99</v>
      </c>
      <c r="N833" s="12">
        <f t="shared" si="286"/>
        <v>1.023155375</v>
      </c>
      <c r="O833" s="12">
        <f t="shared" ca="1" si="287"/>
        <v>1.068571073</v>
      </c>
      <c r="P833" s="17">
        <f t="shared" si="298"/>
        <v>0</v>
      </c>
      <c r="Q833" s="14">
        <f t="shared" ca="1" si="288"/>
        <v>0</v>
      </c>
      <c r="R833" s="20">
        <f t="shared" si="289"/>
        <v>0</v>
      </c>
      <c r="S833" s="14">
        <f t="shared" si="290"/>
        <v>0</v>
      </c>
      <c r="T833" s="4" t="str">
        <f t="shared" si="299"/>
        <v>A+J=</v>
      </c>
      <c r="U833" s="29">
        <f t="shared" si="300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91"/>
        <v>45377</v>
      </c>
      <c r="B834" s="125">
        <f t="shared" ca="1" si="301"/>
        <v>2.8421709430404007E-14</v>
      </c>
      <c r="C834" s="14">
        <f t="shared" si="292"/>
        <v>2.8421709430404007E-14</v>
      </c>
      <c r="D834" s="102">
        <f t="shared" si="293"/>
        <v>45372</v>
      </c>
      <c r="E834" s="100">
        <f ca="1">IF(D834&lt;$B$1,VLOOKUP(D834,[1]DI!$A$4:$B$15000,2,FALSE),0)</f>
        <v>0.1065</v>
      </c>
      <c r="F834" s="14">
        <f t="shared" ca="1" si="302"/>
        <v>1.00040168</v>
      </c>
      <c r="G834" s="14">
        <f ca="1">(TRUNC(PRODUCT($F$12:$F833),16))</f>
        <v>1.3597817569969</v>
      </c>
      <c r="H834" s="14">
        <f t="shared" ca="1" si="303"/>
        <v>1.30144317469818</v>
      </c>
      <c r="I834" s="14">
        <f t="shared" ca="1" si="304"/>
        <v>1.0448260700000001</v>
      </c>
      <c r="J834" s="13">
        <f t="shared" si="294"/>
        <v>0.06</v>
      </c>
      <c r="K834" s="29">
        <f t="shared" si="295"/>
        <v>45229</v>
      </c>
      <c r="L834" s="2">
        <f t="shared" si="296"/>
        <v>100</v>
      </c>
      <c r="M834" s="17">
        <f t="shared" si="297"/>
        <v>100</v>
      </c>
      <c r="N834" s="12">
        <f t="shared" si="286"/>
        <v>1.0233919819999999</v>
      </c>
      <c r="O834" s="12">
        <f t="shared" ca="1" si="287"/>
        <v>1.0692666230000001</v>
      </c>
      <c r="P834" s="17">
        <f t="shared" si="298"/>
        <v>0</v>
      </c>
      <c r="Q834" s="14">
        <f t="shared" ca="1" si="288"/>
        <v>0</v>
      </c>
      <c r="R834" s="20">
        <f t="shared" si="289"/>
        <v>0</v>
      </c>
      <c r="S834" s="14">
        <f t="shared" si="290"/>
        <v>0</v>
      </c>
      <c r="T834" s="4" t="str">
        <f t="shared" si="299"/>
        <v>A+J=</v>
      </c>
      <c r="U834" s="29">
        <f t="shared" si="300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91"/>
        <v>45378</v>
      </c>
      <c r="B835" s="125">
        <f t="shared" ca="1" si="301"/>
        <v>2.8421709430404007E-14</v>
      </c>
      <c r="C835" s="14">
        <f t="shared" si="292"/>
        <v>2.8421709430404007E-14</v>
      </c>
      <c r="D835" s="102">
        <f t="shared" si="293"/>
        <v>45373</v>
      </c>
      <c r="E835" s="100">
        <f ca="1">IF(D835&lt;$B$1,VLOOKUP(D835,[1]DI!$A$4:$B$15000,2,FALSE),0)</f>
        <v>0.1065</v>
      </c>
      <c r="F835" s="14">
        <f t="shared" ca="1" si="302"/>
        <v>1.00040168</v>
      </c>
      <c r="G835" s="14">
        <f ca="1">(TRUNC(PRODUCT($F$12:$F834),16))</f>
        <v>1.36032795413305</v>
      </c>
      <c r="H835" s="14">
        <f t="shared" ca="1" si="303"/>
        <v>1.30144317469818</v>
      </c>
      <c r="I835" s="14">
        <f t="shared" ca="1" si="304"/>
        <v>1.04524576</v>
      </c>
      <c r="J835" s="13">
        <f t="shared" si="294"/>
        <v>0.06</v>
      </c>
      <c r="K835" s="29">
        <f t="shared" si="295"/>
        <v>45229</v>
      </c>
      <c r="L835" s="2">
        <f t="shared" si="296"/>
        <v>101</v>
      </c>
      <c r="M835" s="17">
        <f t="shared" si="297"/>
        <v>101</v>
      </c>
      <c r="N835" s="12">
        <f t="shared" si="286"/>
        <v>1.023628644</v>
      </c>
      <c r="O835" s="12">
        <f t="shared" ca="1" si="287"/>
        <v>1.0699434999999999</v>
      </c>
      <c r="P835" s="17">
        <f t="shared" si="298"/>
        <v>0</v>
      </c>
      <c r="Q835" s="14">
        <f t="shared" ca="1" si="288"/>
        <v>0</v>
      </c>
      <c r="R835" s="20">
        <f t="shared" si="289"/>
        <v>0</v>
      </c>
      <c r="S835" s="14">
        <f t="shared" si="290"/>
        <v>0</v>
      </c>
      <c r="T835" s="4" t="str">
        <f t="shared" si="299"/>
        <v>A+J=</v>
      </c>
      <c r="U835" s="29">
        <f t="shared" si="300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91"/>
        <v>45379</v>
      </c>
      <c r="B836" s="125">
        <f t="shared" ca="1" si="301"/>
        <v>2.8421709430404007E-14</v>
      </c>
      <c r="C836" s="14">
        <f t="shared" si="292"/>
        <v>2.8421709430404007E-14</v>
      </c>
      <c r="D836" s="102">
        <f t="shared" si="293"/>
        <v>45376</v>
      </c>
      <c r="E836" s="100">
        <f ca="1">IF(D836&lt;$B$1,VLOOKUP(D836,[1]DI!$A$4:$B$15000,2,FALSE),0)</f>
        <v>0.1065</v>
      </c>
      <c r="F836" s="14">
        <f t="shared" ca="1" si="302"/>
        <v>1.00040168</v>
      </c>
      <c r="G836" s="14">
        <f ca="1">(TRUNC(PRODUCT($F$12:$F835),16))</f>
        <v>1.3608743706656701</v>
      </c>
      <c r="H836" s="14">
        <f t="shared" ca="1" si="303"/>
        <v>1.30144317469818</v>
      </c>
      <c r="I836" s="14">
        <f t="shared" ca="1" si="304"/>
        <v>1.0456656099999999</v>
      </c>
      <c r="J836" s="13">
        <f t="shared" si="294"/>
        <v>0.06</v>
      </c>
      <c r="K836" s="29">
        <f t="shared" si="295"/>
        <v>45229</v>
      </c>
      <c r="L836" s="2">
        <f t="shared" si="296"/>
        <v>102</v>
      </c>
      <c r="M836" s="17">
        <f t="shared" si="297"/>
        <v>102</v>
      </c>
      <c r="N836" s="12">
        <f t="shared" si="286"/>
        <v>1.0238653609999999</v>
      </c>
      <c r="O836" s="12">
        <f t="shared" ca="1" si="287"/>
        <v>1.0706207969999999</v>
      </c>
      <c r="P836" s="17">
        <f t="shared" si="298"/>
        <v>0</v>
      </c>
      <c r="Q836" s="14">
        <f t="shared" ca="1" si="288"/>
        <v>0</v>
      </c>
      <c r="R836" s="20">
        <f t="shared" si="289"/>
        <v>0</v>
      </c>
      <c r="S836" s="14">
        <f t="shared" si="290"/>
        <v>0</v>
      </c>
      <c r="T836" s="4" t="str">
        <f t="shared" si="299"/>
        <v>A+J=</v>
      </c>
      <c r="U836" s="29">
        <f t="shared" si="300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91"/>
        <v>45383</v>
      </c>
      <c r="B837" s="125">
        <f t="shared" ca="1" si="301"/>
        <v>2.8421709430404007E-14</v>
      </c>
      <c r="C837" s="14">
        <f t="shared" si="292"/>
        <v>2.8421709430404007E-14</v>
      </c>
      <c r="D837" s="102">
        <f t="shared" si="293"/>
        <v>45377</v>
      </c>
      <c r="E837" s="100">
        <f ca="1">IF(D837&lt;$B$1,VLOOKUP(D837,[1]DI!$A$4:$B$15000,2,FALSE),0)</f>
        <v>0.1065</v>
      </c>
      <c r="F837" s="14">
        <f t="shared" ca="1" si="302"/>
        <v>1.00040168</v>
      </c>
      <c r="G837" s="14">
        <f ca="1">(TRUNC(PRODUCT($F$12:$F836),16))</f>
        <v>1.36142100668288</v>
      </c>
      <c r="H837" s="14">
        <f t="shared" ca="1" si="303"/>
        <v>1.30144317469818</v>
      </c>
      <c r="I837" s="14">
        <f t="shared" ca="1" si="304"/>
        <v>1.0460856300000001</v>
      </c>
      <c r="J837" s="13">
        <f t="shared" si="294"/>
        <v>0.06</v>
      </c>
      <c r="K837" s="29">
        <f t="shared" si="295"/>
        <v>45229</v>
      </c>
      <c r="L837" s="2">
        <f t="shared" si="296"/>
        <v>103</v>
      </c>
      <c r="M837" s="17">
        <f t="shared" si="297"/>
        <v>103</v>
      </c>
      <c r="N837" s="12">
        <f t="shared" si="286"/>
        <v>1.0241021320000001</v>
      </c>
      <c r="O837" s="12">
        <f t="shared" ca="1" si="287"/>
        <v>1.0712985239999999</v>
      </c>
      <c r="P837" s="17">
        <f t="shared" si="298"/>
        <v>0</v>
      </c>
      <c r="Q837" s="14">
        <f t="shared" ca="1" si="288"/>
        <v>0</v>
      </c>
      <c r="R837" s="20">
        <f t="shared" si="289"/>
        <v>0</v>
      </c>
      <c r="S837" s="14">
        <f t="shared" si="290"/>
        <v>0</v>
      </c>
      <c r="T837" s="4" t="str">
        <f t="shared" si="299"/>
        <v>A+J=</v>
      </c>
      <c r="U837" s="29">
        <f t="shared" si="300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91"/>
        <v>45384</v>
      </c>
      <c r="B838" s="125">
        <f t="shared" ca="1" si="301"/>
        <v>2.8421709430404007E-14</v>
      </c>
      <c r="C838" s="14">
        <f t="shared" si="292"/>
        <v>2.8421709430404007E-14</v>
      </c>
      <c r="D838" s="102">
        <f t="shared" si="293"/>
        <v>45378</v>
      </c>
      <c r="E838" s="100">
        <f ca="1">IF(D838&lt;$B$1,VLOOKUP(D838,[1]DI!$A$4:$B$15000,2,FALSE),0)</f>
        <v>0.1065</v>
      </c>
      <c r="F838" s="14">
        <f t="shared" ca="1" si="302"/>
        <v>1.00040168</v>
      </c>
      <c r="G838" s="14">
        <f ca="1">(TRUNC(PRODUCT($F$12:$F837),16))</f>
        <v>1.3619678622728399</v>
      </c>
      <c r="H838" s="14">
        <f t="shared" ca="1" si="303"/>
        <v>1.30144317469818</v>
      </c>
      <c r="I838" s="14">
        <f t="shared" ca="1" si="304"/>
        <v>1.0465058199999999</v>
      </c>
      <c r="J838" s="13">
        <f t="shared" si="294"/>
        <v>0.06</v>
      </c>
      <c r="K838" s="29">
        <f t="shared" si="295"/>
        <v>45229</v>
      </c>
      <c r="L838" s="2">
        <f t="shared" si="296"/>
        <v>104</v>
      </c>
      <c r="M838" s="17">
        <f t="shared" si="297"/>
        <v>104</v>
      </c>
      <c r="N838" s="12">
        <f t="shared" si="286"/>
        <v>1.024338958</v>
      </c>
      <c r="O838" s="12">
        <f t="shared" ca="1" si="287"/>
        <v>1.071976681</v>
      </c>
      <c r="P838" s="17">
        <f t="shared" si="298"/>
        <v>0</v>
      </c>
      <c r="Q838" s="14">
        <f t="shared" ca="1" si="288"/>
        <v>0</v>
      </c>
      <c r="R838" s="20">
        <f t="shared" si="289"/>
        <v>0</v>
      </c>
      <c r="S838" s="14">
        <f t="shared" si="290"/>
        <v>0</v>
      </c>
      <c r="T838" s="4" t="str">
        <f t="shared" si="299"/>
        <v>A+J=</v>
      </c>
      <c r="U838" s="29">
        <f t="shared" si="300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91"/>
        <v>45385</v>
      </c>
      <c r="B839" s="125">
        <f t="shared" ca="1" si="301"/>
        <v>2.8421709430404007E-14</v>
      </c>
      <c r="C839" s="14">
        <f t="shared" si="292"/>
        <v>2.8421709430404007E-14</v>
      </c>
      <c r="D839" s="102">
        <f t="shared" si="293"/>
        <v>45379</v>
      </c>
      <c r="E839" s="100">
        <f ca="1">IF(D839&lt;$B$1,VLOOKUP(D839,[1]DI!$A$4:$B$15000,2,FALSE),0)</f>
        <v>0.1065</v>
      </c>
      <c r="F839" s="14">
        <f t="shared" ca="1" si="302"/>
        <v>1.00040168</v>
      </c>
      <c r="G839" s="14">
        <f ca="1">(TRUNC(PRODUCT($F$12:$F838),16))</f>
        <v>1.36251493752376</v>
      </c>
      <c r="H839" s="14">
        <f t="shared" ca="1" si="303"/>
        <v>1.30144317469818</v>
      </c>
      <c r="I839" s="14">
        <f t="shared" ca="1" si="304"/>
        <v>1.04692618</v>
      </c>
      <c r="J839" s="13">
        <f t="shared" si="294"/>
        <v>0.06</v>
      </c>
      <c r="K839" s="29">
        <f t="shared" si="295"/>
        <v>45229</v>
      </c>
      <c r="L839" s="2">
        <f t="shared" si="296"/>
        <v>105</v>
      </c>
      <c r="M839" s="17">
        <f t="shared" si="297"/>
        <v>105</v>
      </c>
      <c r="N839" s="12">
        <f t="shared" si="286"/>
        <v>1.0245758389999999</v>
      </c>
      <c r="O839" s="12">
        <f t="shared" ca="1" si="287"/>
        <v>1.072655269</v>
      </c>
      <c r="P839" s="17">
        <f t="shared" si="298"/>
        <v>0</v>
      </c>
      <c r="Q839" s="14">
        <f t="shared" ca="1" si="288"/>
        <v>0</v>
      </c>
      <c r="R839" s="20">
        <f t="shared" si="289"/>
        <v>0</v>
      </c>
      <c r="S839" s="14">
        <f t="shared" si="290"/>
        <v>0</v>
      </c>
      <c r="T839" s="4" t="str">
        <f t="shared" si="299"/>
        <v>A+J=</v>
      </c>
      <c r="U839" s="29">
        <f t="shared" si="300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91"/>
        <v>45386</v>
      </c>
      <c r="B840" s="125">
        <f t="shared" ca="1" si="301"/>
        <v>2.8421709430404007E-14</v>
      </c>
      <c r="C840" s="14">
        <f t="shared" si="292"/>
        <v>2.8421709430404007E-14</v>
      </c>
      <c r="D840" s="102">
        <f t="shared" si="293"/>
        <v>45383</v>
      </c>
      <c r="E840" s="100">
        <f ca="1">IF(D840&lt;$B$1,VLOOKUP(D840,[1]DI!$A$4:$B$15000,2,FALSE),0)</f>
        <v>0.1065</v>
      </c>
      <c r="F840" s="14">
        <f t="shared" ca="1" si="302"/>
        <v>1.00040168</v>
      </c>
      <c r="G840" s="14">
        <f ca="1">(TRUNC(PRODUCT($F$12:$F839),16))</f>
        <v>1.3630622325238599</v>
      </c>
      <c r="H840" s="14">
        <f t="shared" ca="1" si="303"/>
        <v>1.30144317469818</v>
      </c>
      <c r="I840" s="14">
        <f t="shared" ca="1" si="304"/>
        <v>1.04734671</v>
      </c>
      <c r="J840" s="13">
        <f t="shared" si="294"/>
        <v>0.06</v>
      </c>
      <c r="K840" s="29">
        <f t="shared" si="295"/>
        <v>45229</v>
      </c>
      <c r="L840" s="2">
        <f t="shared" si="296"/>
        <v>106</v>
      </c>
      <c r="M840" s="17">
        <f t="shared" si="297"/>
        <v>106</v>
      </c>
      <c r="N840" s="12">
        <f t="shared" si="286"/>
        <v>1.024812775</v>
      </c>
      <c r="O840" s="12">
        <f t="shared" ca="1" si="287"/>
        <v>1.0733342880000001</v>
      </c>
      <c r="P840" s="17">
        <f t="shared" si="298"/>
        <v>0</v>
      </c>
      <c r="Q840" s="14">
        <f t="shared" ca="1" si="288"/>
        <v>0</v>
      </c>
      <c r="R840" s="20">
        <f t="shared" si="289"/>
        <v>0</v>
      </c>
      <c r="S840" s="14">
        <f t="shared" si="290"/>
        <v>0</v>
      </c>
      <c r="T840" s="4" t="str">
        <f t="shared" si="299"/>
        <v>A+J=</v>
      </c>
      <c r="U840" s="29">
        <f t="shared" si="300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91"/>
        <v>45387</v>
      </c>
      <c r="B841" s="125">
        <f t="shared" ca="1" si="301"/>
        <v>2.8421709430404007E-14</v>
      </c>
      <c r="C841" s="14">
        <f t="shared" si="292"/>
        <v>2.8421709430404007E-14</v>
      </c>
      <c r="D841" s="102">
        <f t="shared" si="293"/>
        <v>45384</v>
      </c>
      <c r="E841" s="100">
        <f ca="1">IF(D841&lt;$B$1,VLOOKUP(D841,[1]DI!$A$4:$B$15000,2,FALSE),0)</f>
        <v>0.1065</v>
      </c>
      <c r="F841" s="14">
        <f t="shared" ca="1" si="302"/>
        <v>1.00040168</v>
      </c>
      <c r="G841" s="14">
        <f ca="1">(TRUNC(PRODUCT($F$12:$F840),16))</f>
        <v>1.3636097473614199</v>
      </c>
      <c r="H841" s="14">
        <f t="shared" ca="1" si="303"/>
        <v>1.30144317469818</v>
      </c>
      <c r="I841" s="14">
        <f t="shared" ca="1" si="304"/>
        <v>1.0477674100000001</v>
      </c>
      <c r="J841" s="13">
        <f t="shared" si="294"/>
        <v>0.06</v>
      </c>
      <c r="K841" s="29">
        <f t="shared" si="295"/>
        <v>45229</v>
      </c>
      <c r="L841" s="2">
        <f t="shared" si="296"/>
        <v>107</v>
      </c>
      <c r="M841" s="17">
        <f t="shared" si="297"/>
        <v>107</v>
      </c>
      <c r="N841" s="12">
        <f t="shared" si="286"/>
        <v>1.025049766</v>
      </c>
      <c r="O841" s="12">
        <f t="shared" ca="1" si="287"/>
        <v>1.0740137380000001</v>
      </c>
      <c r="P841" s="17">
        <f t="shared" si="298"/>
        <v>0</v>
      </c>
      <c r="Q841" s="14">
        <f t="shared" ca="1" si="288"/>
        <v>0</v>
      </c>
      <c r="R841" s="20">
        <f t="shared" si="289"/>
        <v>0</v>
      </c>
      <c r="S841" s="14">
        <f t="shared" si="290"/>
        <v>0</v>
      </c>
      <c r="T841" s="4" t="str">
        <f t="shared" si="299"/>
        <v>A+J=</v>
      </c>
      <c r="U841" s="29">
        <f t="shared" si="300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91"/>
        <v>45390</v>
      </c>
      <c r="B842" s="125">
        <f t="shared" ca="1" si="301"/>
        <v>2.8421709430404007E-14</v>
      </c>
      <c r="C842" s="14">
        <f t="shared" si="292"/>
        <v>2.8421709430404007E-14</v>
      </c>
      <c r="D842" s="102">
        <f t="shared" si="293"/>
        <v>45385</v>
      </c>
      <c r="E842" s="100">
        <f ca="1">IF(D842&lt;$B$1,VLOOKUP(D842,[1]DI!$A$4:$B$15000,2,FALSE),0)</f>
        <v>0.1065</v>
      </c>
      <c r="F842" s="14">
        <f t="shared" ca="1" si="302"/>
        <v>1.00040168</v>
      </c>
      <c r="G842" s="14">
        <f ca="1">(TRUNC(PRODUCT($F$12:$F841),16))</f>
        <v>1.36415748212474</v>
      </c>
      <c r="H842" s="14">
        <f t="shared" ca="1" si="303"/>
        <v>1.30144317469818</v>
      </c>
      <c r="I842" s="14">
        <f t="shared" ca="1" si="304"/>
        <v>1.04818828</v>
      </c>
      <c r="J842" s="13">
        <f t="shared" si="294"/>
        <v>0.06</v>
      </c>
      <c r="K842" s="29">
        <f t="shared" si="295"/>
        <v>45229</v>
      </c>
      <c r="L842" s="2">
        <f t="shared" si="296"/>
        <v>108</v>
      </c>
      <c r="M842" s="17">
        <f t="shared" si="297"/>
        <v>108</v>
      </c>
      <c r="N842" s="12">
        <f t="shared" si="286"/>
        <v>1.025286811</v>
      </c>
      <c r="O842" s="12">
        <f t="shared" ca="1" si="287"/>
        <v>1.074693619</v>
      </c>
      <c r="P842" s="17">
        <f t="shared" si="298"/>
        <v>0</v>
      </c>
      <c r="Q842" s="14">
        <f t="shared" ca="1" si="288"/>
        <v>0</v>
      </c>
      <c r="R842" s="20">
        <f t="shared" si="289"/>
        <v>0</v>
      </c>
      <c r="S842" s="14">
        <f t="shared" si="290"/>
        <v>0</v>
      </c>
      <c r="T842" s="4" t="str">
        <f t="shared" si="299"/>
        <v>A+J=</v>
      </c>
      <c r="U842" s="29">
        <f t="shared" si="300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91"/>
        <v>45391</v>
      </c>
      <c r="B843" s="125">
        <f t="shared" ca="1" si="301"/>
        <v>2.8421709430404007E-14</v>
      </c>
      <c r="C843" s="14">
        <f t="shared" si="292"/>
        <v>2.8421709430404007E-14</v>
      </c>
      <c r="D843" s="102">
        <f t="shared" si="293"/>
        <v>45386</v>
      </c>
      <c r="E843" s="100">
        <f ca="1">IF(D843&lt;$B$1,VLOOKUP(D843,[1]DI!$A$4:$B$15000,2,FALSE),0)</f>
        <v>0.1065</v>
      </c>
      <c r="F843" s="14">
        <f t="shared" ca="1" si="302"/>
        <v>1.00040168</v>
      </c>
      <c r="G843" s="14">
        <f ca="1">(TRUNC(PRODUCT($F$12:$F842),16))</f>
        <v>1.3647054369021601</v>
      </c>
      <c r="H843" s="14">
        <f t="shared" ca="1" si="303"/>
        <v>1.30144317469818</v>
      </c>
      <c r="I843" s="14">
        <f t="shared" ca="1" si="304"/>
        <v>1.04860932</v>
      </c>
      <c r="J843" s="13">
        <f t="shared" si="294"/>
        <v>0.06</v>
      </c>
      <c r="K843" s="29">
        <f t="shared" si="295"/>
        <v>45229</v>
      </c>
      <c r="L843" s="2">
        <f t="shared" si="296"/>
        <v>109</v>
      </c>
      <c r="M843" s="17">
        <f t="shared" si="297"/>
        <v>109</v>
      </c>
      <c r="N843" s="12">
        <f t="shared" si="286"/>
        <v>1.0255239110000001</v>
      </c>
      <c r="O843" s="12">
        <f t="shared" ca="1" si="287"/>
        <v>1.0753739309999999</v>
      </c>
      <c r="P843" s="17">
        <f t="shared" si="298"/>
        <v>0</v>
      </c>
      <c r="Q843" s="14">
        <f t="shared" ca="1" si="288"/>
        <v>0</v>
      </c>
      <c r="R843" s="20">
        <f t="shared" si="289"/>
        <v>0</v>
      </c>
      <c r="S843" s="14">
        <f t="shared" si="290"/>
        <v>0</v>
      </c>
      <c r="T843" s="4" t="str">
        <f t="shared" si="299"/>
        <v>A+J=</v>
      </c>
      <c r="U843" s="29">
        <f t="shared" si="300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91"/>
        <v>45392</v>
      </c>
      <c r="B844" s="125">
        <f t="shared" ca="1" si="301"/>
        <v>2.8421709430404007E-14</v>
      </c>
      <c r="C844" s="14">
        <f t="shared" si="292"/>
        <v>2.8421709430404007E-14</v>
      </c>
      <c r="D844" s="102">
        <f t="shared" si="293"/>
        <v>45387</v>
      </c>
      <c r="E844" s="100">
        <f ca="1">IF(D844&lt;$B$1,VLOOKUP(D844,[1]DI!$A$4:$B$15000,2,FALSE),0)</f>
        <v>0.1065</v>
      </c>
      <c r="F844" s="14">
        <f t="shared" ca="1" si="302"/>
        <v>1.00040168</v>
      </c>
      <c r="G844" s="14">
        <f ca="1">(TRUNC(PRODUCT($F$12:$F843),16))</f>
        <v>1.36525361178206</v>
      </c>
      <c r="H844" s="14">
        <f t="shared" ca="1" si="303"/>
        <v>1.30144317469818</v>
      </c>
      <c r="I844" s="14">
        <f t="shared" ca="1" si="304"/>
        <v>1.0490305200000001</v>
      </c>
      <c r="J844" s="13">
        <f t="shared" si="294"/>
        <v>0.06</v>
      </c>
      <c r="K844" s="29">
        <f t="shared" si="295"/>
        <v>45229</v>
      </c>
      <c r="L844" s="2">
        <f t="shared" si="296"/>
        <v>110</v>
      </c>
      <c r="M844" s="17">
        <f t="shared" si="297"/>
        <v>110</v>
      </c>
      <c r="N844" s="12">
        <f t="shared" ref="N844:N858" si="305">ROUND((J844+1)^(M844/252),9)</f>
        <v>1.0257610660000001</v>
      </c>
      <c r="O844" s="12">
        <f t="shared" ref="O844:O858" ca="1" si="306">ROUND(I844*N844,9)</f>
        <v>1.0760546639999999</v>
      </c>
      <c r="P844" s="17">
        <f t="shared" si="298"/>
        <v>0</v>
      </c>
      <c r="Q844" s="14">
        <f t="shared" ref="Q844:Q858" ca="1" si="307">TRUNC(((O844-1)*C844),8)</f>
        <v>0</v>
      </c>
      <c r="R844" s="20">
        <f t="shared" ref="R844:R858" si="308">IF($P844&gt;0,VLOOKUP($P844,$X$12:$AD$150,7),0)</f>
        <v>0</v>
      </c>
      <c r="S844" s="14">
        <f t="shared" ref="S844:S858" si="309">IF(R844&gt;0,TRUNC(R844*C844,8),0)</f>
        <v>0</v>
      </c>
      <c r="T844" s="4" t="str">
        <f t="shared" si="299"/>
        <v>A+J=</v>
      </c>
      <c r="U844" s="29">
        <f t="shared" si="300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310">WORKDAY($A844,1,$X$166:$X$544)</f>
        <v>45393</v>
      </c>
      <c r="B845" s="125">
        <f t="shared" ca="1" si="301"/>
        <v>2.8421709430404007E-14</v>
      </c>
      <c r="C845" s="14">
        <f t="shared" ref="C845:C858" si="311">(C844-S844)</f>
        <v>2.8421709430404007E-14</v>
      </c>
      <c r="D845" s="102">
        <f t="shared" ref="D845:D858" si="312">WORKDAY($A845,-3,$X$160:$X$544)</f>
        <v>45390</v>
      </c>
      <c r="E845" s="100">
        <f ca="1">IF(D845&lt;$B$1,VLOOKUP(D845,[1]DI!$A$4:$B$15000,2,FALSE),0)</f>
        <v>0.1065</v>
      </c>
      <c r="F845" s="14">
        <f t="shared" ca="1" si="302"/>
        <v>1.00040168</v>
      </c>
      <c r="G845" s="14">
        <f ca="1">(TRUNC(PRODUCT($F$12:$F844),16))</f>
        <v>1.36580200685284</v>
      </c>
      <c r="H845" s="14">
        <f t="shared" ca="1" si="303"/>
        <v>1.30144317469818</v>
      </c>
      <c r="I845" s="14">
        <f t="shared" ca="1" si="304"/>
        <v>1.0494519</v>
      </c>
      <c r="J845" s="13">
        <f t="shared" ref="J845:J858" si="313">J844</f>
        <v>0.06</v>
      </c>
      <c r="K845" s="29">
        <f t="shared" ref="K845:K858" si="314">IF(P844&gt;0,VLOOKUP(P844,X$12:AH$150,2),K844)</f>
        <v>45229</v>
      </c>
      <c r="L845" s="2">
        <f t="shared" ref="L845:L858" si="315">IF(A845&gt;K845,IF(NETWORKDAYS(K845,A845,$X$160:$X$544)-1=0,1,NETWORKDAYS(K845,A845,$X$160:$X$544)-1),0)</f>
        <v>111</v>
      </c>
      <c r="M845" s="17">
        <f t="shared" ref="M845:M858" si="316">IF(AND(L845=1,L844=1),1,IF(L845&gt;0,IF(L845=L844,L845+1,L845),0))</f>
        <v>111</v>
      </c>
      <c r="N845" s="12">
        <f t="shared" si="305"/>
        <v>1.0259982759999999</v>
      </c>
      <c r="O845" s="12">
        <f t="shared" ca="1" si="306"/>
        <v>1.07673584</v>
      </c>
      <c r="P845" s="17">
        <f t="shared" ref="P845:P858" si="317">IF(VLOOKUP(A845,Y$12:AF$150,8)=VLOOKUP(A844,Y$12:AF$150,8),0,VLOOKUP(A845,Y$12:AF$150,8))</f>
        <v>0</v>
      </c>
      <c r="Q845" s="14">
        <f t="shared" ca="1" si="307"/>
        <v>0</v>
      </c>
      <c r="R845" s="20">
        <f t="shared" si="308"/>
        <v>0</v>
      </c>
      <c r="S845" s="14">
        <f t="shared" si="309"/>
        <v>0</v>
      </c>
      <c r="T845" s="4" t="str">
        <f t="shared" ref="T845:T858" si="318">IF(P844&gt;0,VLOOKUP(P844,X$12:AH$150,10),T844)</f>
        <v>A+J=</v>
      </c>
      <c r="U845" s="29">
        <f t="shared" ref="U845:U858" si="319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310"/>
        <v>45394</v>
      </c>
      <c r="B846" s="125">
        <f t="shared" ref="B846:B858" ca="1" si="320">IF(D846&lt;=TODAY(),C846+Q846,IF(AND(D846&gt;TODAY(),A846&lt;=$B$1),IF(VLOOKUP(TODAY(),$A$10:$E$5000,4,FALSE)=0,"n.d",C846+Q846),"n.d"))</f>
        <v>2.8421709430404007E-14</v>
      </c>
      <c r="C846" s="14">
        <f t="shared" si="311"/>
        <v>2.8421709430404007E-14</v>
      </c>
      <c r="D846" s="102">
        <f t="shared" si="312"/>
        <v>45391</v>
      </c>
      <c r="E846" s="100">
        <f ca="1">IF(D846&lt;$B$1,VLOOKUP(D846,[1]DI!$A$4:$B$15000,2,FALSE),0)</f>
        <v>0.1065</v>
      </c>
      <c r="F846" s="14">
        <f t="shared" ref="F846:F858" ca="1" si="321">ROUND(((1+E846)^(1/252)),8)</f>
        <v>1.00040168</v>
      </c>
      <c r="G846" s="14">
        <f ca="1">(TRUNC(PRODUCT($F$12:$F845),16))</f>
        <v>1.36635062220295</v>
      </c>
      <c r="H846" s="14">
        <f t="shared" ref="H846:H858" ca="1" si="322">IF(P845&gt;0,G845,H845)</f>
        <v>1.30144317469818</v>
      </c>
      <c r="I846" s="14">
        <f t="shared" ref="I846:I858" ca="1" si="323">ROUND(G846/H846,8)</f>
        <v>1.04987344</v>
      </c>
      <c r="J846" s="13">
        <f t="shared" si="313"/>
        <v>0.06</v>
      </c>
      <c r="K846" s="29">
        <f t="shared" si="314"/>
        <v>45229</v>
      </c>
      <c r="L846" s="2">
        <f t="shared" si="315"/>
        <v>112</v>
      </c>
      <c r="M846" s="17">
        <f t="shared" si="316"/>
        <v>112</v>
      </c>
      <c r="N846" s="12">
        <f t="shared" si="305"/>
        <v>1.0262355409999999</v>
      </c>
      <c r="O846" s="12">
        <f t="shared" ca="1" si="306"/>
        <v>1.0774174379999999</v>
      </c>
      <c r="P846" s="17">
        <f t="shared" si="317"/>
        <v>0</v>
      </c>
      <c r="Q846" s="14">
        <f t="shared" ca="1" si="307"/>
        <v>0</v>
      </c>
      <c r="R846" s="20">
        <f t="shared" si="308"/>
        <v>0</v>
      </c>
      <c r="S846" s="14">
        <f t="shared" si="309"/>
        <v>0</v>
      </c>
      <c r="T846" s="4" t="str">
        <f t="shared" si="318"/>
        <v>A+J=</v>
      </c>
      <c r="U846" s="29">
        <f t="shared" si="319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310"/>
        <v>45397</v>
      </c>
      <c r="B847" s="125">
        <f t="shared" ca="1" si="320"/>
        <v>2.8421709430404007E-14</v>
      </c>
      <c r="C847" s="14">
        <f t="shared" si="311"/>
        <v>2.8421709430404007E-14</v>
      </c>
      <c r="D847" s="102">
        <f t="shared" si="312"/>
        <v>45392</v>
      </c>
      <c r="E847" s="100">
        <f ca="1">IF(D847&lt;$B$1,VLOOKUP(D847,[1]DI!$A$4:$B$15000,2,FALSE),0)</f>
        <v>0.1065</v>
      </c>
      <c r="F847" s="14">
        <f t="shared" ca="1" si="321"/>
        <v>1.00040168</v>
      </c>
      <c r="G847" s="14">
        <f ca="1">(TRUNC(PRODUCT($F$12:$F846),16))</f>
        <v>1.36689945792088</v>
      </c>
      <c r="H847" s="14">
        <f t="shared" ca="1" si="322"/>
        <v>1.30144317469818</v>
      </c>
      <c r="I847" s="14">
        <f t="shared" ca="1" si="323"/>
        <v>1.05029515</v>
      </c>
      <c r="J847" s="13">
        <f t="shared" si="313"/>
        <v>0.06</v>
      </c>
      <c r="K847" s="29">
        <f t="shared" si="314"/>
        <v>45229</v>
      </c>
      <c r="L847" s="2">
        <f t="shared" si="315"/>
        <v>113</v>
      </c>
      <c r="M847" s="17">
        <f t="shared" si="316"/>
        <v>113</v>
      </c>
      <c r="N847" s="12">
        <f t="shared" si="305"/>
        <v>1.026472861</v>
      </c>
      <c r="O847" s="12">
        <f t="shared" ca="1" si="306"/>
        <v>1.078099468</v>
      </c>
      <c r="P847" s="17">
        <f t="shared" si="317"/>
        <v>0</v>
      </c>
      <c r="Q847" s="14">
        <f t="shared" ca="1" si="307"/>
        <v>0</v>
      </c>
      <c r="R847" s="20">
        <f t="shared" si="308"/>
        <v>0</v>
      </c>
      <c r="S847" s="14">
        <f t="shared" si="309"/>
        <v>0</v>
      </c>
      <c r="T847" s="4" t="str">
        <f t="shared" si="318"/>
        <v>A+J=</v>
      </c>
      <c r="U847" s="29">
        <f t="shared" si="319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310"/>
        <v>45398</v>
      </c>
      <c r="B848" s="125">
        <f t="shared" ca="1" si="320"/>
        <v>2.8421709430404007E-14</v>
      </c>
      <c r="C848" s="14">
        <f t="shared" si="311"/>
        <v>2.8421709430404007E-14</v>
      </c>
      <c r="D848" s="102">
        <f t="shared" si="312"/>
        <v>45393</v>
      </c>
      <c r="E848" s="100">
        <f ca="1">IF(D848&lt;$B$1,VLOOKUP(D848,[1]DI!$A$4:$B$15000,2,FALSE),0)</f>
        <v>0.1065</v>
      </c>
      <c r="F848" s="14">
        <f t="shared" ca="1" si="321"/>
        <v>1.00040168</v>
      </c>
      <c r="G848" s="14">
        <f ca="1">(TRUNC(PRODUCT($F$12:$F847),16))</f>
        <v>1.36744851409514</v>
      </c>
      <c r="H848" s="14">
        <f t="shared" ca="1" si="322"/>
        <v>1.30144317469818</v>
      </c>
      <c r="I848" s="14">
        <f t="shared" ca="1" si="323"/>
        <v>1.0507170400000001</v>
      </c>
      <c r="J848" s="13">
        <f t="shared" si="313"/>
        <v>0.06</v>
      </c>
      <c r="K848" s="29">
        <f t="shared" si="314"/>
        <v>45229</v>
      </c>
      <c r="L848" s="2">
        <f t="shared" si="315"/>
        <v>114</v>
      </c>
      <c r="M848" s="17">
        <f t="shared" si="316"/>
        <v>114</v>
      </c>
      <c r="N848" s="12">
        <f t="shared" si="305"/>
        <v>1.0267102349999999</v>
      </c>
      <c r="O848" s="12">
        <f t="shared" ca="1" si="306"/>
        <v>1.078781939</v>
      </c>
      <c r="P848" s="17">
        <f t="shared" si="317"/>
        <v>0</v>
      </c>
      <c r="Q848" s="14">
        <f t="shared" ca="1" si="307"/>
        <v>0</v>
      </c>
      <c r="R848" s="20">
        <f t="shared" si="308"/>
        <v>0</v>
      </c>
      <c r="S848" s="14">
        <f t="shared" si="309"/>
        <v>0</v>
      </c>
      <c r="T848" s="4" t="str">
        <f t="shared" si="318"/>
        <v>A+J=</v>
      </c>
      <c r="U848" s="29">
        <f t="shared" si="319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310"/>
        <v>45399</v>
      </c>
      <c r="B849" s="125">
        <f t="shared" ca="1" si="320"/>
        <v>2.8421709430404007E-14</v>
      </c>
      <c r="C849" s="14">
        <f t="shared" si="311"/>
        <v>2.8421709430404007E-14</v>
      </c>
      <c r="D849" s="102">
        <f t="shared" si="312"/>
        <v>45394</v>
      </c>
      <c r="E849" s="100">
        <f ca="1">IF(D849&lt;$B$1,VLOOKUP(D849,[1]DI!$A$4:$B$15000,2,FALSE),0)</f>
        <v>0.1065</v>
      </c>
      <c r="F849" s="14">
        <f t="shared" ca="1" si="321"/>
        <v>1.00040168</v>
      </c>
      <c r="G849" s="14">
        <f ca="1">(TRUNC(PRODUCT($F$12:$F848),16))</f>
        <v>1.36799779081428</v>
      </c>
      <c r="H849" s="14">
        <f t="shared" ca="1" si="322"/>
        <v>1.30144317469818</v>
      </c>
      <c r="I849" s="14">
        <f t="shared" ca="1" si="323"/>
        <v>1.0511390899999999</v>
      </c>
      <c r="J849" s="13">
        <f t="shared" si="313"/>
        <v>0.06</v>
      </c>
      <c r="K849" s="29">
        <f t="shared" si="314"/>
        <v>45229</v>
      </c>
      <c r="L849" s="2">
        <f t="shared" si="315"/>
        <v>115</v>
      </c>
      <c r="M849" s="17">
        <f t="shared" si="316"/>
        <v>115</v>
      </c>
      <c r="N849" s="12">
        <f t="shared" si="305"/>
        <v>1.0269476639999999</v>
      </c>
      <c r="O849" s="12">
        <f t="shared" ca="1" si="306"/>
        <v>1.0794648330000001</v>
      </c>
      <c r="P849" s="17">
        <f t="shared" si="317"/>
        <v>0</v>
      </c>
      <c r="Q849" s="14">
        <f t="shared" ca="1" si="307"/>
        <v>0</v>
      </c>
      <c r="R849" s="20">
        <f t="shared" si="308"/>
        <v>0</v>
      </c>
      <c r="S849" s="14">
        <f t="shared" si="309"/>
        <v>0</v>
      </c>
      <c r="T849" s="4" t="str">
        <f t="shared" si="318"/>
        <v>A+J=</v>
      </c>
      <c r="U849" s="29">
        <f t="shared" si="319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310"/>
        <v>45400</v>
      </c>
      <c r="B850" s="125">
        <f t="shared" ca="1" si="320"/>
        <v>2.8421709430404007E-14</v>
      </c>
      <c r="C850" s="14">
        <f t="shared" si="311"/>
        <v>2.8421709430404007E-14</v>
      </c>
      <c r="D850" s="102">
        <f t="shared" si="312"/>
        <v>45397</v>
      </c>
      <c r="E850" s="100">
        <f ca="1">IF(D850&lt;$B$1,VLOOKUP(D850,[1]DI!$A$4:$B$15000,2,FALSE),0)</f>
        <v>0.1065</v>
      </c>
      <c r="F850" s="14">
        <f t="shared" ca="1" si="321"/>
        <v>1.00040168</v>
      </c>
      <c r="G850" s="14">
        <f ca="1">(TRUNC(PRODUCT($F$12:$F849),16))</f>
        <v>1.3685472881668901</v>
      </c>
      <c r="H850" s="14">
        <f t="shared" ca="1" si="322"/>
        <v>1.30144317469818</v>
      </c>
      <c r="I850" s="14">
        <f t="shared" ca="1" si="323"/>
        <v>1.0515613100000001</v>
      </c>
      <c r="J850" s="13">
        <f t="shared" si="313"/>
        <v>0.06</v>
      </c>
      <c r="K850" s="29">
        <f t="shared" si="314"/>
        <v>45229</v>
      </c>
      <c r="L850" s="2">
        <f t="shared" si="315"/>
        <v>116</v>
      </c>
      <c r="M850" s="17">
        <f t="shared" si="316"/>
        <v>116</v>
      </c>
      <c r="N850" s="12">
        <f t="shared" si="305"/>
        <v>1.0271851489999999</v>
      </c>
      <c r="O850" s="12">
        <f t="shared" ca="1" si="306"/>
        <v>1.0801481610000001</v>
      </c>
      <c r="P850" s="17">
        <f t="shared" si="317"/>
        <v>0</v>
      </c>
      <c r="Q850" s="14">
        <f t="shared" ca="1" si="307"/>
        <v>0</v>
      </c>
      <c r="R850" s="20">
        <f t="shared" si="308"/>
        <v>0</v>
      </c>
      <c r="S850" s="14">
        <f t="shared" si="309"/>
        <v>0</v>
      </c>
      <c r="T850" s="4" t="str">
        <f t="shared" si="318"/>
        <v>A+J=</v>
      </c>
      <c r="U850" s="29">
        <f t="shared" si="319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310"/>
        <v>45401</v>
      </c>
      <c r="B851" s="125">
        <f t="shared" ca="1" si="320"/>
        <v>2.8421709430404007E-14</v>
      </c>
      <c r="C851" s="14">
        <f t="shared" si="311"/>
        <v>2.8421709430404007E-14</v>
      </c>
      <c r="D851" s="102">
        <f t="shared" si="312"/>
        <v>45398</v>
      </c>
      <c r="E851" s="100">
        <f ca="1">IF(D851&lt;$B$1,VLOOKUP(D851,[1]DI!$A$4:$B$15000,2,FALSE),0)</f>
        <v>0.1065</v>
      </c>
      <c r="F851" s="14">
        <f t="shared" ca="1" si="321"/>
        <v>1.00040168</v>
      </c>
      <c r="G851" s="14">
        <f ca="1">(TRUNC(PRODUCT($F$12:$F850),16))</f>
        <v>1.3690970062415999</v>
      </c>
      <c r="H851" s="14">
        <f t="shared" ca="1" si="322"/>
        <v>1.30144317469818</v>
      </c>
      <c r="I851" s="14">
        <f t="shared" ca="1" si="323"/>
        <v>1.0519837000000001</v>
      </c>
      <c r="J851" s="13">
        <f t="shared" si="313"/>
        <v>0.06</v>
      </c>
      <c r="K851" s="29">
        <f t="shared" si="314"/>
        <v>45229</v>
      </c>
      <c r="L851" s="2">
        <f t="shared" si="315"/>
        <v>117</v>
      </c>
      <c r="M851" s="17">
        <f t="shared" si="316"/>
        <v>117</v>
      </c>
      <c r="N851" s="12">
        <f t="shared" si="305"/>
        <v>1.0274226879999999</v>
      </c>
      <c r="O851" s="12">
        <f t="shared" ca="1" si="306"/>
        <v>1.0808319209999999</v>
      </c>
      <c r="P851" s="17">
        <f t="shared" si="317"/>
        <v>0</v>
      </c>
      <c r="Q851" s="14">
        <f t="shared" ca="1" si="307"/>
        <v>0</v>
      </c>
      <c r="R851" s="20">
        <f t="shared" si="308"/>
        <v>0</v>
      </c>
      <c r="S851" s="14">
        <f t="shared" si="309"/>
        <v>0</v>
      </c>
      <c r="T851" s="4" t="str">
        <f t="shared" si="318"/>
        <v>A+J=</v>
      </c>
      <c r="U851" s="29">
        <f t="shared" si="319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310"/>
        <v>45404</v>
      </c>
      <c r="B852" s="125">
        <f t="shared" ca="1" si="320"/>
        <v>2.8421709430404007E-14</v>
      </c>
      <c r="C852" s="14">
        <f t="shared" si="311"/>
        <v>2.8421709430404007E-14</v>
      </c>
      <c r="D852" s="102">
        <f t="shared" si="312"/>
        <v>45399</v>
      </c>
      <c r="E852" s="100">
        <f ca="1">IF(D852&lt;$B$1,VLOOKUP(D852,[1]DI!$A$4:$B$15000,2,FALSE),0)</f>
        <v>0.1065</v>
      </c>
      <c r="F852" s="14">
        <f t="shared" ca="1" si="321"/>
        <v>1.00040168</v>
      </c>
      <c r="G852" s="14">
        <f ca="1">(TRUNC(PRODUCT($F$12:$F851),16))</f>
        <v>1.3696469451270701</v>
      </c>
      <c r="H852" s="14">
        <f t="shared" ca="1" si="322"/>
        <v>1.30144317469818</v>
      </c>
      <c r="I852" s="14">
        <f t="shared" ca="1" si="323"/>
        <v>1.0524062599999999</v>
      </c>
      <c r="J852" s="13">
        <f t="shared" si="313"/>
        <v>0.06</v>
      </c>
      <c r="K852" s="29">
        <f t="shared" si="314"/>
        <v>45229</v>
      </c>
      <c r="L852" s="2">
        <f t="shared" si="315"/>
        <v>118</v>
      </c>
      <c r="M852" s="17">
        <f t="shared" si="316"/>
        <v>118</v>
      </c>
      <c r="N852" s="12">
        <f t="shared" si="305"/>
        <v>1.027660282</v>
      </c>
      <c r="O852" s="12">
        <f t="shared" ca="1" si="306"/>
        <v>1.081516114</v>
      </c>
      <c r="P852" s="17">
        <f t="shared" si="317"/>
        <v>0</v>
      </c>
      <c r="Q852" s="14">
        <f t="shared" ca="1" si="307"/>
        <v>0</v>
      </c>
      <c r="R852" s="20">
        <f t="shared" si="308"/>
        <v>0</v>
      </c>
      <c r="S852" s="14">
        <f t="shared" si="309"/>
        <v>0</v>
      </c>
      <c r="T852" s="4" t="str">
        <f t="shared" si="318"/>
        <v>A+J=</v>
      </c>
      <c r="U852" s="29">
        <f t="shared" si="319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310"/>
        <v>45405</v>
      </c>
      <c r="B853" s="125">
        <f t="shared" ca="1" si="320"/>
        <v>2.8421709430404007E-14</v>
      </c>
      <c r="C853" s="14">
        <f t="shared" si="311"/>
        <v>2.8421709430404007E-14</v>
      </c>
      <c r="D853" s="102">
        <f t="shared" si="312"/>
        <v>45400</v>
      </c>
      <c r="E853" s="100">
        <f ca="1">IF(D853&lt;$B$1,VLOOKUP(D853,[1]DI!$A$4:$B$15000,2,FALSE),0)</f>
        <v>0.1065</v>
      </c>
      <c r="F853" s="14">
        <f t="shared" ca="1" si="321"/>
        <v>1.00040168</v>
      </c>
      <c r="G853" s="14">
        <f ca="1">(TRUNC(PRODUCT($F$12:$F852),16))</f>
        <v>1.3701971049119901</v>
      </c>
      <c r="H853" s="14">
        <f t="shared" ca="1" si="322"/>
        <v>1.30144317469818</v>
      </c>
      <c r="I853" s="14">
        <f t="shared" ca="1" si="323"/>
        <v>1.0528289900000001</v>
      </c>
      <c r="J853" s="13">
        <f t="shared" si="313"/>
        <v>0.06</v>
      </c>
      <c r="K853" s="29">
        <f t="shared" si="314"/>
        <v>45229</v>
      </c>
      <c r="L853" s="2">
        <f t="shared" si="315"/>
        <v>119</v>
      </c>
      <c r="M853" s="17">
        <f t="shared" si="316"/>
        <v>119</v>
      </c>
      <c r="N853" s="12">
        <f t="shared" si="305"/>
        <v>1.027897931</v>
      </c>
      <c r="O853" s="12">
        <f t="shared" ca="1" si="306"/>
        <v>1.0822007410000001</v>
      </c>
      <c r="P853" s="17">
        <f t="shared" si="317"/>
        <v>0</v>
      </c>
      <c r="Q853" s="14">
        <f t="shared" ca="1" si="307"/>
        <v>0</v>
      </c>
      <c r="R853" s="20">
        <f t="shared" si="308"/>
        <v>0</v>
      </c>
      <c r="S853" s="14">
        <f t="shared" si="309"/>
        <v>0</v>
      </c>
      <c r="T853" s="4" t="str">
        <f t="shared" si="318"/>
        <v>A+J=</v>
      </c>
      <c r="U853" s="29">
        <f t="shared" si="319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310"/>
        <v>45406</v>
      </c>
      <c r="B854" s="125">
        <f t="shared" ca="1" si="320"/>
        <v>2.8421709430404007E-14</v>
      </c>
      <c r="C854" s="14">
        <f t="shared" si="311"/>
        <v>2.8421709430404007E-14</v>
      </c>
      <c r="D854" s="102">
        <f t="shared" si="312"/>
        <v>45401</v>
      </c>
      <c r="E854" s="100">
        <f ca="1">IF(D854&lt;$B$1,VLOOKUP(D854,[1]DI!$A$4:$B$15000,2,FALSE),0)</f>
        <v>0.1065</v>
      </c>
      <c r="F854" s="14">
        <f t="shared" ca="1" si="321"/>
        <v>1.00040168</v>
      </c>
      <c r="G854" s="14">
        <f ca="1">(TRUNC(PRODUCT($F$12:$F853),16))</f>
        <v>1.3707474856850901</v>
      </c>
      <c r="H854" s="14">
        <f t="shared" ca="1" si="322"/>
        <v>1.30144317469818</v>
      </c>
      <c r="I854" s="14">
        <f t="shared" ca="1" si="323"/>
        <v>1.0532518900000001</v>
      </c>
      <c r="J854" s="13">
        <f t="shared" si="313"/>
        <v>0.06</v>
      </c>
      <c r="K854" s="29">
        <f t="shared" si="314"/>
        <v>45229</v>
      </c>
      <c r="L854" s="2">
        <f t="shared" si="315"/>
        <v>120</v>
      </c>
      <c r="M854" s="17">
        <f t="shared" si="316"/>
        <v>120</v>
      </c>
      <c r="N854" s="12">
        <f t="shared" si="305"/>
        <v>1.0281356349999999</v>
      </c>
      <c r="O854" s="12">
        <f t="shared" ca="1" si="306"/>
        <v>1.082885801</v>
      </c>
      <c r="P854" s="17">
        <f t="shared" si="317"/>
        <v>0</v>
      </c>
      <c r="Q854" s="14">
        <f t="shared" ca="1" si="307"/>
        <v>0</v>
      </c>
      <c r="R854" s="20">
        <f t="shared" si="308"/>
        <v>0</v>
      </c>
      <c r="S854" s="14">
        <f t="shared" si="309"/>
        <v>0</v>
      </c>
      <c r="T854" s="4" t="str">
        <f t="shared" si="318"/>
        <v>A+J=</v>
      </c>
      <c r="U854" s="29">
        <f t="shared" si="319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310"/>
        <v>45407</v>
      </c>
      <c r="B855" s="125">
        <f t="shared" ca="1" si="320"/>
        <v>2.8421709430404007E-14</v>
      </c>
      <c r="C855" s="14">
        <f t="shared" si="311"/>
        <v>2.8421709430404007E-14</v>
      </c>
      <c r="D855" s="102">
        <f t="shared" si="312"/>
        <v>45404</v>
      </c>
      <c r="E855" s="100">
        <f ca="1">IF(D855&lt;$B$1,VLOOKUP(D855,[1]DI!$A$4:$B$15000,2,FALSE),0)</f>
        <v>0.1065</v>
      </c>
      <c r="F855" s="14">
        <f t="shared" ca="1" si="321"/>
        <v>1.00040168</v>
      </c>
      <c r="G855" s="14">
        <f ca="1">(TRUNC(PRODUCT($F$12:$F854),16))</f>
        <v>1.3712980875351399</v>
      </c>
      <c r="H855" s="14">
        <f t="shared" ca="1" si="322"/>
        <v>1.30144317469818</v>
      </c>
      <c r="I855" s="14">
        <f t="shared" ca="1" si="323"/>
        <v>1.0536749599999999</v>
      </c>
      <c r="J855" s="13">
        <f t="shared" si="313"/>
        <v>0.06</v>
      </c>
      <c r="K855" s="29">
        <f t="shared" si="314"/>
        <v>45229</v>
      </c>
      <c r="L855" s="2">
        <f t="shared" si="315"/>
        <v>121</v>
      </c>
      <c r="M855" s="17">
        <f t="shared" si="316"/>
        <v>121</v>
      </c>
      <c r="N855" s="12">
        <f t="shared" si="305"/>
        <v>1.0283733939999999</v>
      </c>
      <c r="O855" s="12">
        <f t="shared" ca="1" si="306"/>
        <v>1.083571295</v>
      </c>
      <c r="P855" s="17">
        <f t="shared" si="317"/>
        <v>0</v>
      </c>
      <c r="Q855" s="14">
        <f t="shared" ca="1" si="307"/>
        <v>0</v>
      </c>
      <c r="R855" s="20">
        <f t="shared" si="308"/>
        <v>0</v>
      </c>
      <c r="S855" s="14">
        <f t="shared" si="309"/>
        <v>0</v>
      </c>
      <c r="T855" s="4" t="str">
        <f t="shared" si="318"/>
        <v>A+J=</v>
      </c>
      <c r="U855" s="29">
        <f t="shared" si="319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310"/>
        <v>45408</v>
      </c>
      <c r="B856" s="125">
        <f t="shared" ca="1" si="320"/>
        <v>2.8421709430404007E-14</v>
      </c>
      <c r="C856" s="14">
        <f t="shared" si="311"/>
        <v>2.8421709430404007E-14</v>
      </c>
      <c r="D856" s="102">
        <f t="shared" si="312"/>
        <v>45405</v>
      </c>
      <c r="E856" s="100">
        <f ca="1">IF(D856&lt;$B$1,VLOOKUP(D856,[1]DI!$A$4:$B$15000,2,FALSE),0)</f>
        <v>0.1065</v>
      </c>
      <c r="F856" s="14">
        <f t="shared" ca="1" si="321"/>
        <v>1.00040168</v>
      </c>
      <c r="G856" s="14">
        <f ca="1">(TRUNC(PRODUCT($F$12:$F855),16))</f>
        <v>1.3718489105509399</v>
      </c>
      <c r="H856" s="14">
        <f t="shared" ca="1" si="322"/>
        <v>1.30144317469818</v>
      </c>
      <c r="I856" s="14">
        <f t="shared" ca="1" si="323"/>
        <v>1.0540982000000001</v>
      </c>
      <c r="J856" s="13">
        <f t="shared" si="313"/>
        <v>0.06</v>
      </c>
      <c r="K856" s="29">
        <f t="shared" si="314"/>
        <v>45229</v>
      </c>
      <c r="L856" s="2">
        <f t="shared" si="315"/>
        <v>122</v>
      </c>
      <c r="M856" s="17">
        <f t="shared" si="316"/>
        <v>122</v>
      </c>
      <c r="N856" s="12">
        <f t="shared" si="305"/>
        <v>1.0286112080000001</v>
      </c>
      <c r="O856" s="12">
        <f t="shared" ca="1" si="306"/>
        <v>1.084257223</v>
      </c>
      <c r="P856" s="17">
        <f t="shared" si="317"/>
        <v>0</v>
      </c>
      <c r="Q856" s="14">
        <f t="shared" ca="1" si="307"/>
        <v>0</v>
      </c>
      <c r="R856" s="20">
        <f t="shared" si="308"/>
        <v>0</v>
      </c>
      <c r="S856" s="14">
        <f t="shared" si="309"/>
        <v>0</v>
      </c>
      <c r="T856" s="4" t="str">
        <f t="shared" si="318"/>
        <v>A+J=</v>
      </c>
      <c r="U856" s="29">
        <f t="shared" si="319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310"/>
        <v>45411</v>
      </c>
      <c r="B857" s="125">
        <f t="shared" ca="1" si="320"/>
        <v>2.8421709430404007E-14</v>
      </c>
      <c r="C857" s="14">
        <f t="shared" si="311"/>
        <v>2.8421709430404007E-14</v>
      </c>
      <c r="D857" s="102">
        <f t="shared" si="312"/>
        <v>45406</v>
      </c>
      <c r="E857" s="100">
        <f ca="1">IF(D857&lt;$B$1,VLOOKUP(D857,[1]DI!$A$4:$B$15000,2,FALSE),0)</f>
        <v>0.1065</v>
      </c>
      <c r="F857" s="14">
        <f t="shared" ca="1" si="321"/>
        <v>1.00040168</v>
      </c>
      <c r="G857" s="14">
        <f ca="1">(TRUNC(PRODUCT($F$12:$F856),16))</f>
        <v>1.3723999548213299</v>
      </c>
      <c r="H857" s="14">
        <f t="shared" ca="1" si="322"/>
        <v>1.30144317469818</v>
      </c>
      <c r="I857" s="14">
        <f t="shared" ca="1" si="323"/>
        <v>1.0545216100000001</v>
      </c>
      <c r="J857" s="13">
        <f t="shared" si="313"/>
        <v>0.06</v>
      </c>
      <c r="K857" s="29">
        <f t="shared" si="314"/>
        <v>45229</v>
      </c>
      <c r="L857" s="2">
        <f t="shared" si="315"/>
        <v>123</v>
      </c>
      <c r="M857" s="17">
        <f t="shared" si="316"/>
        <v>123</v>
      </c>
      <c r="N857" s="12">
        <f t="shared" si="305"/>
        <v>1.0288490770000001</v>
      </c>
      <c r="O857" s="12">
        <f t="shared" ca="1" si="306"/>
        <v>1.084943585</v>
      </c>
      <c r="P857" s="17">
        <f t="shared" si="317"/>
        <v>0</v>
      </c>
      <c r="Q857" s="14">
        <f t="shared" ca="1" si="307"/>
        <v>0</v>
      </c>
      <c r="R857" s="20">
        <f t="shared" si="308"/>
        <v>0</v>
      </c>
      <c r="S857" s="14">
        <f t="shared" si="309"/>
        <v>0</v>
      </c>
      <c r="T857" s="4" t="str">
        <f t="shared" si="318"/>
        <v>A+J=</v>
      </c>
      <c r="U857" s="29">
        <f t="shared" si="319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310"/>
        <v>45412</v>
      </c>
      <c r="B858" s="125">
        <f t="shared" ca="1" si="320"/>
        <v>2.8421709430404007E-14</v>
      </c>
      <c r="C858" s="14">
        <f t="shared" si="311"/>
        <v>2.8421709430404007E-14</v>
      </c>
      <c r="D858" s="102">
        <f t="shared" si="312"/>
        <v>45407</v>
      </c>
      <c r="E858" s="100">
        <f ca="1">IF(D858&lt;$B$1,VLOOKUP(D858,[1]DI!$A$4:$B$15000,2,FALSE),0)</f>
        <v>0.1065</v>
      </c>
      <c r="F858" s="14">
        <f t="shared" ca="1" si="321"/>
        <v>1.00040168</v>
      </c>
      <c r="G858" s="14">
        <f ca="1">(TRUNC(PRODUCT($F$12:$F857),16))</f>
        <v>1.3729512204351799</v>
      </c>
      <c r="H858" s="14">
        <f t="shared" ca="1" si="322"/>
        <v>1.30144317469818</v>
      </c>
      <c r="I858" s="14">
        <f t="shared" ca="1" si="323"/>
        <v>1.05494519</v>
      </c>
      <c r="J858" s="13">
        <f t="shared" si="313"/>
        <v>0.06</v>
      </c>
      <c r="K858" s="29">
        <f t="shared" si="314"/>
        <v>45229</v>
      </c>
      <c r="L858" s="2">
        <f t="shared" si="315"/>
        <v>124</v>
      </c>
      <c r="M858" s="17">
        <f t="shared" si="316"/>
        <v>124</v>
      </c>
      <c r="N858" s="12">
        <f t="shared" si="305"/>
        <v>1.0290870009999999</v>
      </c>
      <c r="O858" s="12">
        <f t="shared" ca="1" si="306"/>
        <v>1.0856303819999999</v>
      </c>
      <c r="P858" s="17">
        <f t="shared" si="317"/>
        <v>9</v>
      </c>
      <c r="Q858" s="14">
        <f t="shared" ca="1" si="307"/>
        <v>0</v>
      </c>
      <c r="R858" s="20">
        <f t="shared" si="308"/>
        <v>1</v>
      </c>
      <c r="S858" s="14">
        <f t="shared" si="309"/>
        <v>0</v>
      </c>
      <c r="T858" s="4" t="str">
        <f t="shared" si="318"/>
        <v>A+J=</v>
      </c>
      <c r="U858" s="29">
        <f t="shared" si="319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2025-04-28T15:42:38Z</dcterms:modified>
</cp:coreProperties>
</file>