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5A8722-BB33-43B1-B6E6-9D183B1448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C12" i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D14" i="1" l="1"/>
  <c r="A13" i="1"/>
  <c r="D13" i="1" s="1"/>
  <c r="A12" i="1" l="1"/>
  <c r="D12" i="1" s="1"/>
  <c r="AC160" i="1"/>
  <c r="AB161" i="1" l="1"/>
  <c r="AD161" i="1" s="1"/>
  <c r="R12" i="1"/>
  <c r="S12" i="1" s="1"/>
  <c r="B1" i="1"/>
  <c r="AB160" i="1"/>
  <c r="AD160" i="1" s="1"/>
  <c r="AE13" i="1"/>
  <c r="W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3" i="1" l="1"/>
  <c r="Y13" i="1" s="1"/>
  <c r="E12" i="1"/>
  <c r="A15" i="1"/>
  <c r="D15" i="1" s="1"/>
  <c r="E13" i="1"/>
  <c r="F13" i="1" s="1"/>
  <c r="C13" i="1"/>
  <c r="X13" i="1"/>
  <c r="X12" i="1"/>
  <c r="K13" i="1"/>
  <c r="L13" i="1" s="1"/>
  <c r="M13" i="1" s="1"/>
  <c r="N13" i="1" s="1"/>
  <c r="J27" i="1"/>
  <c r="AG12" i="1" l="1"/>
  <c r="U12" i="1" s="1"/>
  <c r="U13" i="1" s="1"/>
  <c r="F12" i="1"/>
  <c r="A16" i="1"/>
  <c r="D16" i="1" s="1"/>
  <c r="E14" i="1"/>
  <c r="F14" i="1" s="1"/>
  <c r="G15" i="1" s="1"/>
  <c r="Z13" i="1"/>
  <c r="AA13" i="1" s="1"/>
  <c r="AD13" i="1" s="1"/>
  <c r="J28" i="1"/>
  <c r="G13" i="1" l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S13" i="1" l="1"/>
  <c r="C14" i="1" s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S80" i="1" s="1"/>
  <c r="S14" i="1" l="1"/>
  <c r="C15" i="1" s="1"/>
  <c r="C16" i="1" s="1"/>
  <c r="C17" i="1" s="1"/>
  <c r="O15" i="1"/>
  <c r="Q14" i="1"/>
  <c r="B14" i="1" s="1"/>
  <c r="K16" i="1"/>
  <c r="L16" i="1" s="1"/>
  <c r="M16" i="1" s="1"/>
  <c r="N16" i="1" s="1"/>
  <c r="H16" i="1"/>
  <c r="I16" i="1" s="1"/>
  <c r="A84" i="1"/>
  <c r="D84" i="1" s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3" i="1"/>
  <c r="F83" i="1" s="1"/>
  <c r="J97" i="1"/>
  <c r="P83" i="1"/>
  <c r="U83" i="1"/>
  <c r="R82" i="1"/>
  <c r="S82" i="1" s="1"/>
  <c r="T83" i="1"/>
  <c r="G84" i="1" l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4" i="1"/>
  <c r="F84" i="1" s="1"/>
  <c r="R83" i="1"/>
  <c r="S83" i="1" s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S85" i="1" s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R123" i="1"/>
  <c r="S123" i="1" s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S146" i="1" s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S148" i="1" s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S176" i="1" s="1"/>
  <c r="U177" i="1"/>
  <c r="C164" i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S183" i="1" s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S185" i="1" s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C229" i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S242" i="1" s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T247" i="1"/>
  <c r="R246" i="1"/>
  <c r="S246" i="1" s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P249" i="1"/>
  <c r="R248" i="1"/>
  <c r="S248" i="1" s="1"/>
  <c r="U249" i="1"/>
  <c r="T249" i="1"/>
  <c r="G250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G256" i="1" l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D261" i="1" l="1"/>
  <c r="E261" i="1" s="1"/>
  <c r="F261" i="1" s="1"/>
  <c r="P261" i="1"/>
  <c r="A262" i="1"/>
  <c r="A263" i="1" s="1"/>
  <c r="T261" i="1"/>
  <c r="U261" i="1"/>
  <c r="R260" i="1"/>
  <c r="S260" i="1" s="1"/>
  <c r="G261" i="1"/>
  <c r="O193" i="1"/>
  <c r="Q192" i="1"/>
  <c r="B192" i="1" s="1"/>
  <c r="K195" i="1"/>
  <c r="L194" i="1"/>
  <c r="M194" i="1" s="1"/>
  <c r="N194" i="1" s="1"/>
  <c r="H195" i="1"/>
  <c r="I194" i="1"/>
  <c r="C247" i="1"/>
  <c r="D263" i="1" l="1"/>
  <c r="E263" i="1" s="1"/>
  <c r="F263" i="1" s="1"/>
  <c r="P263" i="1"/>
  <c r="A264" i="1"/>
  <c r="G262" i="1"/>
  <c r="P262" i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A265" i="1" l="1"/>
  <c r="D264" i="1"/>
  <c r="E264" i="1" s="1"/>
  <c r="F264" i="1" s="1"/>
  <c r="G265" i="1" s="1"/>
  <c r="P264" i="1"/>
  <c r="U263" i="1"/>
  <c r="U264" i="1" s="1"/>
  <c r="T263" i="1"/>
  <c r="T264" i="1" s="1"/>
  <c r="R263" i="1"/>
  <c r="S263" i="1" s="1"/>
  <c r="G263" i="1"/>
  <c r="G264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C249" i="1"/>
  <c r="T265" i="1" l="1"/>
  <c r="U265" i="1"/>
  <c r="R264" i="1"/>
  <c r="S264" i="1" s="1"/>
  <c r="P265" i="1"/>
  <c r="D265" i="1"/>
  <c r="E265" i="1" s="1"/>
  <c r="F265" i="1" s="1"/>
  <c r="O196" i="1"/>
  <c r="Q195" i="1"/>
  <c r="B195" i="1" s="1"/>
  <c r="I197" i="1"/>
  <c r="H198" i="1"/>
  <c r="K198" i="1"/>
  <c r="L197" i="1"/>
  <c r="M197" i="1" s="1"/>
  <c r="N197" i="1" s="1"/>
  <c r="C250" i="1"/>
  <c r="R265" i="1" l="1"/>
  <c r="S265" i="1" s="1"/>
  <c r="O197" i="1"/>
  <c r="Q196" i="1"/>
  <c r="B196" i="1" s="1"/>
  <c r="K199" i="1"/>
  <c r="L198" i="1"/>
  <c r="M198" i="1" s="1"/>
  <c r="N198" i="1" s="1"/>
  <c r="H199" i="1"/>
  <c r="I198" i="1"/>
  <c r="C251" i="1"/>
  <c r="O198" i="1" l="1"/>
  <c r="Q197" i="1"/>
  <c r="B197" i="1" s="1"/>
  <c r="H200" i="1"/>
  <c r="I199" i="1"/>
  <c r="L199" i="1"/>
  <c r="M199" i="1" s="1"/>
  <c r="N199" i="1" s="1"/>
  <c r="K200" i="1"/>
  <c r="C252" i="1"/>
  <c r="O199" i="1" l="1"/>
  <c r="Q198" i="1"/>
  <c r="B198" i="1" s="1"/>
  <c r="K201" i="1"/>
  <c r="L200" i="1"/>
  <c r="M200" i="1" s="1"/>
  <c r="N200" i="1" s="1"/>
  <c r="H201" i="1"/>
  <c r="I200" i="1"/>
  <c r="C253" i="1"/>
  <c r="O200" i="1" l="1"/>
  <c r="Q199" i="1"/>
  <c r="B199" i="1" s="1"/>
  <c r="H202" i="1"/>
  <c r="I201" i="1"/>
  <c r="L201" i="1"/>
  <c r="M201" i="1" s="1"/>
  <c r="N201" i="1" s="1"/>
  <c r="K202" i="1"/>
  <c r="C254" i="1"/>
  <c r="O201" i="1" l="1"/>
  <c r="Q200" i="1"/>
  <c r="B200" i="1" s="1"/>
  <c r="L202" i="1"/>
  <c r="M202" i="1" s="1"/>
  <c r="N202" i="1" s="1"/>
  <c r="K203" i="1"/>
  <c r="H203" i="1"/>
  <c r="I202" i="1"/>
  <c r="C255" i="1"/>
  <c r="O202" i="1" l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60" i="1" l="1"/>
  <c r="O204" i="1"/>
  <c r="I205" i="1"/>
  <c r="H206" i="1"/>
  <c r="L205" i="1"/>
  <c r="M205" i="1" s="1"/>
  <c r="N205" i="1" s="1"/>
  <c r="K206" i="1"/>
  <c r="C261" i="1" l="1"/>
  <c r="O205" i="1"/>
  <c r="Q204" i="1"/>
  <c r="B204" i="1" s="1"/>
  <c r="L206" i="1"/>
  <c r="M206" i="1" s="1"/>
  <c r="N206" i="1" s="1"/>
  <c r="K207" i="1"/>
  <c r="H207" i="1"/>
  <c r="I206" i="1"/>
  <c r="C262" i="1" l="1"/>
  <c r="O206" i="1"/>
  <c r="Q205" i="1"/>
  <c r="B205" i="1" s="1"/>
  <c r="H208" i="1"/>
  <c r="I207" i="1"/>
  <c r="K208" i="1"/>
  <c r="L207" i="1"/>
  <c r="M207" i="1" s="1"/>
  <c r="N207" i="1" s="1"/>
  <c r="C263" i="1" l="1"/>
  <c r="O207" i="1"/>
  <c r="Q206" i="1"/>
  <c r="B206" i="1" s="1"/>
  <c r="L208" i="1"/>
  <c r="M208" i="1" s="1"/>
  <c r="N208" i="1" s="1"/>
  <c r="K209" i="1"/>
  <c r="H209" i="1"/>
  <c r="I208" i="1"/>
  <c r="C264" i="1" l="1"/>
  <c r="O208" i="1"/>
  <c r="Q207" i="1"/>
  <c r="B207" i="1" s="1"/>
  <c r="H210" i="1"/>
  <c r="I209" i="1"/>
  <c r="K210" i="1"/>
  <c r="L209" i="1"/>
  <c r="M209" i="1" s="1"/>
  <c r="N209" i="1" s="1"/>
  <c r="C265" i="1" l="1"/>
  <c r="O209" i="1"/>
  <c r="Q208" i="1"/>
  <c r="B208" i="1" s="1"/>
  <c r="K211" i="1"/>
  <c r="L210" i="1"/>
  <c r="M210" i="1" s="1"/>
  <c r="N210" i="1" s="1"/>
  <c r="H211" i="1"/>
  <c r="I210" i="1"/>
  <c r="O210" i="1" l="1"/>
  <c r="Q209" i="1"/>
  <c r="B209" i="1" s="1"/>
  <c r="H212" i="1"/>
  <c r="I211" i="1"/>
  <c r="L211" i="1"/>
  <c r="M211" i="1" s="1"/>
  <c r="N211" i="1" s="1"/>
  <c r="K212" i="1"/>
  <c r="O211" i="1" l="1"/>
  <c r="Q210" i="1"/>
  <c r="B210" i="1" s="1"/>
  <c r="K213" i="1"/>
  <c r="L212" i="1"/>
  <c r="M212" i="1" s="1"/>
  <c r="N212" i="1" s="1"/>
  <c r="H213" i="1"/>
  <c r="I212" i="1"/>
  <c r="O212" i="1" l="1"/>
  <c r="Q211" i="1"/>
  <c r="B211" i="1" s="1"/>
  <c r="I213" i="1"/>
  <c r="H214" i="1"/>
  <c r="K214" i="1"/>
  <c r="L213" i="1"/>
  <c r="M213" i="1" s="1"/>
  <c r="N213" i="1" s="1"/>
  <c r="O213" i="1" l="1"/>
  <c r="Q212" i="1"/>
  <c r="B212" i="1" s="1"/>
  <c r="K215" i="1"/>
  <c r="L214" i="1"/>
  <c r="M214" i="1" s="1"/>
  <c r="N214" i="1" s="1"/>
  <c r="I214" i="1"/>
  <c r="H215" i="1"/>
  <c r="O214" i="1" l="1"/>
  <c r="Q213" i="1"/>
  <c r="B213" i="1" s="1"/>
  <c r="I215" i="1"/>
  <c r="H216" i="1"/>
  <c r="L215" i="1"/>
  <c r="M215" i="1" s="1"/>
  <c r="N215" i="1" s="1"/>
  <c r="K216" i="1"/>
  <c r="O215" i="1" l="1"/>
  <c r="Q215" i="1" s="1"/>
  <c r="B215" i="1" s="1"/>
  <c r="Q214" i="1"/>
  <c r="B214" i="1" s="1"/>
  <c r="H217" i="1"/>
  <c r="I216" i="1"/>
  <c r="K217" i="1"/>
  <c r="L216" i="1"/>
  <c r="M216" i="1" s="1"/>
  <c r="N216" i="1" s="1"/>
  <c r="O216" i="1" l="1"/>
  <c r="L217" i="1"/>
  <c r="M217" i="1" s="1"/>
  <c r="N217" i="1" s="1"/>
  <c r="K218" i="1"/>
  <c r="I217" i="1"/>
  <c r="H218" i="1"/>
  <c r="O217" i="1" l="1"/>
  <c r="Q216" i="1"/>
  <c r="B216" i="1" s="1"/>
  <c r="I218" i="1"/>
  <c r="H219" i="1"/>
  <c r="L218" i="1"/>
  <c r="M218" i="1" s="1"/>
  <c r="N218" i="1" s="1"/>
  <c r="K219" i="1"/>
  <c r="O218" i="1" l="1"/>
  <c r="Q217" i="1"/>
  <c r="B217" i="1" s="1"/>
  <c r="L219" i="1"/>
  <c r="M219" i="1" s="1"/>
  <c r="N219" i="1" s="1"/>
  <c r="K220" i="1"/>
  <c r="I219" i="1"/>
  <c r="H220" i="1"/>
  <c r="O219" i="1" l="1"/>
  <c r="Q218" i="1"/>
  <c r="B218" i="1" s="1"/>
  <c r="H221" i="1"/>
  <c r="I220" i="1"/>
  <c r="L220" i="1"/>
  <c r="M220" i="1" s="1"/>
  <c r="N220" i="1" s="1"/>
  <c r="K221" i="1"/>
  <c r="O220" i="1" l="1"/>
  <c r="Q219" i="1"/>
  <c r="B219" i="1" s="1"/>
  <c r="L221" i="1"/>
  <c r="M221" i="1" s="1"/>
  <c r="N221" i="1" s="1"/>
  <c r="K222" i="1"/>
  <c r="H222" i="1"/>
  <c r="I221" i="1"/>
  <c r="O221" i="1" l="1"/>
  <c r="Q220" i="1"/>
  <c r="B220" i="1" s="1"/>
  <c r="I222" i="1"/>
  <c r="H223" i="1"/>
  <c r="K223" i="1"/>
  <c r="L222" i="1"/>
  <c r="M222" i="1" s="1"/>
  <c r="N222" i="1" s="1"/>
  <c r="O222" i="1" l="1"/>
  <c r="Q221" i="1"/>
  <c r="B221" i="1" s="1"/>
  <c r="L223" i="1"/>
  <c r="M223" i="1" s="1"/>
  <c r="N223" i="1" s="1"/>
  <c r="K224" i="1"/>
  <c r="H224" i="1"/>
  <c r="I223" i="1"/>
  <c r="O223" i="1" l="1"/>
  <c r="Q222" i="1"/>
  <c r="B222" i="1" s="1"/>
  <c r="I224" i="1"/>
  <c r="H225" i="1"/>
  <c r="L224" i="1"/>
  <c r="M224" i="1" s="1"/>
  <c r="N224" i="1" s="1"/>
  <c r="K225" i="1"/>
  <c r="O224" i="1" l="1"/>
  <c r="Q224" i="1" s="1"/>
  <c r="B224" i="1" s="1"/>
  <c r="Q223" i="1"/>
  <c r="B223" i="1" s="1"/>
  <c r="L225" i="1"/>
  <c r="M225" i="1" s="1"/>
  <c r="N225" i="1" s="1"/>
  <c r="K226" i="1"/>
  <c r="I225" i="1"/>
  <c r="H226" i="1"/>
  <c r="O225" i="1" l="1"/>
  <c r="I226" i="1"/>
  <c r="H227" i="1"/>
  <c r="L226" i="1"/>
  <c r="M226" i="1" s="1"/>
  <c r="N226" i="1" s="1"/>
  <c r="K227" i="1"/>
  <c r="O226" i="1" l="1"/>
  <c r="Q226" i="1" s="1"/>
  <c r="B226" i="1" s="1"/>
  <c r="Q225" i="1"/>
  <c r="B225" i="1" s="1"/>
  <c r="I227" i="1"/>
  <c r="H228" i="1"/>
  <c r="L227" i="1"/>
  <c r="M227" i="1" s="1"/>
  <c r="N227" i="1" s="1"/>
  <c r="K228" i="1"/>
  <c r="O227" i="1" l="1"/>
  <c r="I228" i="1"/>
  <c r="H229" i="1"/>
  <c r="L228" i="1"/>
  <c r="M228" i="1" s="1"/>
  <c r="N228" i="1" s="1"/>
  <c r="K229" i="1"/>
  <c r="O228" i="1" l="1"/>
  <c r="Q228" i="1" s="1"/>
  <c r="B228" i="1" s="1"/>
  <c r="Q227" i="1"/>
  <c r="B227" i="1" s="1"/>
  <c r="L229" i="1"/>
  <c r="M229" i="1" s="1"/>
  <c r="N229" i="1" s="1"/>
  <c r="K230" i="1"/>
  <c r="H230" i="1"/>
  <c r="I229" i="1"/>
  <c r="O229" i="1" l="1"/>
  <c r="I230" i="1"/>
  <c r="H231" i="1"/>
  <c r="L230" i="1"/>
  <c r="M230" i="1" s="1"/>
  <c r="N230" i="1" s="1"/>
  <c r="K231" i="1"/>
  <c r="O230" i="1" l="1"/>
  <c r="Q230" i="1" s="1"/>
  <c r="B230" i="1" s="1"/>
  <c r="Q229" i="1"/>
  <c r="B229" i="1" s="1"/>
  <c r="L231" i="1"/>
  <c r="M231" i="1" s="1"/>
  <c r="N231" i="1" s="1"/>
  <c r="K232" i="1"/>
  <c r="I231" i="1"/>
  <c r="H232" i="1"/>
  <c r="O231" i="1" l="1"/>
  <c r="I232" i="1"/>
  <c r="H233" i="1"/>
  <c r="K233" i="1"/>
  <c r="L232" i="1"/>
  <c r="M232" i="1" s="1"/>
  <c r="N232" i="1" s="1"/>
  <c r="O232" i="1" l="1"/>
  <c r="Q232" i="1" s="1"/>
  <c r="B232" i="1" s="1"/>
  <c r="Q231" i="1"/>
  <c r="B231" i="1" s="1"/>
  <c r="L233" i="1"/>
  <c r="M233" i="1" s="1"/>
  <c r="N233" i="1" s="1"/>
  <c r="K234" i="1"/>
  <c r="I233" i="1"/>
  <c r="H234" i="1"/>
  <c r="O233" i="1" l="1"/>
  <c r="I234" i="1"/>
  <c r="H235" i="1"/>
  <c r="L234" i="1"/>
  <c r="M234" i="1" s="1"/>
  <c r="N234" i="1" s="1"/>
  <c r="K235" i="1"/>
  <c r="O234" i="1" l="1"/>
  <c r="Q234" i="1" s="1"/>
  <c r="B234" i="1" s="1"/>
  <c r="Q233" i="1"/>
  <c r="B233" i="1" s="1"/>
  <c r="H236" i="1"/>
  <c r="I235" i="1"/>
  <c r="L235" i="1"/>
  <c r="M235" i="1" s="1"/>
  <c r="N235" i="1" s="1"/>
  <c r="K236" i="1"/>
  <c r="O235" i="1" l="1"/>
  <c r="K237" i="1"/>
  <c r="L236" i="1"/>
  <c r="M236" i="1" s="1"/>
  <c r="N236" i="1" s="1"/>
  <c r="I236" i="1"/>
  <c r="H237" i="1"/>
  <c r="O236" i="1" l="1"/>
  <c r="Q235" i="1"/>
  <c r="B235" i="1" s="1"/>
  <c r="H238" i="1"/>
  <c r="I237" i="1"/>
  <c r="L237" i="1"/>
  <c r="M237" i="1" s="1"/>
  <c r="N237" i="1" s="1"/>
  <c r="K238" i="1"/>
  <c r="O237" i="1" l="1"/>
  <c r="Q236" i="1"/>
  <c r="B236" i="1" s="1"/>
  <c r="L238" i="1"/>
  <c r="M238" i="1" s="1"/>
  <c r="N238" i="1" s="1"/>
  <c r="K239" i="1"/>
  <c r="I238" i="1"/>
  <c r="H239" i="1"/>
  <c r="O238" i="1" l="1"/>
  <c r="Q237" i="1"/>
  <c r="B237" i="1" s="1"/>
  <c r="H240" i="1"/>
  <c r="I239" i="1"/>
  <c r="L239" i="1"/>
  <c r="M239" i="1" s="1"/>
  <c r="N239" i="1" s="1"/>
  <c r="K240" i="1"/>
  <c r="O239" i="1" l="1"/>
  <c r="Q238" i="1"/>
  <c r="B238" i="1" s="1"/>
  <c r="L240" i="1"/>
  <c r="M240" i="1" s="1"/>
  <c r="N240" i="1" s="1"/>
  <c r="K241" i="1"/>
  <c r="I240" i="1"/>
  <c r="H241" i="1"/>
  <c r="O240" i="1" l="1"/>
  <c r="Q239" i="1"/>
  <c r="B239" i="1" s="1"/>
  <c r="H242" i="1"/>
  <c r="I241" i="1"/>
  <c r="L241" i="1"/>
  <c r="M241" i="1" s="1"/>
  <c r="N241" i="1" s="1"/>
  <c r="K242" i="1"/>
  <c r="O241" i="1" l="1"/>
  <c r="Q240" i="1"/>
  <c r="B240" i="1" s="1"/>
  <c r="L242" i="1"/>
  <c r="M242" i="1" s="1"/>
  <c r="N242" i="1" s="1"/>
  <c r="K243" i="1"/>
  <c r="I242" i="1"/>
  <c r="H243" i="1"/>
  <c r="O242" i="1" l="1"/>
  <c r="Q241" i="1"/>
  <c r="B241" i="1" s="1"/>
  <c r="I243" i="1"/>
  <c r="H244" i="1"/>
  <c r="L243" i="1"/>
  <c r="M243" i="1" s="1"/>
  <c r="N243" i="1" s="1"/>
  <c r="K244" i="1"/>
  <c r="O243" i="1" l="1"/>
  <c r="Q243" i="1" s="1"/>
  <c r="B243" i="1" s="1"/>
  <c r="Q242" i="1"/>
  <c r="B242" i="1" s="1"/>
  <c r="L244" i="1"/>
  <c r="M244" i="1" s="1"/>
  <c r="N244" i="1" s="1"/>
  <c r="K245" i="1"/>
  <c r="I244" i="1"/>
  <c r="H245" i="1"/>
  <c r="O244" i="1" l="1"/>
  <c r="I245" i="1"/>
  <c r="H246" i="1"/>
  <c r="L245" i="1"/>
  <c r="M245" i="1" s="1"/>
  <c r="N245" i="1" s="1"/>
  <c r="K246" i="1"/>
  <c r="O245" i="1" l="1"/>
  <c r="Q245" i="1" s="1"/>
  <c r="B245" i="1" s="1"/>
  <c r="Q244" i="1"/>
  <c r="B244" i="1" s="1"/>
  <c r="L246" i="1"/>
  <c r="M246" i="1" s="1"/>
  <c r="N246" i="1" s="1"/>
  <c r="K247" i="1"/>
  <c r="I246" i="1"/>
  <c r="H247" i="1"/>
  <c r="O246" i="1" l="1"/>
  <c r="H248" i="1"/>
  <c r="I247" i="1"/>
  <c r="L247" i="1"/>
  <c r="M247" i="1" s="1"/>
  <c r="N247" i="1" s="1"/>
  <c r="K248" i="1"/>
  <c r="O247" i="1" l="1"/>
  <c r="Q246" i="1"/>
  <c r="B246" i="1" s="1"/>
  <c r="L248" i="1"/>
  <c r="M248" i="1" s="1"/>
  <c r="N248" i="1" s="1"/>
  <c r="K249" i="1"/>
  <c r="I248" i="1"/>
  <c r="H249" i="1"/>
  <c r="O248" i="1" l="1"/>
  <c r="Q247" i="1"/>
  <c r="B247" i="1" s="1"/>
  <c r="H250" i="1"/>
  <c r="I249" i="1"/>
  <c r="L249" i="1"/>
  <c r="M249" i="1" s="1"/>
  <c r="N249" i="1" s="1"/>
  <c r="K250" i="1"/>
  <c r="O249" i="1" l="1"/>
  <c r="Q248" i="1"/>
  <c r="B248" i="1" s="1"/>
  <c r="K251" i="1"/>
  <c r="L250" i="1"/>
  <c r="M250" i="1" s="1"/>
  <c r="N250" i="1" s="1"/>
  <c r="I250" i="1"/>
  <c r="H251" i="1"/>
  <c r="O250" i="1" l="1"/>
  <c r="Q249" i="1"/>
  <c r="B249" i="1" s="1"/>
  <c r="I251" i="1"/>
  <c r="H252" i="1"/>
  <c r="L251" i="1"/>
  <c r="M251" i="1" s="1"/>
  <c r="N251" i="1" s="1"/>
  <c r="K252" i="1"/>
  <c r="O251" i="1" l="1"/>
  <c r="Q251" i="1" s="1"/>
  <c r="B251" i="1" s="1"/>
  <c r="Q250" i="1"/>
  <c r="B250" i="1" s="1"/>
  <c r="L252" i="1"/>
  <c r="M252" i="1" s="1"/>
  <c r="N252" i="1" s="1"/>
  <c r="K253" i="1"/>
  <c r="I252" i="1"/>
  <c r="H253" i="1"/>
  <c r="O252" i="1" l="1"/>
  <c r="H254" i="1"/>
  <c r="I253" i="1"/>
  <c r="L253" i="1"/>
  <c r="M253" i="1" s="1"/>
  <c r="N253" i="1" s="1"/>
  <c r="K254" i="1"/>
  <c r="O253" i="1" l="1"/>
  <c r="Q252" i="1"/>
  <c r="B252" i="1" s="1"/>
  <c r="L254" i="1"/>
  <c r="M254" i="1" s="1"/>
  <c r="N254" i="1" s="1"/>
  <c r="K255" i="1"/>
  <c r="I254" i="1"/>
  <c r="H255" i="1"/>
  <c r="O254" i="1" l="1"/>
  <c r="Q253" i="1"/>
  <c r="B253" i="1" s="1"/>
  <c r="I255" i="1"/>
  <c r="H256" i="1"/>
  <c r="H257" i="1" s="1"/>
  <c r="L255" i="1"/>
  <c r="M255" i="1" s="1"/>
  <c r="N255" i="1" s="1"/>
  <c r="K256" i="1"/>
  <c r="K257" i="1" s="1"/>
  <c r="L257" i="1" l="1"/>
  <c r="K258" i="1"/>
  <c r="H258" i="1"/>
  <c r="I257" i="1"/>
  <c r="O255" i="1"/>
  <c r="Q255" i="1" s="1"/>
  <c r="B255" i="1" s="1"/>
  <c r="Q254" i="1"/>
  <c r="B254" i="1" s="1"/>
  <c r="L256" i="1"/>
  <c r="I256" i="1"/>
  <c r="H259" i="1" l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O258" i="1" l="1"/>
  <c r="Q258" i="1" s="1"/>
  <c r="B258" i="1" s="1"/>
  <c r="L259" i="1"/>
  <c r="M259" i="1" s="1"/>
  <c r="N259" i="1" s="1"/>
  <c r="K260" i="1"/>
  <c r="I259" i="1"/>
  <c r="H260" i="1"/>
  <c r="O259" i="1" l="1"/>
  <c r="Q259" i="1" s="1"/>
  <c r="B259" i="1" s="1"/>
  <c r="H261" i="1"/>
  <c r="I260" i="1"/>
  <c r="L260" i="1"/>
  <c r="M260" i="1" s="1"/>
  <c r="N260" i="1" s="1"/>
  <c r="K261" i="1"/>
  <c r="L261" i="1" l="1"/>
  <c r="M261" i="1" s="1"/>
  <c r="N261" i="1" s="1"/>
  <c r="K262" i="1"/>
  <c r="K263" i="1" s="1"/>
  <c r="O260" i="1"/>
  <c r="Q260" i="1" s="1"/>
  <c r="B260" i="1" s="1"/>
  <c r="H262" i="1"/>
  <c r="H263" i="1" s="1"/>
  <c r="I261" i="1"/>
  <c r="L263" i="1" l="1"/>
  <c r="K264" i="1"/>
  <c r="H264" i="1"/>
  <c r="I263" i="1"/>
  <c r="O261" i="1"/>
  <c r="Q261" i="1" s="1"/>
  <c r="B261" i="1" s="1"/>
  <c r="I262" i="1"/>
  <c r="L262" i="1"/>
  <c r="I264" i="1" l="1"/>
  <c r="H265" i="1"/>
  <c r="L264" i="1"/>
  <c r="M264" i="1" s="1"/>
  <c r="N264" i="1" s="1"/>
  <c r="K265" i="1"/>
  <c r="M262" i="1"/>
  <c r="N262" i="1" s="1"/>
  <c r="O262" i="1" s="1"/>
  <c r="Q262" i="1" s="1"/>
  <c r="B262" i="1" s="1"/>
  <c r="M263" i="1"/>
  <c r="N263" i="1" s="1"/>
  <c r="O263" i="1" s="1"/>
  <c r="Q263" i="1" s="1"/>
  <c r="B263" i="1" s="1"/>
  <c r="O264" i="1" l="1"/>
  <c r="Q264" i="1" s="1"/>
  <c r="B264" i="1" s="1"/>
  <c r="L265" i="1"/>
  <c r="M265" i="1" s="1"/>
  <c r="N265" i="1" s="1"/>
  <c r="I265" i="1"/>
  <c r="A5" i="1"/>
  <c r="O265" i="1" l="1"/>
  <c r="Q265" i="1" s="1"/>
  <c r="B265" i="1" s="1"/>
</calcChain>
</file>

<file path=xl/sharedStrings.xml><?xml version="1.0" encoding="utf-8"?>
<sst xmlns="http://schemas.openxmlformats.org/spreadsheetml/2006/main" count="102" uniqueCount="65">
  <si>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</si>
  <si>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</si>
  <si>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</si>
  <si>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</si>
  <si>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</si>
  <si>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</si>
  <si>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</si>
  <si>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</si>
  <si>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</si>
  <si>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</si>
  <si>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</si>
  <si>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</si>
  <si>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</si>
  <si>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</si>
  <si>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</si>
  <si>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</si>
  <si>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</si>
  <si>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</si>
  <si>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</si>
  <si>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</si>
  <si>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</si>
  <si>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</si>
  <si>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</si>
  <si>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</si>
  <si>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</si>
  <si>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</si>
  <si>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</si>
  <si>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</si>
  <si>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</si>
  <si>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</si>
  <si>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</si>
  <si>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</si>
  <si>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</si>
  <si>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</si>
  <si>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</si>
  <si>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</si>
  <si>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</si>
  <si>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</si>
  <si>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</si>
  <si>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</si>
  <si>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</si>
  <si>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</si>
  <si>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</si>
  <si>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</si>
  <si>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</si>
  <si>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</si>
  <si>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</si>
  <si>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</si>
  <si>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</si>
  <si>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</si>
  <si>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</si>
  <si>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</si>
  <si>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</si>
  <si>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</si>
  <si>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</si>
  <si>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</si>
  <si>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</si>
  <si>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</si>
  <si>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</si>
  <si>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</si>
  <si>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</si>
  <si>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DI+</t>
  </si>
  <si>
    <t>GAPS</t>
  </si>
  <si>
    <t>GAPS AGRONEGÓCIOS LTDA.</t>
  </si>
  <si>
    <t>08/2022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</si>
</sst>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  <xf numFmtId="0" fontId="26" fillId="8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1" fontId="21" fillId="7" borderId="0" xfId="0" applyNumberFormat="1" applyFont="1" applyFill="1" applyAlignment="1">
      <alignment horizontal="center"/>
    </xf>
    <xf numFmtId="14" fontId="26" fillId="8" borderId="3" xfId="3" applyNumberFormat="1" applyBorder="1" applyAlignment="1">
      <alignment horizontal="center"/>
    </xf>
    <xf numFmtId="167" fontId="26" fillId="8" borderId="0" xfId="3" applyNumberFormat="1" applyAlignment="1">
      <alignment horizontal="center" vertical="center"/>
    </xf>
    <xf numFmtId="166" fontId="26" fillId="8" borderId="0" xfId="3" applyNumberFormat="1" applyAlignment="1">
      <alignment horizontal="center"/>
    </xf>
    <xf numFmtId="14" fontId="26" fillId="8" borderId="0" xfId="3" applyNumberFormat="1" applyAlignment="1">
      <alignment horizontal="center"/>
    </xf>
    <xf numFmtId="10" fontId="26" fillId="8" borderId="0" xfId="3" applyNumberFormat="1" applyAlignment="1">
      <alignment horizontal="center"/>
    </xf>
    <xf numFmtId="167" fontId="26" fillId="8" borderId="0" xfId="3" applyNumberFormat="1" applyAlignment="1">
      <alignment horizontal="center"/>
    </xf>
    <xf numFmtId="0" fontId="26" fillId="8" borderId="0" xfId="3" applyAlignment="1">
      <alignment horizontal="center"/>
    </xf>
    <xf numFmtId="3" fontId="26" fillId="8" borderId="0" xfId="3" applyNumberFormat="1" applyAlignment="1">
      <alignment horizontal="center"/>
    </xf>
    <xf numFmtId="169" fontId="26" fillId="8" borderId="0" xfId="3" applyNumberFormat="1" applyAlignment="1">
      <alignment horizontal="center"/>
    </xf>
    <xf numFmtId="172" fontId="26" fillId="8" borderId="0" xfId="3" applyNumberFormat="1" applyAlignment="1">
      <alignment horizontal="center"/>
    </xf>
    <xf numFmtId="0" fontId="26" fillId="8" borderId="0" xfId="3" applyAlignment="1">
      <alignment horizontal="right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45777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8"/>
      <c r="B4" s="165">
        <v>3100000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9" t="str">
        <f>IF(A4="Sim",VLOOKUP($B$1,$A$12:$U$4692,16),"")</f>
        <v/>
      </c>
      <c r="B5" s="165" t="s">
        <v>61</v>
      </c>
      <c r="C5" s="166">
        <v>4.4999999999999998E-2</v>
      </c>
      <c r="D5" s="164"/>
      <c r="E5" s="164"/>
      <c r="F5" s="173"/>
      <c r="G5" s="174"/>
      <c r="H5" s="174"/>
      <c r="I5" s="174"/>
      <c r="J5" s="175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8">
        <v>2</v>
      </c>
      <c r="C6" s="178">
        <f t="shared" ref="C6" si="0">(B6+1)</f>
        <v>3</v>
      </c>
      <c r="D6" s="178">
        <f t="shared" ref="D6" si="1">(C6+1)</f>
        <v>4</v>
      </c>
      <c r="E6" s="178">
        <f t="shared" ref="E6" si="2">(D6+1)</f>
        <v>5</v>
      </c>
      <c r="F6" s="178">
        <f t="shared" ref="F6" si="3">(E6+1)</f>
        <v>6</v>
      </c>
      <c r="G6" s="178">
        <f t="shared" ref="G6" si="4">(F6+1)</f>
        <v>7</v>
      </c>
      <c r="H6" s="178">
        <f t="shared" ref="H6" si="5">(G6+1)</f>
        <v>8</v>
      </c>
      <c r="I6" s="178">
        <f t="shared" ref="I6" si="6">(H6+1)</f>
        <v>9</v>
      </c>
      <c r="J6" s="178">
        <f t="shared" ref="J6" si="7">(I6+1)</f>
        <v>10</v>
      </c>
      <c r="K6" s="178">
        <f t="shared" ref="K6" si="8">(J6+1)</f>
        <v>11</v>
      </c>
      <c r="L6" s="178">
        <f t="shared" ref="L6" si="9">(K6+1)</f>
        <v>12</v>
      </c>
      <c r="M6" s="178">
        <f t="shared" ref="M6" si="10">(L6+1)</f>
        <v>13</v>
      </c>
      <c r="N6" s="178">
        <f t="shared" ref="N6" si="11">(M6+1)</f>
        <v>14</v>
      </c>
      <c r="O6" s="178">
        <f t="shared" ref="O6" si="12">(N6+1)</f>
        <v>15</v>
      </c>
      <c r="P6" s="178">
        <f t="shared" ref="P6" si="13">(O6+1)</f>
        <v>16</v>
      </c>
      <c r="Q6" s="178">
        <f t="shared" ref="Q6" si="14">(P6+1)</f>
        <v>17</v>
      </c>
      <c r="R6" s="178">
        <f t="shared" ref="R6" si="15">(Q6+1)</f>
        <v>18</v>
      </c>
      <c r="S6" s="178">
        <f t="shared" ref="S6" si="16">(R6+1)</f>
        <v>19</v>
      </c>
      <c r="T6" s="178">
        <f t="shared" ref="T6" si="17">(S6+1)</f>
        <v>20</v>
      </c>
      <c r="U6" s="178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44739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44742</v>
      </c>
      <c r="B9" s="179"/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GAPS AGRONEGÓCIOS LTDA.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45044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70">
        <f>J12</f>
        <v>4.4999999999999998E-2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44740</v>
      </c>
      <c r="B12" s="118">
        <f ca="1">IF(A12&lt;=TODAY(),C12+Q12,IF(AND(A12&gt;TODAY(),A12&lt;=$B$1),IF(VLOOKUP(TODAY(),$A$10:$E$5000,4,FALSE)=0,"n.d",C12+Q12),"n.d"))</f>
        <v>3100000</v>
      </c>
      <c r="C12" s="119">
        <f>B4</f>
        <v>3100000</v>
      </c>
      <c r="D12" s="117">
        <f>WORKDAY($A12,-1,$W$160:$W$544)</f>
        <v>44739</v>
      </c>
      <c r="E12" s="120">
        <f ca="1">IF(D12&lt;$B$1,VLOOKUP(D12,[1]DI!$A$4:$B$15000,2,FALSE),0)</f>
        <v>0.13150000000000001</v>
      </c>
      <c r="F12" s="121">
        <f t="shared" ref="F12:F13" ca="1" si="19">ROUND(((1+E12)^(1/252)),8)</f>
        <v>1.0004903700000001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6">
        <f>C5</f>
        <v>4.4999999999999998E-2</v>
      </c>
      <c r="K12" s="177">
        <f>A9</f>
        <v>44742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IF(R12&gt;0,TRUNC(R12*C$12,8),0)</f>
        <v>0</v>
      </c>
      <c r="T12" s="18" t="str">
        <f>AF12</f>
        <v>A+J=</v>
      </c>
      <c r="U12" s="33">
        <f>AG12</f>
        <v>45044</v>
      </c>
      <c r="V12" s="19"/>
      <c r="W12" s="123">
        <v>0</v>
      </c>
      <c r="X12" s="124">
        <f t="shared" ref="X12:X13" si="25">AD160</f>
        <v>44742</v>
      </c>
      <c r="Y12" s="125">
        <f>C12</f>
        <v>3100000</v>
      </c>
      <c r="Z12" s="126"/>
      <c r="AA12" s="127"/>
      <c r="AB12" s="126"/>
      <c r="AC12" s="128"/>
      <c r="AD12" s="127"/>
      <c r="AE12" s="123">
        <v>0</v>
      </c>
      <c r="AF12" s="129" t="s">
        <v>51</v>
      </c>
      <c r="AG12" s="124">
        <f t="shared" ref="AG12" si="26">X13</f>
        <v>45044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44741</v>
      </c>
      <c r="B13" s="118">
        <f ca="1">IF(A13&lt;=TODAY(),C13+Q13,IF(AND(A13&gt;TODAY(),A13&lt;=$B$1),IF(VLOOKUP(TODAY(),$A$10:$E$5000,4,FALSE)=0,"n.d",C13+Q13),"n.d"))</f>
        <v>3101520.1469999999</v>
      </c>
      <c r="C13" s="119">
        <f t="shared" ref="C13:C76" si="27">(C12-S12)</f>
        <v>3100000</v>
      </c>
      <c r="D13" s="117">
        <f>WORKDAY($A13,-1,$W$160:$W$544)</f>
        <v>44740</v>
      </c>
      <c r="E13" s="120">
        <f ca="1">IF(D13&lt;$B$1,VLOOKUP(D13,[1]DI!$A$4:$B$15000,2,FALSE),0)</f>
        <v>0.13150000000000001</v>
      </c>
      <c r="F13" s="121">
        <f t="shared" ca="1" si="19"/>
        <v>1.0004903700000001</v>
      </c>
      <c r="G13" s="121">
        <f ca="1">(TRUNC(PRODUCT($F$12:$F12),16))</f>
        <v>1.0004903700000001</v>
      </c>
      <c r="H13" s="121">
        <f t="shared" ref="H13" si="28">IF(P12&gt;0,G12,H12)</f>
        <v>1</v>
      </c>
      <c r="I13" s="121">
        <f t="shared" ca="1" si="20"/>
        <v>1.0004903700000001</v>
      </c>
      <c r="J13" s="13">
        <f t="shared" ref="J13:J76" si="29">J12</f>
        <v>4.4999999999999998E-2</v>
      </c>
      <c r="K13" s="33">
        <f t="shared" ref="K13:K76" si="30">IF(P12&gt;0,VLOOKUP(P12,W$12:AG$150,2),K12)</f>
        <v>44742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1.0004903700000001</v>
      </c>
      <c r="P13" s="17">
        <v>0</v>
      </c>
      <c r="Q13" s="14">
        <f t="shared" ca="1" si="23"/>
        <v>1520.1469999999999</v>
      </c>
      <c r="R13" s="21">
        <f t="shared" si="24"/>
        <v>0</v>
      </c>
      <c r="S13" s="14">
        <f t="shared" ref="S13:S76" si="35">IF(R13&gt;0,TRUNC(R13*C$12,8),0)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45044</v>
      </c>
      <c r="V13" s="4"/>
      <c r="W13" s="123">
        <f t="shared" ref="W13" si="38">W12+1</f>
        <v>1</v>
      </c>
      <c r="X13" s="124">
        <f t="shared" si="25"/>
        <v>45044</v>
      </c>
      <c r="Y13" s="126">
        <f t="shared" ref="Y13" si="39">(Y12-AB13)</f>
        <v>0</v>
      </c>
      <c r="Z13" s="127">
        <f t="shared" ref="Z13" si="40">NETWORKDAYS(X12,X13,W$160:W$444)-1</f>
        <v>208</v>
      </c>
      <c r="AA13" s="130">
        <f>TRUNC((ROUND(((1+AA$11)^(Z13/252)),9)-1)*Y12,8)</f>
        <v>114698.2919</v>
      </c>
      <c r="AB13" s="130">
        <f>TRUNC(Y$12*AC13,8)</f>
        <v>3100000</v>
      </c>
      <c r="AC13" s="128">
        <v>1</v>
      </c>
      <c r="AD13" s="130">
        <f t="shared" ref="AD13" si="41">(AA13+AB13)</f>
        <v>3214698.2919000001</v>
      </c>
      <c r="AE13" s="123">
        <f t="shared" ref="AE13" si="42">AE12+1</f>
        <v>1</v>
      </c>
      <c r="AF13" s="129"/>
      <c r="AG13" s="124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44742</v>
      </c>
      <c r="B14" s="113">
        <f t="shared" ref="B14:B77" ca="1" si="43">IF(A14&lt;=TODAY(),C14+Q14,IF(AND(A14&gt;TODAY(),A14&lt;=$B$1),IF(VLOOKUP(TODAY(),$A$10:$E$5000,4,FALSE)=0,"n.d",C14+Q14),"n.d"))</f>
        <v>3103041.0380000002</v>
      </c>
      <c r="C14" s="7">
        <f t="shared" si="27"/>
        <v>3100000</v>
      </c>
      <c r="D14" s="86">
        <f>WORKDAY($A14,-1,$W$160:$W$544)</f>
        <v>44741</v>
      </c>
      <c r="E14" s="84">
        <f ca="1">IF(D14&lt;$B$1,VLOOKUP(D14,[1]DI!$A$4:$B$15000,2,FALSE),0)</f>
        <v>0.13150000000000001</v>
      </c>
      <c r="F14" s="14">
        <f t="shared" ref="F14:F77" ca="1" si="44">ROUND(((1+E14)^(1/252)),8)</f>
        <v>1.0004903700000001</v>
      </c>
      <c r="G14" s="14">
        <f ca="1">(TRUNC(PRODUCT($F$12:$F13),16))</f>
        <v>1.0009809804627401</v>
      </c>
      <c r="H14" s="14">
        <f t="shared" ref="H14:H77" si="45">IF(P13&gt;0,G13,H13)</f>
        <v>1</v>
      </c>
      <c r="I14" s="14">
        <f t="shared" ca="1" si="20"/>
        <v>1.00098098</v>
      </c>
      <c r="J14" s="13">
        <f t="shared" si="29"/>
        <v>4.4999999999999998E-2</v>
      </c>
      <c r="K14" s="33">
        <f t="shared" si="30"/>
        <v>44742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1.00098098</v>
      </c>
      <c r="P14" s="17">
        <v>0</v>
      </c>
      <c r="Q14" s="14">
        <f t="shared" ca="1" si="23"/>
        <v>3041.038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45044</v>
      </c>
      <c r="V14" s="4"/>
      <c r="W14" s="123"/>
      <c r="X14" s="124"/>
      <c r="Y14" s="126"/>
      <c r="Z14" s="127"/>
      <c r="AA14" s="130"/>
      <c r="AB14" s="130"/>
      <c r="AC14" s="128"/>
      <c r="AD14" s="130"/>
      <c r="AE14" s="123"/>
      <c r="AF14" s="129"/>
      <c r="AG14" s="12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2">
        <f t="shared" ref="A15:A76" si="46">WORKDAY($A14,1,$W$166:$W$544)</f>
        <v>44743</v>
      </c>
      <c r="B15" s="113">
        <f t="shared" ca="1" si="43"/>
        <v>3105104.9931999901</v>
      </c>
      <c r="C15" s="7">
        <f t="shared" si="27"/>
        <v>3100000</v>
      </c>
      <c r="D15" s="86">
        <f t="shared" ref="D15:D78" si="47">WORKDAY($A15,-1,$W$160:$W$544)</f>
        <v>44742</v>
      </c>
      <c r="E15" s="84">
        <f ca="1">IF(D15&lt;$B$1,VLOOKUP(D15,[1]DI!$A$4:$B$15000,2,FALSE),0)</f>
        <v>0.13150000000000001</v>
      </c>
      <c r="F15" s="14">
        <f t="shared" ca="1" si="44"/>
        <v>1.0004903700000001</v>
      </c>
      <c r="G15" s="14">
        <f ca="1">(TRUNC(PRODUCT($F$12:$F14),16))</f>
        <v>1.00147183150613</v>
      </c>
      <c r="H15" s="14">
        <f t="shared" si="45"/>
        <v>1</v>
      </c>
      <c r="I15" s="14">
        <f t="shared" ca="1" si="20"/>
        <v>1.0014718300000001</v>
      </c>
      <c r="J15" s="13">
        <f t="shared" si="29"/>
        <v>4.4999999999999998E-2</v>
      </c>
      <c r="K15" s="33">
        <f t="shared" si="30"/>
        <v>44742</v>
      </c>
      <c r="L15" s="2">
        <f t="shared" si="31"/>
        <v>1</v>
      </c>
      <c r="M15" s="17">
        <f t="shared" si="32"/>
        <v>1</v>
      </c>
      <c r="N15" s="12">
        <f t="shared" si="33"/>
        <v>1.000174685</v>
      </c>
      <c r="O15" s="12">
        <f t="shared" ca="1" si="34"/>
        <v>1.001646772</v>
      </c>
      <c r="P15" s="17">
        <f t="shared" ref="P15:P78" si="48">IF(VLOOKUP(A15,X$12:AE$150,8)=VLOOKUP(A14,X$12:AE$150,8),0,VLOOKUP(A15,X$12:AE$150,8))</f>
        <v>0</v>
      </c>
      <c r="Q15" s="14">
        <f t="shared" ca="1" si="23"/>
        <v>5104.99319999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45044</v>
      </c>
      <c r="V15" s="4"/>
      <c r="W15" s="123"/>
      <c r="X15" s="124"/>
      <c r="Y15" s="126"/>
      <c r="Z15" s="127"/>
      <c r="AA15" s="130"/>
      <c r="AB15" s="130"/>
      <c r="AC15" s="128"/>
      <c r="AD15" s="130"/>
      <c r="AE15" s="123"/>
      <c r="AF15" s="129"/>
      <c r="AG15" s="12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2">
        <f t="shared" si="46"/>
        <v>44746</v>
      </c>
      <c r="B16" s="113">
        <f t="shared" ca="1" si="43"/>
        <v>3107170.32169999</v>
      </c>
      <c r="C16" s="7">
        <f t="shared" si="27"/>
        <v>3100000</v>
      </c>
      <c r="D16" s="86">
        <f t="shared" si="47"/>
        <v>44743</v>
      </c>
      <c r="E16" s="84">
        <f ca="1">IF(D16&lt;$B$1,VLOOKUP(D16,[1]DI!$A$4:$B$15000,2,FALSE),0)</f>
        <v>0.13150000000000001</v>
      </c>
      <c r="F16" s="14">
        <f t="shared" ca="1" si="44"/>
        <v>1.0004903700000001</v>
      </c>
      <c r="G16" s="14">
        <f ca="1">(TRUNC(PRODUCT($F$12:$F15),16))</f>
        <v>1.00196292324814</v>
      </c>
      <c r="H16" s="14">
        <f t="shared" si="45"/>
        <v>1</v>
      </c>
      <c r="I16" s="14">
        <f t="shared" ca="1" si="20"/>
        <v>1.00196292</v>
      </c>
      <c r="J16" s="13">
        <f t="shared" si="29"/>
        <v>4.4999999999999998E-2</v>
      </c>
      <c r="K16" s="33">
        <f t="shared" si="30"/>
        <v>44742</v>
      </c>
      <c r="L16" s="2">
        <f t="shared" si="31"/>
        <v>2</v>
      </c>
      <c r="M16" s="17">
        <f t="shared" si="32"/>
        <v>2</v>
      </c>
      <c r="N16" s="12">
        <f t="shared" si="33"/>
        <v>1.000349401</v>
      </c>
      <c r="O16" s="12">
        <f t="shared" ca="1" si="34"/>
        <v>1.0023130069999999</v>
      </c>
      <c r="P16" s="17">
        <f t="shared" si="48"/>
        <v>0</v>
      </c>
      <c r="Q16" s="14">
        <f t="shared" ca="1" si="23"/>
        <v>7170.3216999899996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45044</v>
      </c>
      <c r="V16" s="4"/>
      <c r="W16" s="123"/>
      <c r="X16" s="124"/>
      <c r="Y16" s="126"/>
      <c r="Z16" s="127"/>
      <c r="AA16" s="130"/>
      <c r="AB16" s="130"/>
      <c r="AC16" s="128"/>
      <c r="AD16" s="130"/>
      <c r="AE16" s="123"/>
      <c r="AF16" s="129"/>
      <c r="AG16" s="124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2">
        <f t="shared" si="46"/>
        <v>44747</v>
      </c>
      <c r="B17" s="113">
        <f t="shared" ca="1" si="43"/>
        <v>3109237.05139999</v>
      </c>
      <c r="C17" s="7">
        <f t="shared" si="27"/>
        <v>3100000</v>
      </c>
      <c r="D17" s="86">
        <f t="shared" si="47"/>
        <v>44746</v>
      </c>
      <c r="E17" s="84">
        <f ca="1">IF(D17&lt;$B$1,VLOOKUP(D17,[1]DI!$A$4:$B$15000,2,FALSE),0)</f>
        <v>0.13150000000000001</v>
      </c>
      <c r="F17" s="14">
        <f t="shared" ca="1" si="44"/>
        <v>1.0004903700000001</v>
      </c>
      <c r="G17" s="14">
        <f ca="1">(TRUNC(PRODUCT($F$12:$F16),16))</f>
        <v>1.0024542558068199</v>
      </c>
      <c r="H17" s="14">
        <f t="shared" si="45"/>
        <v>1</v>
      </c>
      <c r="I17" s="14">
        <f t="shared" ca="1" si="20"/>
        <v>1.0024542599999999</v>
      </c>
      <c r="J17" s="13">
        <f t="shared" si="29"/>
        <v>4.4999999999999998E-2</v>
      </c>
      <c r="K17" s="33">
        <f t="shared" si="30"/>
        <v>44742</v>
      </c>
      <c r="L17" s="2">
        <f t="shared" si="31"/>
        <v>3</v>
      </c>
      <c r="M17" s="17">
        <f t="shared" si="32"/>
        <v>3</v>
      </c>
      <c r="N17" s="12">
        <f t="shared" si="33"/>
        <v>1.000524148</v>
      </c>
      <c r="O17" s="12">
        <f t="shared" ca="1" si="34"/>
        <v>1.002979694</v>
      </c>
      <c r="P17" s="17">
        <f t="shared" si="48"/>
        <v>0</v>
      </c>
      <c r="Q17" s="14">
        <f t="shared" ca="1" si="23"/>
        <v>9237.0513999899995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45044</v>
      </c>
      <c r="V17" s="4"/>
      <c r="W17" s="123"/>
      <c r="X17" s="124"/>
      <c r="Y17" s="126"/>
      <c r="Z17" s="127"/>
      <c r="AA17" s="130"/>
      <c r="AB17" s="130"/>
      <c r="AC17" s="128"/>
      <c r="AD17" s="130"/>
      <c r="AE17" s="123"/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2">
        <f t="shared" si="46"/>
        <v>44748</v>
      </c>
      <c r="B18" s="113">
        <f t="shared" ca="1" si="43"/>
        <v>3111305.1233999999</v>
      </c>
      <c r="C18" s="7">
        <f t="shared" si="27"/>
        <v>3100000</v>
      </c>
      <c r="D18" s="86">
        <f t="shared" si="47"/>
        <v>44747</v>
      </c>
      <c r="E18" s="84">
        <f ca="1">IF(D18&lt;$B$1,VLOOKUP(D18,[1]DI!$A$4:$B$15000,2,FALSE),0)</f>
        <v>0.13150000000000001</v>
      </c>
      <c r="F18" s="14">
        <f t="shared" ca="1" si="44"/>
        <v>1.0004903700000001</v>
      </c>
      <c r="G18" s="14">
        <f ca="1">(TRUNC(PRODUCT($F$12:$F17),16))</f>
        <v>1.00294582930024</v>
      </c>
      <c r="H18" s="14">
        <f t="shared" si="45"/>
        <v>1</v>
      </c>
      <c r="I18" s="14">
        <f t="shared" ca="1" si="20"/>
        <v>1.00294583</v>
      </c>
      <c r="J18" s="13">
        <f t="shared" si="29"/>
        <v>4.4999999999999998E-2</v>
      </c>
      <c r="K18" s="33">
        <f t="shared" si="30"/>
        <v>44742</v>
      </c>
      <c r="L18" s="2">
        <f t="shared" si="31"/>
        <v>4</v>
      </c>
      <c r="M18" s="17">
        <f t="shared" si="32"/>
        <v>4</v>
      </c>
      <c r="N18" s="12">
        <f t="shared" si="33"/>
        <v>1.000698925</v>
      </c>
      <c r="O18" s="12">
        <f t="shared" ca="1" si="34"/>
        <v>1.0036468140000001</v>
      </c>
      <c r="P18" s="17">
        <f t="shared" si="48"/>
        <v>0</v>
      </c>
      <c r="Q18" s="14">
        <f t="shared" ca="1" si="23"/>
        <v>11305.1234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45044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2">
        <f t="shared" si="46"/>
        <v>44749</v>
      </c>
      <c r="B19" s="113">
        <f t="shared" ca="1" si="43"/>
        <v>3113374.5655999901</v>
      </c>
      <c r="C19" s="7">
        <f t="shared" si="27"/>
        <v>3100000</v>
      </c>
      <c r="D19" s="86">
        <f t="shared" si="47"/>
        <v>44748</v>
      </c>
      <c r="E19" s="84">
        <f ca="1">IF(D19&lt;$B$1,VLOOKUP(D19,[1]DI!$A$4:$B$15000,2,FALSE),0)</f>
        <v>0.13150000000000001</v>
      </c>
      <c r="F19" s="14">
        <f t="shared" ca="1" si="44"/>
        <v>1.0004903700000001</v>
      </c>
      <c r="G19" s="14">
        <f ca="1">(TRUNC(PRODUCT($F$12:$F18),16))</f>
        <v>1.00343764384655</v>
      </c>
      <c r="H19" s="14">
        <f t="shared" si="45"/>
        <v>1</v>
      </c>
      <c r="I19" s="14">
        <f t="shared" ca="1" si="20"/>
        <v>1.00343764</v>
      </c>
      <c r="J19" s="13">
        <f t="shared" si="29"/>
        <v>4.4999999999999998E-2</v>
      </c>
      <c r="K19" s="33">
        <f t="shared" si="30"/>
        <v>44742</v>
      </c>
      <c r="L19" s="2">
        <f t="shared" si="31"/>
        <v>5</v>
      </c>
      <c r="M19" s="17">
        <f t="shared" si="32"/>
        <v>5</v>
      </c>
      <c r="N19" s="12">
        <f t="shared" si="33"/>
        <v>1.0008737320000001</v>
      </c>
      <c r="O19" s="12">
        <f t="shared" ca="1" si="34"/>
        <v>1.004314376</v>
      </c>
      <c r="P19" s="17">
        <f t="shared" si="48"/>
        <v>0</v>
      </c>
      <c r="Q19" s="14">
        <f t="shared" ca="1" si="23"/>
        <v>13374.565599989999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45044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2">
        <f t="shared" si="46"/>
        <v>44750</v>
      </c>
      <c r="B20" s="113">
        <f t="shared" ca="1" si="43"/>
        <v>3115445.4120999901</v>
      </c>
      <c r="C20" s="7">
        <f t="shared" si="27"/>
        <v>3100000</v>
      </c>
      <c r="D20" s="86">
        <f t="shared" si="47"/>
        <v>44749</v>
      </c>
      <c r="E20" s="84">
        <f ca="1">IF(D20&lt;$B$1,VLOOKUP(D20,[1]DI!$A$4:$B$15000,2,FALSE),0)</f>
        <v>0.13150000000000001</v>
      </c>
      <c r="F20" s="14">
        <f t="shared" ca="1" si="44"/>
        <v>1.0004903700000001</v>
      </c>
      <c r="G20" s="14">
        <f ca="1">(TRUNC(PRODUCT($F$12:$F19),16))</f>
        <v>1.0039296995639599</v>
      </c>
      <c r="H20" s="14">
        <f t="shared" si="45"/>
        <v>1</v>
      </c>
      <c r="I20" s="14">
        <f t="shared" ca="1" si="20"/>
        <v>1.0039297</v>
      </c>
      <c r="J20" s="13">
        <f t="shared" si="29"/>
        <v>4.4999999999999998E-2</v>
      </c>
      <c r="K20" s="33">
        <f t="shared" si="30"/>
        <v>44742</v>
      </c>
      <c r="L20" s="2">
        <f t="shared" si="31"/>
        <v>6</v>
      </c>
      <c r="M20" s="17">
        <f t="shared" si="32"/>
        <v>6</v>
      </c>
      <c r="N20" s="12">
        <f t="shared" si="33"/>
        <v>1.00104857</v>
      </c>
      <c r="O20" s="12">
        <f t="shared" ca="1" si="34"/>
        <v>1.004982391</v>
      </c>
      <c r="P20" s="17">
        <f t="shared" si="48"/>
        <v>0</v>
      </c>
      <c r="Q20" s="14">
        <f t="shared" ca="1" si="23"/>
        <v>15445.412099990001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45044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2">
        <f t="shared" si="46"/>
        <v>44753</v>
      </c>
      <c r="B21" s="113">
        <f t="shared" ca="1" si="43"/>
        <v>3117517.6318999999</v>
      </c>
      <c r="C21" s="7">
        <f t="shared" si="27"/>
        <v>3100000</v>
      </c>
      <c r="D21" s="86">
        <f t="shared" si="47"/>
        <v>44750</v>
      </c>
      <c r="E21" s="84">
        <f ca="1">IF(D21&lt;$B$1,VLOOKUP(D21,[1]DI!$A$4:$B$15000,2,FALSE),0)</f>
        <v>0.13150000000000001</v>
      </c>
      <c r="F21" s="14">
        <f t="shared" ca="1" si="44"/>
        <v>1.0004903700000001</v>
      </c>
      <c r="G21" s="14">
        <f ca="1">(TRUNC(PRODUCT($F$12:$F20),16))</f>
        <v>1.0044219965707399</v>
      </c>
      <c r="H21" s="14">
        <f t="shared" si="45"/>
        <v>1</v>
      </c>
      <c r="I21" s="14">
        <f t="shared" ca="1" si="20"/>
        <v>1.0044219999999999</v>
      </c>
      <c r="J21" s="13">
        <f t="shared" si="29"/>
        <v>4.4999999999999998E-2</v>
      </c>
      <c r="K21" s="33">
        <f t="shared" si="30"/>
        <v>44742</v>
      </c>
      <c r="L21" s="2">
        <f t="shared" si="31"/>
        <v>7</v>
      </c>
      <c r="M21" s="17">
        <f t="shared" si="32"/>
        <v>7</v>
      </c>
      <c r="N21" s="12">
        <f t="shared" si="33"/>
        <v>1.0012234390000001</v>
      </c>
      <c r="O21" s="12">
        <f t="shared" ca="1" si="34"/>
        <v>1.005650849</v>
      </c>
      <c r="P21" s="17">
        <f t="shared" si="48"/>
        <v>0</v>
      </c>
      <c r="Q21" s="14">
        <f t="shared" ca="1" si="23"/>
        <v>17517.6319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45044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2">
        <f t="shared" si="46"/>
        <v>44754</v>
      </c>
      <c r="B22" s="113">
        <f t="shared" ca="1" si="43"/>
        <v>3119591.1939999899</v>
      </c>
      <c r="C22" s="7">
        <f t="shared" si="27"/>
        <v>3100000</v>
      </c>
      <c r="D22" s="86">
        <f t="shared" si="47"/>
        <v>44753</v>
      </c>
      <c r="E22" s="84">
        <f ca="1">IF(D22&lt;$B$1,VLOOKUP(D22,[1]DI!$A$4:$B$15000,2,FALSE),0)</f>
        <v>0.13150000000000001</v>
      </c>
      <c r="F22" s="14">
        <f t="shared" ca="1" si="44"/>
        <v>1.0004903700000001</v>
      </c>
      <c r="G22" s="14">
        <f ca="1">(TRUNC(PRODUCT($F$12:$F21),16))</f>
        <v>1.0049145349852</v>
      </c>
      <c r="H22" s="14">
        <f t="shared" si="45"/>
        <v>1</v>
      </c>
      <c r="I22" s="14">
        <f t="shared" ca="1" si="20"/>
        <v>1.00491453</v>
      </c>
      <c r="J22" s="13">
        <f t="shared" si="29"/>
        <v>4.4999999999999998E-2</v>
      </c>
      <c r="K22" s="33">
        <f t="shared" si="30"/>
        <v>44742</v>
      </c>
      <c r="L22" s="2">
        <f t="shared" si="31"/>
        <v>8</v>
      </c>
      <c r="M22" s="17">
        <f t="shared" si="32"/>
        <v>8</v>
      </c>
      <c r="N22" s="12">
        <f t="shared" si="33"/>
        <v>1.001398338</v>
      </c>
      <c r="O22" s="12">
        <f t="shared" ca="1" si="34"/>
        <v>1.0063197399999999</v>
      </c>
      <c r="P22" s="17">
        <f t="shared" si="48"/>
        <v>0</v>
      </c>
      <c r="Q22" s="14">
        <f t="shared" ca="1" si="23"/>
        <v>19591.193999989999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45044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2">
        <f t="shared" si="46"/>
        <v>44755</v>
      </c>
      <c r="B23" s="113">
        <f t="shared" ca="1" si="43"/>
        <v>3121666.1634999998</v>
      </c>
      <c r="C23" s="7">
        <f t="shared" si="27"/>
        <v>3100000</v>
      </c>
      <c r="D23" s="86">
        <f t="shared" si="47"/>
        <v>44754</v>
      </c>
      <c r="E23" s="84">
        <f ca="1">IF(D23&lt;$B$1,VLOOKUP(D23,[1]DI!$A$4:$B$15000,2,FALSE),0)</f>
        <v>0.13150000000000001</v>
      </c>
      <c r="F23" s="14">
        <f t="shared" ca="1" si="44"/>
        <v>1.0004903700000001</v>
      </c>
      <c r="G23" s="14">
        <f ca="1">(TRUNC(PRODUCT($F$12:$F22),16))</f>
        <v>1.0054073149257201</v>
      </c>
      <c r="H23" s="14">
        <f t="shared" si="45"/>
        <v>1</v>
      </c>
      <c r="I23" s="14">
        <f t="shared" ca="1" si="20"/>
        <v>1.0054073100000001</v>
      </c>
      <c r="J23" s="13">
        <f t="shared" si="29"/>
        <v>4.4999999999999998E-2</v>
      </c>
      <c r="K23" s="33">
        <f t="shared" si="30"/>
        <v>44742</v>
      </c>
      <c r="L23" s="2">
        <f t="shared" si="31"/>
        <v>9</v>
      </c>
      <c r="M23" s="17">
        <f t="shared" si="32"/>
        <v>9</v>
      </c>
      <c r="N23" s="12">
        <f t="shared" si="33"/>
        <v>1.001573268</v>
      </c>
      <c r="O23" s="12">
        <f t="shared" ca="1" si="34"/>
        <v>1.0069890850000001</v>
      </c>
      <c r="P23" s="17">
        <f t="shared" si="48"/>
        <v>0</v>
      </c>
      <c r="Q23" s="14">
        <f t="shared" ca="1" si="23"/>
        <v>21666.163499999999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45044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2">
        <f t="shared" si="46"/>
        <v>44756</v>
      </c>
      <c r="B24" s="113">
        <f t="shared" ca="1" si="43"/>
        <v>3123742.5372999902</v>
      </c>
      <c r="C24" s="7">
        <f t="shared" si="27"/>
        <v>3100000</v>
      </c>
      <c r="D24" s="86">
        <f t="shared" si="47"/>
        <v>44755</v>
      </c>
      <c r="E24" s="84">
        <f ca="1">IF(D24&lt;$B$1,VLOOKUP(D24,[1]DI!$A$4:$B$15000,2,FALSE),0)</f>
        <v>0.13150000000000001</v>
      </c>
      <c r="F24" s="14">
        <f t="shared" ca="1" si="44"/>
        <v>1.0004903700000001</v>
      </c>
      <c r="G24" s="14">
        <f ca="1">(TRUNC(PRODUCT($F$12:$F23),16))</f>
        <v>1.00590033651074</v>
      </c>
      <c r="H24" s="14">
        <f t="shared" si="45"/>
        <v>1</v>
      </c>
      <c r="I24" s="14">
        <f t="shared" ca="1" si="20"/>
        <v>1.0059003399999999</v>
      </c>
      <c r="J24" s="13">
        <f t="shared" si="29"/>
        <v>4.4999999999999998E-2</v>
      </c>
      <c r="K24" s="33">
        <f t="shared" si="30"/>
        <v>44742</v>
      </c>
      <c r="L24" s="2">
        <f t="shared" si="31"/>
        <v>10</v>
      </c>
      <c r="M24" s="17">
        <f t="shared" si="32"/>
        <v>10</v>
      </c>
      <c r="N24" s="12">
        <f t="shared" si="33"/>
        <v>1.0017482280000001</v>
      </c>
      <c r="O24" s="12">
        <f t="shared" ca="1" si="34"/>
        <v>1.0076588829999999</v>
      </c>
      <c r="P24" s="17">
        <f t="shared" si="48"/>
        <v>0</v>
      </c>
      <c r="Q24" s="14">
        <f t="shared" ca="1" si="23"/>
        <v>23742.537299989999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45044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2">
        <f t="shared" si="46"/>
        <v>44757</v>
      </c>
      <c r="B25" s="113">
        <f t="shared" ca="1" si="43"/>
        <v>3125820.2565000001</v>
      </c>
      <c r="C25" s="7">
        <f t="shared" si="27"/>
        <v>3100000</v>
      </c>
      <c r="D25" s="86">
        <f t="shared" si="47"/>
        <v>44756</v>
      </c>
      <c r="E25" s="84">
        <f ca="1">IF(D25&lt;$B$1,VLOOKUP(D25,[1]DI!$A$4:$B$15000,2,FALSE),0)</f>
        <v>0.13150000000000001</v>
      </c>
      <c r="F25" s="14">
        <f t="shared" ca="1" si="44"/>
        <v>1.0004903700000001</v>
      </c>
      <c r="G25" s="14">
        <f ca="1">(TRUNC(PRODUCT($F$12:$F24),16))</f>
        <v>1.0063935998587501</v>
      </c>
      <c r="H25" s="14">
        <f t="shared" si="45"/>
        <v>1</v>
      </c>
      <c r="I25" s="14">
        <f t="shared" ca="1" si="20"/>
        <v>1.0063936</v>
      </c>
      <c r="J25" s="13">
        <f t="shared" si="29"/>
        <v>4.4999999999999998E-2</v>
      </c>
      <c r="K25" s="33">
        <f t="shared" si="30"/>
        <v>44742</v>
      </c>
      <c r="L25" s="2">
        <f t="shared" si="31"/>
        <v>11</v>
      </c>
      <c r="M25" s="17">
        <f t="shared" si="32"/>
        <v>11</v>
      </c>
      <c r="N25" s="12">
        <f t="shared" si="33"/>
        <v>1.001923219</v>
      </c>
      <c r="O25" s="12">
        <f t="shared" ca="1" si="34"/>
        <v>1.008329115</v>
      </c>
      <c r="P25" s="17">
        <f t="shared" si="48"/>
        <v>0</v>
      </c>
      <c r="Q25" s="14">
        <f t="shared" ca="1" si="23"/>
        <v>25820.2565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45044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2">
        <f t="shared" si="46"/>
        <v>44760</v>
      </c>
      <c r="B26" s="113">
        <f t="shared" ca="1" si="43"/>
        <v>3127899.3831000002</v>
      </c>
      <c r="C26" s="7">
        <f t="shared" si="27"/>
        <v>3100000</v>
      </c>
      <c r="D26" s="86">
        <f t="shared" si="47"/>
        <v>44757</v>
      </c>
      <c r="E26" s="84">
        <f ca="1">IF(D26&lt;$B$1,VLOOKUP(D26,[1]DI!$A$4:$B$15000,2,FALSE),0)</f>
        <v>0.13150000000000001</v>
      </c>
      <c r="F26" s="14">
        <f t="shared" ca="1" si="44"/>
        <v>1.0004903700000001</v>
      </c>
      <c r="G26" s="14">
        <f ca="1">(TRUNC(PRODUCT($F$12:$F25),16))</f>
        <v>1.0068871050883199</v>
      </c>
      <c r="H26" s="14">
        <f t="shared" si="45"/>
        <v>1</v>
      </c>
      <c r="I26" s="14">
        <f t="shared" ca="1" si="20"/>
        <v>1.0068871100000001</v>
      </c>
      <c r="J26" s="13">
        <f t="shared" si="29"/>
        <v>4.4999999999999998E-2</v>
      </c>
      <c r="K26" s="33">
        <f t="shared" si="30"/>
        <v>44742</v>
      </c>
      <c r="L26" s="2">
        <f t="shared" si="31"/>
        <v>12</v>
      </c>
      <c r="M26" s="17">
        <f t="shared" si="32"/>
        <v>12</v>
      </c>
      <c r="N26" s="12">
        <f t="shared" si="33"/>
        <v>1.00209824</v>
      </c>
      <c r="O26" s="12">
        <f t="shared" ca="1" si="34"/>
        <v>1.0089998010000001</v>
      </c>
      <c r="P26" s="17">
        <f t="shared" si="48"/>
        <v>0</v>
      </c>
      <c r="Q26" s="14">
        <f t="shared" ca="1" si="23"/>
        <v>27899.383099999999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45044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2">
        <f t="shared" si="46"/>
        <v>44761</v>
      </c>
      <c r="B27" s="113">
        <f t="shared" ca="1" si="43"/>
        <v>3129979.8550999998</v>
      </c>
      <c r="C27" s="7">
        <f t="shared" si="27"/>
        <v>3100000</v>
      </c>
      <c r="D27" s="86">
        <f t="shared" si="47"/>
        <v>44760</v>
      </c>
      <c r="E27" s="84">
        <f ca="1">IF(D27&lt;$B$1,VLOOKUP(D27,[1]DI!$A$4:$B$15000,2,FALSE),0)</f>
        <v>0.13150000000000001</v>
      </c>
      <c r="F27" s="14">
        <f t="shared" ca="1" si="44"/>
        <v>1.0004903700000001</v>
      </c>
      <c r="G27" s="14">
        <f ca="1">(TRUNC(PRODUCT($F$12:$F26),16))</f>
        <v>1.0073808523180401</v>
      </c>
      <c r="H27" s="14">
        <f t="shared" si="45"/>
        <v>1</v>
      </c>
      <c r="I27" s="14">
        <f t="shared" ca="1" si="20"/>
        <v>1.0073808500000001</v>
      </c>
      <c r="J27" s="13">
        <f t="shared" si="29"/>
        <v>4.4999999999999998E-2</v>
      </c>
      <c r="K27" s="33">
        <f t="shared" si="30"/>
        <v>44742</v>
      </c>
      <c r="L27" s="2">
        <f t="shared" si="31"/>
        <v>13</v>
      </c>
      <c r="M27" s="17">
        <f t="shared" si="32"/>
        <v>13</v>
      </c>
      <c r="N27" s="12">
        <f t="shared" si="33"/>
        <v>1.0022732919999999</v>
      </c>
      <c r="O27" s="12">
        <f t="shared" ca="1" si="34"/>
        <v>1.0096709210000001</v>
      </c>
      <c r="P27" s="17">
        <f t="shared" si="48"/>
        <v>0</v>
      </c>
      <c r="Q27" s="14">
        <f t="shared" ca="1" si="23"/>
        <v>29979.855100000001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45044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2">
        <f t="shared" si="46"/>
        <v>44762</v>
      </c>
      <c r="B28" s="113">
        <f t="shared" ca="1" si="43"/>
        <v>3132061.7376000001</v>
      </c>
      <c r="C28" s="7">
        <f t="shared" si="27"/>
        <v>3100000</v>
      </c>
      <c r="D28" s="86">
        <f t="shared" si="47"/>
        <v>44761</v>
      </c>
      <c r="E28" s="84">
        <f ca="1">IF(D28&lt;$B$1,VLOOKUP(D28,[1]DI!$A$4:$B$15000,2,FALSE),0)</f>
        <v>0.13150000000000001</v>
      </c>
      <c r="F28" s="14">
        <f t="shared" ca="1" si="44"/>
        <v>1.0004903700000001</v>
      </c>
      <c r="G28" s="14">
        <f ca="1">(TRUNC(PRODUCT($F$12:$F27),16))</f>
        <v>1.0078748416665899</v>
      </c>
      <c r="H28" s="14">
        <f t="shared" si="45"/>
        <v>1</v>
      </c>
      <c r="I28" s="14">
        <f t="shared" ca="1" si="20"/>
        <v>1.0078748399999999</v>
      </c>
      <c r="J28" s="13">
        <f t="shared" si="29"/>
        <v>4.4999999999999998E-2</v>
      </c>
      <c r="K28" s="33">
        <f t="shared" si="30"/>
        <v>44742</v>
      </c>
      <c r="L28" s="2">
        <f t="shared" si="31"/>
        <v>14</v>
      </c>
      <c r="M28" s="17">
        <f t="shared" si="32"/>
        <v>14</v>
      </c>
      <c r="N28" s="12">
        <f t="shared" si="33"/>
        <v>1.0024483749999999</v>
      </c>
      <c r="O28" s="12">
        <f t="shared" ca="1" si="34"/>
        <v>1.010342496</v>
      </c>
      <c r="P28" s="17">
        <f t="shared" si="48"/>
        <v>0</v>
      </c>
      <c r="Q28" s="14">
        <f t="shared" ca="1" si="23"/>
        <v>32061.7376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45044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2">
        <f t="shared" si="46"/>
        <v>44763</v>
      </c>
      <c r="B29" s="113">
        <f t="shared" ca="1" si="43"/>
        <v>3134144.9933999898</v>
      </c>
      <c r="C29" s="7">
        <f t="shared" si="27"/>
        <v>3100000</v>
      </c>
      <c r="D29" s="86">
        <f t="shared" si="47"/>
        <v>44762</v>
      </c>
      <c r="E29" s="84">
        <f ca="1">IF(D29&lt;$B$1,VLOOKUP(D29,[1]DI!$A$4:$B$15000,2,FALSE),0)</f>
        <v>0.13150000000000001</v>
      </c>
      <c r="F29" s="14">
        <f t="shared" ca="1" si="44"/>
        <v>1.0004903700000001</v>
      </c>
      <c r="G29" s="14">
        <f ca="1">(TRUNC(PRODUCT($F$12:$F28),16))</f>
        <v>1.0083690732527</v>
      </c>
      <c r="H29" s="14">
        <f t="shared" si="45"/>
        <v>1</v>
      </c>
      <c r="I29" s="14">
        <f t="shared" ca="1" si="20"/>
        <v>1.0083690700000001</v>
      </c>
      <c r="J29" s="13">
        <f t="shared" si="29"/>
        <v>4.4999999999999998E-2</v>
      </c>
      <c r="K29" s="33">
        <f t="shared" si="30"/>
        <v>44742</v>
      </c>
      <c r="L29" s="2">
        <f t="shared" si="31"/>
        <v>15</v>
      </c>
      <c r="M29" s="17">
        <f t="shared" si="32"/>
        <v>15</v>
      </c>
      <c r="N29" s="12">
        <f t="shared" si="33"/>
        <v>1.002623488</v>
      </c>
      <c r="O29" s="12">
        <f t="shared" ca="1" si="34"/>
        <v>1.011014514</v>
      </c>
      <c r="P29" s="17">
        <f t="shared" si="48"/>
        <v>0</v>
      </c>
      <c r="Q29" s="14">
        <f t="shared" ca="1" si="23"/>
        <v>34144.993399990002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45044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2">
        <f t="shared" si="46"/>
        <v>44764</v>
      </c>
      <c r="B30" s="113">
        <f t="shared" ca="1" si="43"/>
        <v>3136229.6627999898</v>
      </c>
      <c r="C30" s="7">
        <f t="shared" si="27"/>
        <v>3100000</v>
      </c>
      <c r="D30" s="86">
        <f t="shared" si="47"/>
        <v>44763</v>
      </c>
      <c r="E30" s="84">
        <f ca="1">IF(D30&lt;$B$1,VLOOKUP(D30,[1]DI!$A$4:$B$15000,2,FALSE),0)</f>
        <v>0.13150000000000001</v>
      </c>
      <c r="F30" s="14">
        <f t="shared" ca="1" si="44"/>
        <v>1.0004903700000001</v>
      </c>
      <c r="G30" s="14">
        <f ca="1">(TRUNC(PRODUCT($F$12:$F29),16))</f>
        <v>1.0088635471951499</v>
      </c>
      <c r="H30" s="14">
        <f t="shared" si="45"/>
        <v>1</v>
      </c>
      <c r="I30" s="14">
        <f t="shared" ca="1" si="20"/>
        <v>1.0088635500000001</v>
      </c>
      <c r="J30" s="13">
        <f t="shared" si="29"/>
        <v>4.4999999999999998E-2</v>
      </c>
      <c r="K30" s="33">
        <f t="shared" si="30"/>
        <v>44742</v>
      </c>
      <c r="L30" s="2">
        <f t="shared" si="31"/>
        <v>16</v>
      </c>
      <c r="M30" s="17">
        <f t="shared" si="32"/>
        <v>16</v>
      </c>
      <c r="N30" s="12">
        <f t="shared" si="33"/>
        <v>1.002798632</v>
      </c>
      <c r="O30" s="12">
        <f t="shared" ca="1" si="34"/>
        <v>1.0116869879999999</v>
      </c>
      <c r="P30" s="17">
        <f t="shared" si="48"/>
        <v>0</v>
      </c>
      <c r="Q30" s="14">
        <f t="shared" ca="1" si="23"/>
        <v>36229.662799990001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45044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2">
        <f t="shared" si="46"/>
        <v>44767</v>
      </c>
      <c r="B31" s="113">
        <f t="shared" ca="1" si="43"/>
        <v>3138315.6775999898</v>
      </c>
      <c r="C31" s="7">
        <f t="shared" si="27"/>
        <v>3100000</v>
      </c>
      <c r="D31" s="86">
        <f t="shared" si="47"/>
        <v>44764</v>
      </c>
      <c r="E31" s="84">
        <f ca="1">IF(D31&lt;$B$1,VLOOKUP(D31,[1]DI!$A$4:$B$15000,2,FALSE),0)</f>
        <v>0.13150000000000001</v>
      </c>
      <c r="F31" s="14">
        <f t="shared" ca="1" si="44"/>
        <v>1.0004903700000001</v>
      </c>
      <c r="G31" s="14">
        <f ca="1">(TRUNC(PRODUCT($F$12:$F30),16))</f>
        <v>1.00935826361279</v>
      </c>
      <c r="H31" s="14">
        <f t="shared" si="45"/>
        <v>1</v>
      </c>
      <c r="I31" s="14">
        <f t="shared" ca="1" si="20"/>
        <v>1.00935826</v>
      </c>
      <c r="J31" s="13">
        <f t="shared" si="29"/>
        <v>4.4999999999999998E-2</v>
      </c>
      <c r="K31" s="33">
        <f t="shared" si="30"/>
        <v>44742</v>
      </c>
      <c r="L31" s="2">
        <f t="shared" si="31"/>
        <v>17</v>
      </c>
      <c r="M31" s="17">
        <f t="shared" si="32"/>
        <v>17</v>
      </c>
      <c r="N31" s="12">
        <f t="shared" si="33"/>
        <v>1.002973806</v>
      </c>
      <c r="O31" s="12">
        <f t="shared" ca="1" si="34"/>
        <v>1.012359896</v>
      </c>
      <c r="P31" s="17">
        <f t="shared" si="48"/>
        <v>0</v>
      </c>
      <c r="Q31" s="14">
        <f t="shared" ca="1" si="23"/>
        <v>38315.677599989998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45044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2">
        <f t="shared" si="46"/>
        <v>44768</v>
      </c>
      <c r="B32" s="113">
        <f t="shared" ca="1" si="43"/>
        <v>3140403.10289999</v>
      </c>
      <c r="C32" s="7">
        <f t="shared" si="27"/>
        <v>3100000</v>
      </c>
      <c r="D32" s="86">
        <f t="shared" si="47"/>
        <v>44767</v>
      </c>
      <c r="E32" s="84">
        <f ca="1">IF(D32&lt;$B$1,VLOOKUP(D32,[1]DI!$A$4:$B$15000,2,FALSE),0)</f>
        <v>0.13150000000000001</v>
      </c>
      <c r="F32" s="14">
        <f t="shared" ca="1" si="44"/>
        <v>1.0004903700000001</v>
      </c>
      <c r="G32" s="14">
        <f ca="1">(TRUNC(PRODUCT($F$12:$F31),16))</f>
        <v>1.00985322262451</v>
      </c>
      <c r="H32" s="14">
        <f t="shared" si="45"/>
        <v>1</v>
      </c>
      <c r="I32" s="14">
        <f t="shared" ca="1" si="20"/>
        <v>1.0098532200000001</v>
      </c>
      <c r="J32" s="13">
        <f t="shared" si="29"/>
        <v>4.4999999999999998E-2</v>
      </c>
      <c r="K32" s="33">
        <f t="shared" si="30"/>
        <v>44742</v>
      </c>
      <c r="L32" s="2">
        <f t="shared" si="31"/>
        <v>18</v>
      </c>
      <c r="M32" s="17">
        <f t="shared" si="32"/>
        <v>18</v>
      </c>
      <c r="N32" s="12">
        <f t="shared" si="33"/>
        <v>1.0031490110000001</v>
      </c>
      <c r="O32" s="12">
        <f t="shared" ca="1" si="34"/>
        <v>1.013033259</v>
      </c>
      <c r="P32" s="17">
        <f t="shared" si="48"/>
        <v>0</v>
      </c>
      <c r="Q32" s="14">
        <f t="shared" ca="1" si="23"/>
        <v>40403.102899990001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45044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2">
        <f t="shared" si="46"/>
        <v>44769</v>
      </c>
      <c r="B33" s="113">
        <f t="shared" ca="1" si="43"/>
        <v>3142491.9108000002</v>
      </c>
      <c r="C33" s="7">
        <f t="shared" si="27"/>
        <v>3100000</v>
      </c>
      <c r="D33" s="86">
        <f t="shared" si="47"/>
        <v>44768</v>
      </c>
      <c r="E33" s="84">
        <f ca="1">IF(D33&lt;$B$1,VLOOKUP(D33,[1]DI!$A$4:$B$15000,2,FALSE),0)</f>
        <v>0.13150000000000001</v>
      </c>
      <c r="F33" s="14">
        <f t="shared" ca="1" si="44"/>
        <v>1.0004903700000001</v>
      </c>
      <c r="G33" s="14">
        <f ca="1">(TRUNC(PRODUCT($F$12:$F32),16))</f>
        <v>1.01034842434929</v>
      </c>
      <c r="H33" s="14">
        <f t="shared" si="45"/>
        <v>1</v>
      </c>
      <c r="I33" s="14">
        <f t="shared" ca="1" si="20"/>
        <v>1.0103484199999999</v>
      </c>
      <c r="J33" s="13">
        <f t="shared" si="29"/>
        <v>4.4999999999999998E-2</v>
      </c>
      <c r="K33" s="33">
        <f t="shared" si="30"/>
        <v>44742</v>
      </c>
      <c r="L33" s="2">
        <f t="shared" si="31"/>
        <v>19</v>
      </c>
      <c r="M33" s="17">
        <f t="shared" si="32"/>
        <v>19</v>
      </c>
      <c r="N33" s="12">
        <f t="shared" si="33"/>
        <v>1.0033242469999999</v>
      </c>
      <c r="O33" s="12">
        <f t="shared" ca="1" si="34"/>
        <v>1.013707068</v>
      </c>
      <c r="P33" s="17">
        <f t="shared" si="48"/>
        <v>0</v>
      </c>
      <c r="Q33" s="14">
        <f t="shared" ca="1" si="23"/>
        <v>42491.910799999998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45044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2">
        <f t="shared" si="46"/>
        <v>44770</v>
      </c>
      <c r="B34" s="113">
        <f ca="1">IF(A34&lt;=TODAY(),C34+Q34,IF(AND(A34&gt;TODAY(),A34&lt;=$B$1),IF(VLOOKUP(TODAY(),$A$10:$E$5000,4,FALSE)=0,"n.d",C34+Q34),"n.d"))</f>
        <v>3144582.1261</v>
      </c>
      <c r="C34" s="7">
        <f t="shared" si="27"/>
        <v>3100000</v>
      </c>
      <c r="D34" s="86">
        <f t="shared" si="47"/>
        <v>44769</v>
      </c>
      <c r="E34" s="84">
        <f ca="1">IF(D34&lt;$B$1,VLOOKUP(D34,[1]DI!$A$4:$B$15000,2,FALSE),0)</f>
        <v>0.13150000000000001</v>
      </c>
      <c r="F34" s="14">
        <f t="shared" ca="1" si="44"/>
        <v>1.0004903700000001</v>
      </c>
      <c r="G34" s="14">
        <f ca="1">(TRUNC(PRODUCT($F$12:$F33),16))</f>
        <v>1.0108438689061401</v>
      </c>
      <c r="H34" s="14">
        <f t="shared" si="45"/>
        <v>1</v>
      </c>
      <c r="I34" s="14">
        <f t="shared" ca="1" si="20"/>
        <v>1.01084387</v>
      </c>
      <c r="J34" s="13">
        <f t="shared" si="29"/>
        <v>4.4999999999999998E-2</v>
      </c>
      <c r="K34" s="33">
        <f t="shared" si="30"/>
        <v>44742</v>
      </c>
      <c r="L34" s="2">
        <f t="shared" si="31"/>
        <v>20</v>
      </c>
      <c r="M34" s="17">
        <f t="shared" si="32"/>
        <v>20</v>
      </c>
      <c r="N34" s="12">
        <f t="shared" si="33"/>
        <v>1.003499513</v>
      </c>
      <c r="O34" s="12">
        <f t="shared" ca="1" si="34"/>
        <v>1.0143813310000001</v>
      </c>
      <c r="P34" s="17">
        <f t="shared" si="48"/>
        <v>0</v>
      </c>
      <c r="Q34" s="14">
        <f t="shared" ca="1" si="23"/>
        <v>44582.126100000001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45044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2">
        <f t="shared" si="46"/>
        <v>44771</v>
      </c>
      <c r="B35" s="113">
        <f t="shared" ca="1" si="43"/>
        <v>3146673.7239999902</v>
      </c>
      <c r="C35" s="7">
        <f t="shared" si="27"/>
        <v>3100000</v>
      </c>
      <c r="D35" s="86">
        <f t="shared" si="47"/>
        <v>44770</v>
      </c>
      <c r="E35" s="84">
        <f ca="1">IF(D35&lt;$B$1,VLOOKUP(D35,[1]DI!$A$4:$B$15000,2,FALSE),0)</f>
        <v>0.13150000000000001</v>
      </c>
      <c r="F35" s="14">
        <f t="shared" ca="1" si="44"/>
        <v>1.0004903700000001</v>
      </c>
      <c r="G35" s="14">
        <f ca="1">(TRUNC(PRODUCT($F$12:$F34),16))</f>
        <v>1.0113395564141401</v>
      </c>
      <c r="H35" s="14">
        <f t="shared" si="45"/>
        <v>1</v>
      </c>
      <c r="I35" s="14">
        <f t="shared" ca="1" si="20"/>
        <v>1.0113395599999999</v>
      </c>
      <c r="J35" s="13">
        <f t="shared" si="29"/>
        <v>4.4999999999999998E-2</v>
      </c>
      <c r="K35" s="33">
        <f t="shared" si="30"/>
        <v>44742</v>
      </c>
      <c r="L35" s="2">
        <f t="shared" si="31"/>
        <v>21</v>
      </c>
      <c r="M35" s="17">
        <f t="shared" si="32"/>
        <v>21</v>
      </c>
      <c r="N35" s="12">
        <f t="shared" si="33"/>
        <v>1.0036748090000001</v>
      </c>
      <c r="O35" s="12">
        <f t="shared" ca="1" si="34"/>
        <v>1.0150560399999999</v>
      </c>
      <c r="P35" s="17">
        <f t="shared" si="48"/>
        <v>0</v>
      </c>
      <c r="Q35" s="14">
        <f t="shared" ca="1" si="23"/>
        <v>46673.723999989998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45044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2">
        <f t="shared" si="46"/>
        <v>44774</v>
      </c>
      <c r="B36" s="113">
        <f t="shared" ca="1" si="43"/>
        <v>3148766.7045</v>
      </c>
      <c r="C36" s="7">
        <f t="shared" si="27"/>
        <v>3100000</v>
      </c>
      <c r="D36" s="86">
        <f t="shared" si="47"/>
        <v>44771</v>
      </c>
      <c r="E36" s="84">
        <f ca="1">IF(D36&lt;$B$1,VLOOKUP(D36,[1]DI!$A$4:$B$15000,2,FALSE),0)</f>
        <v>0.13150000000000001</v>
      </c>
      <c r="F36" s="14">
        <f t="shared" ca="1" si="44"/>
        <v>1.0004903700000001</v>
      </c>
      <c r="G36" s="14">
        <f ca="1">(TRUNC(PRODUCT($F$12:$F35),16))</f>
        <v>1.01183548699241</v>
      </c>
      <c r="H36" s="14">
        <f t="shared" si="45"/>
        <v>1</v>
      </c>
      <c r="I36" s="14">
        <f t="shared" ca="1" si="20"/>
        <v>1.0118354899999999</v>
      </c>
      <c r="J36" s="13">
        <f t="shared" si="29"/>
        <v>4.4999999999999998E-2</v>
      </c>
      <c r="K36" s="33">
        <f t="shared" si="30"/>
        <v>44742</v>
      </c>
      <c r="L36" s="2">
        <f t="shared" si="31"/>
        <v>22</v>
      </c>
      <c r="M36" s="17">
        <f t="shared" si="32"/>
        <v>22</v>
      </c>
      <c r="N36" s="12">
        <f t="shared" si="33"/>
        <v>1.0038501369999999</v>
      </c>
      <c r="O36" s="12">
        <f t="shared" ca="1" si="34"/>
        <v>1.0157311950000001</v>
      </c>
      <c r="P36" s="17">
        <f t="shared" si="48"/>
        <v>0</v>
      </c>
      <c r="Q36" s="14">
        <f t="shared" ca="1" si="23"/>
        <v>48766.7045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45044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2">
        <f t="shared" si="46"/>
        <v>44775</v>
      </c>
      <c r="B37" s="113">
        <f t="shared" ca="1" si="43"/>
        <v>3150861.0676000002</v>
      </c>
      <c r="C37" s="7">
        <f t="shared" si="27"/>
        <v>3100000</v>
      </c>
      <c r="D37" s="86">
        <f t="shared" si="47"/>
        <v>44774</v>
      </c>
      <c r="E37" s="84">
        <f ca="1">IF(D37&lt;$B$1,VLOOKUP(D37,[1]DI!$A$4:$B$15000,2,FALSE),0)</f>
        <v>0.13150000000000001</v>
      </c>
      <c r="F37" s="14">
        <f t="shared" ca="1" si="44"/>
        <v>1.0004903700000001</v>
      </c>
      <c r="G37" s="14">
        <f ca="1">(TRUNC(PRODUCT($F$12:$F36),16))</f>
        <v>1.01233166076017</v>
      </c>
      <c r="H37" s="14">
        <f t="shared" si="45"/>
        <v>1</v>
      </c>
      <c r="I37" s="14">
        <f t="shared" ca="1" si="20"/>
        <v>1.0123316600000001</v>
      </c>
      <c r="J37" s="13">
        <f t="shared" si="29"/>
        <v>4.4999999999999998E-2</v>
      </c>
      <c r="K37" s="33">
        <f t="shared" si="30"/>
        <v>44742</v>
      </c>
      <c r="L37" s="2">
        <f t="shared" si="31"/>
        <v>23</v>
      </c>
      <c r="M37" s="17">
        <f t="shared" si="32"/>
        <v>23</v>
      </c>
      <c r="N37" s="12">
        <f t="shared" si="33"/>
        <v>1.004025495</v>
      </c>
      <c r="O37" s="12">
        <f t="shared" ca="1" si="34"/>
        <v>1.0164067960000001</v>
      </c>
      <c r="P37" s="17">
        <f t="shared" si="48"/>
        <v>0</v>
      </c>
      <c r="Q37" s="14">
        <f t="shared" ca="1" si="23"/>
        <v>50861.067600000002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45044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2">
        <f t="shared" si="46"/>
        <v>44776</v>
      </c>
      <c r="B38" s="113">
        <f t="shared" ca="1" si="43"/>
        <v>3152956.8411999899</v>
      </c>
      <c r="C38" s="7">
        <f t="shared" si="27"/>
        <v>3100000</v>
      </c>
      <c r="D38" s="86">
        <f t="shared" si="47"/>
        <v>44775</v>
      </c>
      <c r="E38" s="84">
        <f ca="1">IF(D38&lt;$B$1,VLOOKUP(D38,[1]DI!$A$4:$B$15000,2,FALSE),0)</f>
        <v>0.13150000000000001</v>
      </c>
      <c r="F38" s="14">
        <f t="shared" ca="1" si="44"/>
        <v>1.0004903700000001</v>
      </c>
      <c r="G38" s="14">
        <f ca="1">(TRUNC(PRODUCT($F$12:$F37),16))</f>
        <v>1.0128280778366601</v>
      </c>
      <c r="H38" s="14">
        <f t="shared" si="45"/>
        <v>1</v>
      </c>
      <c r="I38" s="14">
        <f t="shared" ca="1" si="20"/>
        <v>1.01282808</v>
      </c>
      <c r="J38" s="13">
        <f t="shared" si="29"/>
        <v>4.4999999999999998E-2</v>
      </c>
      <c r="K38" s="33">
        <f t="shared" si="30"/>
        <v>44742</v>
      </c>
      <c r="L38" s="2">
        <f t="shared" si="31"/>
        <v>24</v>
      </c>
      <c r="M38" s="17">
        <f t="shared" si="32"/>
        <v>24</v>
      </c>
      <c r="N38" s="12">
        <f t="shared" si="33"/>
        <v>1.004200883</v>
      </c>
      <c r="O38" s="12">
        <f t="shared" ca="1" si="34"/>
        <v>1.0170828519999999</v>
      </c>
      <c r="P38" s="17">
        <f t="shared" si="48"/>
        <v>0</v>
      </c>
      <c r="Q38" s="14">
        <f t="shared" ca="1" si="23"/>
        <v>52956.841199989998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45044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2">
        <f t="shared" si="46"/>
        <v>44777</v>
      </c>
      <c r="B39" s="113">
        <f t="shared" ca="1" si="43"/>
        <v>3155054.0035999999</v>
      </c>
      <c r="C39" s="7">
        <f t="shared" si="27"/>
        <v>3100000</v>
      </c>
      <c r="D39" s="86">
        <f t="shared" si="47"/>
        <v>44776</v>
      </c>
      <c r="E39" s="84">
        <f ca="1">IF(D39&lt;$B$1,VLOOKUP(D39,[1]DI!$A$4:$B$15000,2,FALSE),0)</f>
        <v>0.13150000000000001</v>
      </c>
      <c r="F39" s="14">
        <f t="shared" ca="1" si="44"/>
        <v>1.0004903700000001</v>
      </c>
      <c r="G39" s="14">
        <f ca="1">(TRUNC(PRODUCT($F$12:$F38),16))</f>
        <v>1.0133247383411901</v>
      </c>
      <c r="H39" s="14">
        <f t="shared" si="45"/>
        <v>1</v>
      </c>
      <c r="I39" s="14">
        <f t="shared" ca="1" si="20"/>
        <v>1.0133247400000001</v>
      </c>
      <c r="J39" s="13">
        <f t="shared" si="29"/>
        <v>4.4999999999999998E-2</v>
      </c>
      <c r="K39" s="33">
        <f t="shared" si="30"/>
        <v>44742</v>
      </c>
      <c r="L39" s="2">
        <f t="shared" si="31"/>
        <v>25</v>
      </c>
      <c r="M39" s="17">
        <f t="shared" si="32"/>
        <v>25</v>
      </c>
      <c r="N39" s="12">
        <f t="shared" si="33"/>
        <v>1.0043763029999999</v>
      </c>
      <c r="O39" s="12">
        <f t="shared" ca="1" si="34"/>
        <v>1.017759356</v>
      </c>
      <c r="P39" s="17">
        <f t="shared" si="48"/>
        <v>0</v>
      </c>
      <c r="Q39" s="14">
        <f t="shared" ca="1" si="23"/>
        <v>55054.003599999996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45044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2">
        <f t="shared" si="46"/>
        <v>44778</v>
      </c>
      <c r="B40" s="113">
        <f t="shared" ca="1" si="43"/>
        <v>3157152.5485999901</v>
      </c>
      <c r="C40" s="7">
        <f t="shared" si="27"/>
        <v>3100000</v>
      </c>
      <c r="D40" s="86">
        <f t="shared" si="47"/>
        <v>44777</v>
      </c>
      <c r="E40" s="84">
        <f ca="1">IF(D40&lt;$B$1,VLOOKUP(D40,[1]DI!$A$4:$B$15000,2,FALSE),0)</f>
        <v>0.13650000000000001</v>
      </c>
      <c r="F40" s="14">
        <f t="shared" ca="1" si="44"/>
        <v>1.00050788</v>
      </c>
      <c r="G40" s="14">
        <f ca="1">(TRUNC(PRODUCT($F$12:$F39),16))</f>
        <v>1.0138216423931301</v>
      </c>
      <c r="H40" s="14">
        <f t="shared" si="45"/>
        <v>1</v>
      </c>
      <c r="I40" s="14">
        <f t="shared" ca="1" si="20"/>
        <v>1.01382164</v>
      </c>
      <c r="J40" s="13">
        <f t="shared" si="29"/>
        <v>4.4999999999999998E-2</v>
      </c>
      <c r="K40" s="33">
        <f t="shared" si="30"/>
        <v>44742</v>
      </c>
      <c r="L40" s="2">
        <f t="shared" si="31"/>
        <v>26</v>
      </c>
      <c r="M40" s="17">
        <f t="shared" si="32"/>
        <v>26</v>
      </c>
      <c r="N40" s="12">
        <f t="shared" si="33"/>
        <v>1.0045517530000001</v>
      </c>
      <c r="O40" s="12">
        <f t="shared" ca="1" si="34"/>
        <v>1.0184363059999999</v>
      </c>
      <c r="P40" s="17">
        <f t="shared" si="48"/>
        <v>0</v>
      </c>
      <c r="Q40" s="14">
        <f t="shared" ca="1" si="23"/>
        <v>57152.548599989997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45044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2">
        <f t="shared" si="46"/>
        <v>44781</v>
      </c>
      <c r="B41" s="113">
        <f t="shared" ca="1" si="43"/>
        <v>3159307.7895</v>
      </c>
      <c r="C41" s="7">
        <f t="shared" si="27"/>
        <v>3100000</v>
      </c>
      <c r="D41" s="86">
        <f t="shared" si="47"/>
        <v>44778</v>
      </c>
      <c r="E41" s="84">
        <f ca="1">IF(D41&lt;$B$1,VLOOKUP(D41,[1]DI!$A$4:$B$15000,2,FALSE),0)</f>
        <v>0.13650000000000001</v>
      </c>
      <c r="F41" s="14">
        <f t="shared" ca="1" si="44"/>
        <v>1.00050788</v>
      </c>
      <c r="G41" s="14">
        <f ca="1">(TRUNC(PRODUCT($F$12:$F40),16))</f>
        <v>1.0143365421288699</v>
      </c>
      <c r="H41" s="14">
        <f t="shared" si="45"/>
        <v>1</v>
      </c>
      <c r="I41" s="14">
        <f t="shared" ca="1" si="20"/>
        <v>1.01433654</v>
      </c>
      <c r="J41" s="13">
        <f t="shared" si="29"/>
        <v>4.4999999999999998E-2</v>
      </c>
      <c r="K41" s="33">
        <f t="shared" si="30"/>
        <v>44742</v>
      </c>
      <c r="L41" s="2">
        <f t="shared" si="31"/>
        <v>27</v>
      </c>
      <c r="M41" s="17">
        <f t="shared" si="32"/>
        <v>27</v>
      </c>
      <c r="N41" s="12">
        <f t="shared" si="33"/>
        <v>1.0047272330000001</v>
      </c>
      <c r="O41" s="12">
        <f t="shared" ca="1" si="34"/>
        <v>1.019131545</v>
      </c>
      <c r="P41" s="17">
        <f t="shared" si="48"/>
        <v>0</v>
      </c>
      <c r="Q41" s="14">
        <f t="shared" ca="1" si="23"/>
        <v>59307.789499999999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45044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2">
        <f t="shared" si="46"/>
        <v>44782</v>
      </c>
      <c r="B42" s="113">
        <f t="shared" ca="1" si="43"/>
        <v>3161464.4997999999</v>
      </c>
      <c r="C42" s="7">
        <f t="shared" si="27"/>
        <v>3100000</v>
      </c>
      <c r="D42" s="86">
        <f t="shared" si="47"/>
        <v>44781</v>
      </c>
      <c r="E42" s="84">
        <f ca="1">IF(D42&lt;$B$1,VLOOKUP(D42,[1]DI!$A$4:$B$15000,2,FALSE),0)</f>
        <v>0.13650000000000001</v>
      </c>
      <c r="F42" s="14">
        <f t="shared" ca="1" si="44"/>
        <v>1.00050788</v>
      </c>
      <c r="G42" s="14">
        <f ca="1">(TRUNC(PRODUCT($F$12:$F41),16))</f>
        <v>1.01485170337188</v>
      </c>
      <c r="H42" s="14">
        <f t="shared" si="45"/>
        <v>1</v>
      </c>
      <c r="I42" s="14">
        <f t="shared" ca="1" si="20"/>
        <v>1.0148516999999999</v>
      </c>
      <c r="J42" s="13">
        <f t="shared" si="29"/>
        <v>4.4999999999999998E-2</v>
      </c>
      <c r="K42" s="33">
        <f t="shared" si="30"/>
        <v>44742</v>
      </c>
      <c r="L42" s="2">
        <f t="shared" si="31"/>
        <v>28</v>
      </c>
      <c r="M42" s="17">
        <f t="shared" si="32"/>
        <v>28</v>
      </c>
      <c r="N42" s="12">
        <f t="shared" si="33"/>
        <v>1.004902744</v>
      </c>
      <c r="O42" s="12">
        <f t="shared" ca="1" si="34"/>
        <v>1.0198272580000001</v>
      </c>
      <c r="P42" s="17">
        <f t="shared" si="48"/>
        <v>0</v>
      </c>
      <c r="Q42" s="14">
        <f t="shared" ca="1" si="23"/>
        <v>61464.499799999998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45044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2">
        <f t="shared" si="46"/>
        <v>44783</v>
      </c>
      <c r="B43" s="113">
        <f t="shared" ca="1" si="43"/>
        <v>3163622.7104999898</v>
      </c>
      <c r="C43" s="7">
        <f t="shared" si="27"/>
        <v>3100000</v>
      </c>
      <c r="D43" s="86">
        <f t="shared" si="47"/>
        <v>44782</v>
      </c>
      <c r="E43" s="84">
        <f ca="1">IF(D43&lt;$B$1,VLOOKUP(D43,[1]DI!$A$4:$B$15000,2,FALSE),0)</f>
        <v>0.13650000000000001</v>
      </c>
      <c r="F43" s="14">
        <f t="shared" ca="1" si="44"/>
        <v>1.00050788</v>
      </c>
      <c r="G43" s="14">
        <f ca="1">(TRUNC(PRODUCT($F$12:$F42),16))</f>
        <v>1.0153671262549899</v>
      </c>
      <c r="H43" s="14">
        <f t="shared" si="45"/>
        <v>1</v>
      </c>
      <c r="I43" s="14">
        <f t="shared" ca="1" si="20"/>
        <v>1.01536713</v>
      </c>
      <c r="J43" s="13">
        <f t="shared" si="29"/>
        <v>4.4999999999999998E-2</v>
      </c>
      <c r="K43" s="33">
        <f t="shared" si="30"/>
        <v>44742</v>
      </c>
      <c r="L43" s="2">
        <f t="shared" si="31"/>
        <v>29</v>
      </c>
      <c r="M43" s="17">
        <f t="shared" si="32"/>
        <v>29</v>
      </c>
      <c r="N43" s="12">
        <f t="shared" si="33"/>
        <v>1.005078286</v>
      </c>
      <c r="O43" s="12">
        <f t="shared" ca="1" si="34"/>
        <v>1.020523455</v>
      </c>
      <c r="P43" s="17">
        <f t="shared" si="48"/>
        <v>0</v>
      </c>
      <c r="Q43" s="14">
        <f t="shared" ca="1" si="23"/>
        <v>63622.710499989997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45044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2">
        <f t="shared" si="46"/>
        <v>44784</v>
      </c>
      <c r="B44" s="113">
        <f t="shared" ca="1" si="43"/>
        <v>3165782.3564999998</v>
      </c>
      <c r="C44" s="7">
        <f t="shared" si="27"/>
        <v>3100000</v>
      </c>
      <c r="D44" s="86">
        <f t="shared" si="47"/>
        <v>44783</v>
      </c>
      <c r="E44" s="84">
        <f ca="1">IF(D44&lt;$B$1,VLOOKUP(D44,[1]DI!$A$4:$B$15000,2,FALSE),0)</f>
        <v>0.13650000000000001</v>
      </c>
      <c r="F44" s="14">
        <f t="shared" ca="1" si="44"/>
        <v>1.00050788</v>
      </c>
      <c r="G44" s="14">
        <f ca="1">(TRUNC(PRODUCT($F$12:$F43),16))</f>
        <v>1.01588281091107</v>
      </c>
      <c r="H44" s="14">
        <f t="shared" si="45"/>
        <v>1</v>
      </c>
      <c r="I44" s="14">
        <f t="shared" ca="1" si="20"/>
        <v>1.0158828099999999</v>
      </c>
      <c r="J44" s="13">
        <f t="shared" si="29"/>
        <v>4.4999999999999998E-2</v>
      </c>
      <c r="K44" s="33">
        <f t="shared" si="30"/>
        <v>44742</v>
      </c>
      <c r="L44" s="2">
        <f t="shared" si="31"/>
        <v>30</v>
      </c>
      <c r="M44" s="17">
        <f t="shared" si="32"/>
        <v>30</v>
      </c>
      <c r="N44" s="12">
        <f t="shared" si="33"/>
        <v>1.005253859</v>
      </c>
      <c r="O44" s="12">
        <f t="shared" ca="1" si="34"/>
        <v>1.021220115</v>
      </c>
      <c r="P44" s="17">
        <f t="shared" si="48"/>
        <v>0</v>
      </c>
      <c r="Q44" s="14">
        <f t="shared" ca="1" si="23"/>
        <v>65782.356499999994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45044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2">
        <f t="shared" si="46"/>
        <v>44785</v>
      </c>
      <c r="B45" s="113">
        <f t="shared" ca="1" si="43"/>
        <v>3167943.4997999999</v>
      </c>
      <c r="C45" s="7">
        <f t="shared" si="27"/>
        <v>3100000</v>
      </c>
      <c r="D45" s="86">
        <f t="shared" si="47"/>
        <v>44784</v>
      </c>
      <c r="E45" s="84">
        <f ca="1">IF(D45&lt;$B$1,VLOOKUP(D45,[1]DI!$A$4:$B$15000,2,FALSE),0)</f>
        <v>0.13650000000000001</v>
      </c>
      <c r="F45" s="14">
        <f t="shared" ca="1" si="44"/>
        <v>1.00050788</v>
      </c>
      <c r="G45" s="14">
        <f ca="1">(TRUNC(PRODUCT($F$12:$F44),16))</f>
        <v>1.01639875747308</v>
      </c>
      <c r="H45" s="14">
        <f t="shared" si="45"/>
        <v>1</v>
      </c>
      <c r="I45" s="14">
        <f t="shared" ca="1" si="20"/>
        <v>1.01639876</v>
      </c>
      <c r="J45" s="13">
        <f t="shared" si="29"/>
        <v>4.4999999999999998E-2</v>
      </c>
      <c r="K45" s="33">
        <f t="shared" si="30"/>
        <v>44742</v>
      </c>
      <c r="L45" s="2">
        <f t="shared" si="31"/>
        <v>31</v>
      </c>
      <c r="M45" s="17">
        <f t="shared" si="32"/>
        <v>31</v>
      </c>
      <c r="N45" s="12">
        <f t="shared" si="33"/>
        <v>1.0054294619999999</v>
      </c>
      <c r="O45" s="12">
        <f t="shared" ca="1" si="34"/>
        <v>1.021917258</v>
      </c>
      <c r="P45" s="17">
        <f t="shared" si="48"/>
        <v>0</v>
      </c>
      <c r="Q45" s="14">
        <f t="shared" ca="1" si="23"/>
        <v>67943.499800000005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45044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2">
        <f t="shared" si="46"/>
        <v>44788</v>
      </c>
      <c r="B46" s="113">
        <f t="shared" ca="1" si="43"/>
        <v>3170106.1156000001</v>
      </c>
      <c r="C46" s="7">
        <f t="shared" si="27"/>
        <v>3100000</v>
      </c>
      <c r="D46" s="86">
        <f t="shared" si="47"/>
        <v>44785</v>
      </c>
      <c r="E46" s="84">
        <f ca="1">IF(D46&lt;$B$1,VLOOKUP(D46,[1]DI!$A$4:$B$15000,2,FALSE),0)</f>
        <v>0.13650000000000001</v>
      </c>
      <c r="F46" s="14">
        <f t="shared" ca="1" si="44"/>
        <v>1.00050788</v>
      </c>
      <c r="G46" s="14">
        <f ca="1">(TRUNC(PRODUCT($F$12:$F45),16))</f>
        <v>1.01691496607402</v>
      </c>
      <c r="H46" s="14">
        <f t="shared" si="45"/>
        <v>1</v>
      </c>
      <c r="I46" s="14">
        <f t="shared" ca="1" si="20"/>
        <v>1.01691497</v>
      </c>
      <c r="J46" s="13">
        <f t="shared" si="29"/>
        <v>4.4999999999999998E-2</v>
      </c>
      <c r="K46" s="33">
        <f t="shared" si="30"/>
        <v>44742</v>
      </c>
      <c r="L46" s="2">
        <f t="shared" si="31"/>
        <v>32</v>
      </c>
      <c r="M46" s="17">
        <f t="shared" si="32"/>
        <v>32</v>
      </c>
      <c r="N46" s="12">
        <f t="shared" si="33"/>
        <v>1.005605096</v>
      </c>
      <c r="O46" s="12">
        <f t="shared" ca="1" si="34"/>
        <v>1.022614876</v>
      </c>
      <c r="P46" s="17">
        <f t="shared" si="48"/>
        <v>0</v>
      </c>
      <c r="Q46" s="14">
        <f t="shared" ca="1" si="23"/>
        <v>70106.115600000005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45044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2">
        <f t="shared" si="46"/>
        <v>44789</v>
      </c>
      <c r="B47" s="113">
        <f t="shared" ca="1" si="43"/>
        <v>3172270.1976999999</v>
      </c>
      <c r="C47" s="7">
        <f t="shared" si="27"/>
        <v>3100000</v>
      </c>
      <c r="D47" s="86">
        <f t="shared" si="47"/>
        <v>44788</v>
      </c>
      <c r="E47" s="84">
        <f ca="1">IF(D47&lt;$B$1,VLOOKUP(D47,[1]DI!$A$4:$B$15000,2,FALSE),0)</f>
        <v>0.13650000000000001</v>
      </c>
      <c r="F47" s="14">
        <f t="shared" ca="1" si="44"/>
        <v>1.00050788</v>
      </c>
      <c r="G47" s="14">
        <f ca="1">(TRUNC(PRODUCT($F$12:$F46),16))</f>
        <v>1.0174314368469899</v>
      </c>
      <c r="H47" s="14">
        <f t="shared" si="45"/>
        <v>1</v>
      </c>
      <c r="I47" s="14">
        <f t="shared" ca="1" si="20"/>
        <v>1.01743144</v>
      </c>
      <c r="J47" s="13">
        <f t="shared" si="29"/>
        <v>4.4999999999999998E-2</v>
      </c>
      <c r="K47" s="33">
        <f t="shared" si="30"/>
        <v>44742</v>
      </c>
      <c r="L47" s="2">
        <f t="shared" si="31"/>
        <v>33</v>
      </c>
      <c r="M47" s="17">
        <f t="shared" si="32"/>
        <v>33</v>
      </c>
      <c r="N47" s="12">
        <f t="shared" si="33"/>
        <v>1.0057807599999999</v>
      </c>
      <c r="O47" s="12">
        <f t="shared" ca="1" si="34"/>
        <v>1.0233129670000001</v>
      </c>
      <c r="P47" s="17">
        <f t="shared" si="48"/>
        <v>0</v>
      </c>
      <c r="Q47" s="14">
        <f t="shared" ca="1" si="23"/>
        <v>72270.197700000004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45044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2">
        <f t="shared" si="46"/>
        <v>44790</v>
      </c>
      <c r="B48" s="113">
        <f t="shared" ca="1" si="43"/>
        <v>3174435.75229999</v>
      </c>
      <c r="C48" s="7">
        <f t="shared" si="27"/>
        <v>3100000</v>
      </c>
      <c r="D48" s="86">
        <f t="shared" si="47"/>
        <v>44789</v>
      </c>
      <c r="E48" s="84">
        <f ca="1">IF(D48&lt;$B$1,VLOOKUP(D48,[1]DI!$A$4:$B$15000,2,FALSE),0)</f>
        <v>0.13650000000000001</v>
      </c>
      <c r="F48" s="14">
        <f t="shared" ca="1" si="44"/>
        <v>1.00050788</v>
      </c>
      <c r="G48" s="14">
        <f ca="1">(TRUNC(PRODUCT($F$12:$F47),16))</f>
        <v>1.01794816992514</v>
      </c>
      <c r="H48" s="14">
        <f t="shared" si="45"/>
        <v>1</v>
      </c>
      <c r="I48" s="14">
        <f t="shared" ca="1" si="20"/>
        <v>1.0179481699999999</v>
      </c>
      <c r="J48" s="13">
        <f t="shared" si="29"/>
        <v>4.4999999999999998E-2</v>
      </c>
      <c r="K48" s="33">
        <f t="shared" si="30"/>
        <v>44742</v>
      </c>
      <c r="L48" s="2">
        <f t="shared" si="31"/>
        <v>34</v>
      </c>
      <c r="M48" s="17">
        <f t="shared" si="32"/>
        <v>34</v>
      </c>
      <c r="N48" s="12">
        <f t="shared" si="33"/>
        <v>1.0059564560000001</v>
      </c>
      <c r="O48" s="12">
        <f t="shared" ca="1" si="34"/>
        <v>1.0240115329999999</v>
      </c>
      <c r="P48" s="17">
        <f t="shared" si="48"/>
        <v>0</v>
      </c>
      <c r="Q48" s="14">
        <f t="shared" ca="1" si="23"/>
        <v>74435.752299989996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45044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2">
        <f t="shared" si="46"/>
        <v>44791</v>
      </c>
      <c r="B49" s="113">
        <f t="shared" ca="1" si="43"/>
        <v>3176602.8103999901</v>
      </c>
      <c r="C49" s="7">
        <f t="shared" si="27"/>
        <v>3100000</v>
      </c>
      <c r="D49" s="86">
        <f t="shared" si="47"/>
        <v>44790</v>
      </c>
      <c r="E49" s="84">
        <f ca="1">IF(D49&lt;$B$1,VLOOKUP(D49,[1]DI!$A$4:$B$15000,2,FALSE),0)</f>
        <v>0.13650000000000001</v>
      </c>
      <c r="F49" s="14">
        <f t="shared" ca="1" si="44"/>
        <v>1.00050788</v>
      </c>
      <c r="G49" s="14">
        <f ca="1">(TRUNC(PRODUCT($F$12:$F48),16))</f>
        <v>1.0184651654416801</v>
      </c>
      <c r="H49" s="14">
        <f t="shared" si="45"/>
        <v>1</v>
      </c>
      <c r="I49" s="14">
        <f t="shared" ca="1" si="20"/>
        <v>1.01846517</v>
      </c>
      <c r="J49" s="13">
        <f t="shared" si="29"/>
        <v>4.4999999999999998E-2</v>
      </c>
      <c r="K49" s="33">
        <f t="shared" si="30"/>
        <v>44742</v>
      </c>
      <c r="L49" s="2">
        <f t="shared" si="31"/>
        <v>35</v>
      </c>
      <c r="M49" s="17">
        <f t="shared" si="32"/>
        <v>35</v>
      </c>
      <c r="N49" s="12">
        <f t="shared" si="33"/>
        <v>1.006132182</v>
      </c>
      <c r="O49" s="12">
        <f t="shared" ca="1" si="34"/>
        <v>1.0247105839999999</v>
      </c>
      <c r="P49" s="17">
        <f t="shared" si="48"/>
        <v>0</v>
      </c>
      <c r="Q49" s="14">
        <f t="shared" ca="1" si="23"/>
        <v>76602.810399990005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45044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2">
        <f t="shared" si="46"/>
        <v>44792</v>
      </c>
      <c r="B50" s="113">
        <f t="shared" ca="1" si="43"/>
        <v>3178771.3037999999</v>
      </c>
      <c r="C50" s="7">
        <f t="shared" si="27"/>
        <v>3100000</v>
      </c>
      <c r="D50" s="86">
        <f t="shared" si="47"/>
        <v>44791</v>
      </c>
      <c r="E50" s="84">
        <f ca="1">IF(D50&lt;$B$1,VLOOKUP(D50,[1]DI!$A$4:$B$15000,2,FALSE),0)</f>
        <v>0.13650000000000001</v>
      </c>
      <c r="F50" s="14">
        <f t="shared" ca="1" si="44"/>
        <v>1.00050788</v>
      </c>
      <c r="G50" s="14">
        <f ca="1">(TRUNC(PRODUCT($F$12:$F49),16))</f>
        <v>1.0189824235299101</v>
      </c>
      <c r="H50" s="14">
        <f t="shared" si="45"/>
        <v>1</v>
      </c>
      <c r="I50" s="14">
        <f t="shared" ca="1" si="20"/>
        <v>1.0189824199999999</v>
      </c>
      <c r="J50" s="13">
        <f t="shared" si="29"/>
        <v>4.4999999999999998E-2</v>
      </c>
      <c r="K50" s="33">
        <f t="shared" si="30"/>
        <v>44742</v>
      </c>
      <c r="L50" s="2">
        <f t="shared" si="31"/>
        <v>36</v>
      </c>
      <c r="M50" s="17">
        <f t="shared" si="32"/>
        <v>36</v>
      </c>
      <c r="N50" s="12">
        <f t="shared" si="33"/>
        <v>1.006307938</v>
      </c>
      <c r="O50" s="12">
        <f t="shared" ca="1" si="34"/>
        <v>1.025410098</v>
      </c>
      <c r="P50" s="17">
        <f t="shared" si="48"/>
        <v>0</v>
      </c>
      <c r="Q50" s="14">
        <f t="shared" ca="1" si="23"/>
        <v>78771.303799999994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45044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2">
        <f t="shared" si="46"/>
        <v>44795</v>
      </c>
      <c r="B51" s="113">
        <f t="shared" ca="1" si="43"/>
        <v>3180941.3037999901</v>
      </c>
      <c r="C51" s="7">
        <f t="shared" si="27"/>
        <v>3100000</v>
      </c>
      <c r="D51" s="86">
        <f t="shared" si="47"/>
        <v>44792</v>
      </c>
      <c r="E51" s="84">
        <f ca="1">IF(D51&lt;$B$1,VLOOKUP(D51,[1]DI!$A$4:$B$15000,2,FALSE),0)</f>
        <v>0.13650000000000001</v>
      </c>
      <c r="F51" s="14">
        <f t="shared" ca="1" si="44"/>
        <v>1.00050788</v>
      </c>
      <c r="G51" s="14">
        <f ca="1">(TRUNC(PRODUCT($F$12:$F50),16))</f>
        <v>1.01949994432317</v>
      </c>
      <c r="H51" s="14">
        <f t="shared" si="45"/>
        <v>1</v>
      </c>
      <c r="I51" s="14">
        <f t="shared" ca="1" si="20"/>
        <v>1.01949994</v>
      </c>
      <c r="J51" s="13">
        <f t="shared" si="29"/>
        <v>4.4999999999999998E-2</v>
      </c>
      <c r="K51" s="33">
        <f t="shared" si="30"/>
        <v>44742</v>
      </c>
      <c r="L51" s="2">
        <f t="shared" si="31"/>
        <v>37</v>
      </c>
      <c r="M51" s="17">
        <f t="shared" si="32"/>
        <v>37</v>
      </c>
      <c r="N51" s="12">
        <f t="shared" si="33"/>
        <v>1.0064837259999999</v>
      </c>
      <c r="O51" s="12">
        <f t="shared" ca="1" si="34"/>
        <v>1.026110098</v>
      </c>
      <c r="P51" s="17">
        <f t="shared" si="48"/>
        <v>0</v>
      </c>
      <c r="Q51" s="14">
        <f t="shared" ca="1" si="23"/>
        <v>80941.303799989997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45044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2">
        <f t="shared" si="46"/>
        <v>44796</v>
      </c>
      <c r="B52" s="113">
        <f t="shared" ca="1" si="43"/>
        <v>3183112.8073</v>
      </c>
      <c r="C52" s="7">
        <f t="shared" si="27"/>
        <v>3100000</v>
      </c>
      <c r="D52" s="86">
        <f t="shared" si="47"/>
        <v>44795</v>
      </c>
      <c r="E52" s="84">
        <f ca="1">IF(D52&lt;$B$1,VLOOKUP(D52,[1]DI!$A$4:$B$15000,2,FALSE),0)</f>
        <v>0.13650000000000001</v>
      </c>
      <c r="F52" s="14">
        <f t="shared" ca="1" si="44"/>
        <v>1.00050788</v>
      </c>
      <c r="G52" s="14">
        <f ca="1">(TRUNC(PRODUCT($F$12:$F51),16))</f>
        <v>1.0200177279548901</v>
      </c>
      <c r="H52" s="14">
        <f t="shared" si="45"/>
        <v>1</v>
      </c>
      <c r="I52" s="14">
        <f t="shared" ca="1" si="20"/>
        <v>1.02001773</v>
      </c>
      <c r="J52" s="13">
        <f t="shared" si="29"/>
        <v>4.4999999999999998E-2</v>
      </c>
      <c r="K52" s="33">
        <f t="shared" si="30"/>
        <v>44742</v>
      </c>
      <c r="L52" s="2">
        <f t="shared" si="31"/>
        <v>38</v>
      </c>
      <c r="M52" s="17">
        <f t="shared" si="32"/>
        <v>38</v>
      </c>
      <c r="N52" s="12">
        <f t="shared" si="33"/>
        <v>1.0066595439999999</v>
      </c>
      <c r="O52" s="12">
        <f t="shared" ca="1" si="34"/>
        <v>1.0268105830000001</v>
      </c>
      <c r="P52" s="17">
        <f t="shared" si="48"/>
        <v>0</v>
      </c>
      <c r="Q52" s="14">
        <f t="shared" ca="1" si="23"/>
        <v>83112.8073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45044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2">
        <f t="shared" si="46"/>
        <v>44797</v>
      </c>
      <c r="B53" s="113">
        <f t="shared" ca="1" si="43"/>
        <v>3185285.7491999902</v>
      </c>
      <c r="C53" s="7">
        <f t="shared" si="27"/>
        <v>3100000</v>
      </c>
      <c r="D53" s="86">
        <f t="shared" si="47"/>
        <v>44796</v>
      </c>
      <c r="E53" s="84">
        <f ca="1">IF(D53&lt;$B$1,VLOOKUP(D53,[1]DI!$A$4:$B$15000,2,FALSE),0)</f>
        <v>0.13650000000000001</v>
      </c>
      <c r="F53" s="14">
        <f t="shared" ca="1" si="44"/>
        <v>1.00050788</v>
      </c>
      <c r="G53" s="14">
        <f ca="1">(TRUNC(PRODUCT($F$12:$F52),16))</f>
        <v>1.0205357745585599</v>
      </c>
      <c r="H53" s="14">
        <f t="shared" si="45"/>
        <v>1</v>
      </c>
      <c r="I53" s="14">
        <f t="shared" ca="1" si="20"/>
        <v>1.02053577</v>
      </c>
      <c r="J53" s="13">
        <f t="shared" si="29"/>
        <v>4.4999999999999998E-2</v>
      </c>
      <c r="K53" s="33">
        <f t="shared" si="30"/>
        <v>44742</v>
      </c>
      <c r="L53" s="2">
        <f t="shared" si="31"/>
        <v>39</v>
      </c>
      <c r="M53" s="17">
        <f t="shared" si="32"/>
        <v>39</v>
      </c>
      <c r="N53" s="12">
        <f t="shared" si="33"/>
        <v>1.0068353919999999</v>
      </c>
      <c r="O53" s="12">
        <f t="shared" ca="1" si="34"/>
        <v>1.0275115319999999</v>
      </c>
      <c r="P53" s="17">
        <f t="shared" si="48"/>
        <v>0</v>
      </c>
      <c r="Q53" s="14">
        <f t="shared" ca="1" si="23"/>
        <v>85285.749199989994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45044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2">
        <f t="shared" si="46"/>
        <v>44798</v>
      </c>
      <c r="B54" s="113">
        <f t="shared" ca="1" si="43"/>
        <v>3187460.2008000002</v>
      </c>
      <c r="C54" s="7">
        <f t="shared" si="27"/>
        <v>3100000</v>
      </c>
      <c r="D54" s="86">
        <f t="shared" si="47"/>
        <v>44797</v>
      </c>
      <c r="E54" s="84">
        <f ca="1">IF(D54&lt;$B$1,VLOOKUP(D54,[1]DI!$A$4:$B$15000,2,FALSE),0)</f>
        <v>0.13650000000000001</v>
      </c>
      <c r="F54" s="14">
        <f t="shared" ca="1" si="44"/>
        <v>1.00050788</v>
      </c>
      <c r="G54" s="14">
        <f ca="1">(TRUNC(PRODUCT($F$12:$F53),16))</f>
        <v>1.02105408426775</v>
      </c>
      <c r="H54" s="14">
        <f t="shared" si="45"/>
        <v>1</v>
      </c>
      <c r="I54" s="14">
        <f t="shared" ca="1" si="20"/>
        <v>1.0210540800000001</v>
      </c>
      <c r="J54" s="13">
        <f t="shared" si="29"/>
        <v>4.4999999999999998E-2</v>
      </c>
      <c r="K54" s="33">
        <f t="shared" si="30"/>
        <v>44742</v>
      </c>
      <c r="L54" s="2">
        <f t="shared" si="31"/>
        <v>40</v>
      </c>
      <c r="M54" s="17">
        <f t="shared" si="32"/>
        <v>40</v>
      </c>
      <c r="N54" s="12">
        <f t="shared" si="33"/>
        <v>1.007011272</v>
      </c>
      <c r="O54" s="12">
        <f t="shared" ca="1" si="34"/>
        <v>1.0282129680000001</v>
      </c>
      <c r="P54" s="17">
        <f t="shared" si="48"/>
        <v>0</v>
      </c>
      <c r="Q54" s="14">
        <f t="shared" ca="1" si="23"/>
        <v>87460.200800000006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45044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2">
        <f t="shared" si="46"/>
        <v>44799</v>
      </c>
      <c r="B55" s="113">
        <f t="shared" ca="1" si="43"/>
        <v>3189636.1558999899</v>
      </c>
      <c r="C55" s="7">
        <f t="shared" si="27"/>
        <v>3100000</v>
      </c>
      <c r="D55" s="86">
        <f t="shared" si="47"/>
        <v>44798</v>
      </c>
      <c r="E55" s="84">
        <f ca="1">IF(D55&lt;$B$1,VLOOKUP(D55,[1]DI!$A$4:$B$15000,2,FALSE),0)</f>
        <v>0.13650000000000001</v>
      </c>
      <c r="F55" s="14">
        <f t="shared" ca="1" si="44"/>
        <v>1.00050788</v>
      </c>
      <c r="G55" s="14">
        <f ca="1">(TRUNC(PRODUCT($F$12:$F54),16))</f>
        <v>1.0215726572160699</v>
      </c>
      <c r="H55" s="14">
        <f t="shared" si="45"/>
        <v>1</v>
      </c>
      <c r="I55" s="14">
        <f t="shared" ca="1" si="20"/>
        <v>1.0215726599999999</v>
      </c>
      <c r="J55" s="13">
        <f t="shared" si="29"/>
        <v>4.4999999999999998E-2</v>
      </c>
      <c r="K55" s="33">
        <f t="shared" si="30"/>
        <v>44742</v>
      </c>
      <c r="L55" s="2">
        <f t="shared" si="31"/>
        <v>41</v>
      </c>
      <c r="M55" s="17">
        <f t="shared" si="32"/>
        <v>41</v>
      </c>
      <c r="N55" s="12">
        <f t="shared" si="33"/>
        <v>1.007187182</v>
      </c>
      <c r="O55" s="12">
        <f t="shared" ca="1" si="34"/>
        <v>1.0289148889999999</v>
      </c>
      <c r="P55" s="17">
        <f t="shared" si="48"/>
        <v>0</v>
      </c>
      <c r="Q55" s="14">
        <f t="shared" ca="1" si="23"/>
        <v>89636.155899990001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45044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2">
        <f t="shared" si="46"/>
        <v>44802</v>
      </c>
      <c r="B56" s="113">
        <f t="shared" ca="1" si="43"/>
        <v>3191813.5525000002</v>
      </c>
      <c r="C56" s="7">
        <f t="shared" si="27"/>
        <v>3100000</v>
      </c>
      <c r="D56" s="86">
        <f t="shared" si="47"/>
        <v>44799</v>
      </c>
      <c r="E56" s="84">
        <f ca="1">IF(D56&lt;$B$1,VLOOKUP(D56,[1]DI!$A$4:$B$15000,2,FALSE),0)</f>
        <v>0.13650000000000001</v>
      </c>
      <c r="F56" s="14">
        <f t="shared" ca="1" si="44"/>
        <v>1.00050788</v>
      </c>
      <c r="G56" s="14">
        <f ca="1">(TRUNC(PRODUCT($F$12:$F55),16))</f>
        <v>1.0220914935372101</v>
      </c>
      <c r="H56" s="14">
        <f t="shared" si="45"/>
        <v>1</v>
      </c>
      <c r="I56" s="14">
        <f t="shared" ca="1" si="20"/>
        <v>1.02209149</v>
      </c>
      <c r="J56" s="13">
        <f t="shared" si="29"/>
        <v>4.4999999999999998E-2</v>
      </c>
      <c r="K56" s="33">
        <f t="shared" si="30"/>
        <v>44742</v>
      </c>
      <c r="L56" s="2">
        <f t="shared" si="31"/>
        <v>42</v>
      </c>
      <c r="M56" s="17">
        <f t="shared" si="32"/>
        <v>42</v>
      </c>
      <c r="N56" s="12">
        <f t="shared" si="33"/>
        <v>1.007363123</v>
      </c>
      <c r="O56" s="12">
        <f t="shared" ca="1" si="34"/>
        <v>1.0296172750000001</v>
      </c>
      <c r="P56" s="17">
        <f t="shared" si="48"/>
        <v>0</v>
      </c>
      <c r="Q56" s="14">
        <f t="shared" ca="1" si="23"/>
        <v>91813.552500000005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45044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2">
        <f t="shared" si="46"/>
        <v>44803</v>
      </c>
      <c r="B57" s="113">
        <f t="shared" ca="1" si="43"/>
        <v>3193992.4587999899</v>
      </c>
      <c r="C57" s="7">
        <f t="shared" si="27"/>
        <v>3100000</v>
      </c>
      <c r="D57" s="86">
        <f t="shared" si="47"/>
        <v>44802</v>
      </c>
      <c r="E57" s="84">
        <f ca="1">IF(D57&lt;$B$1,VLOOKUP(D57,[1]DI!$A$4:$B$15000,2,FALSE),0)</f>
        <v>0.13650000000000001</v>
      </c>
      <c r="F57" s="14">
        <f t="shared" ca="1" si="44"/>
        <v>1.00050788</v>
      </c>
      <c r="G57" s="14">
        <f ca="1">(TRUNC(PRODUCT($F$12:$F56),16))</f>
        <v>1.0226105933649501</v>
      </c>
      <c r="H57" s="14">
        <f t="shared" si="45"/>
        <v>1</v>
      </c>
      <c r="I57" s="14">
        <f t="shared" ca="1" si="20"/>
        <v>1.02261059</v>
      </c>
      <c r="J57" s="13">
        <f t="shared" si="29"/>
        <v>4.4999999999999998E-2</v>
      </c>
      <c r="K57" s="33">
        <f t="shared" si="30"/>
        <v>44742</v>
      </c>
      <c r="L57" s="2">
        <f t="shared" si="31"/>
        <v>43</v>
      </c>
      <c r="M57" s="17">
        <f t="shared" si="32"/>
        <v>43</v>
      </c>
      <c r="N57" s="12">
        <f t="shared" si="33"/>
        <v>1.0075390950000001</v>
      </c>
      <c r="O57" s="12">
        <f t="shared" ca="1" si="34"/>
        <v>1.0303201479999999</v>
      </c>
      <c r="P57" s="17">
        <f t="shared" si="48"/>
        <v>0</v>
      </c>
      <c r="Q57" s="14">
        <f t="shared" ca="1" si="23"/>
        <v>93992.458799989996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45044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2">
        <f t="shared" si="46"/>
        <v>44804</v>
      </c>
      <c r="B58" s="113">
        <f t="shared" ca="1" si="43"/>
        <v>3196172.8717</v>
      </c>
      <c r="C58" s="7">
        <f t="shared" si="27"/>
        <v>3100000</v>
      </c>
      <c r="D58" s="86">
        <f t="shared" si="47"/>
        <v>44803</v>
      </c>
      <c r="E58" s="84">
        <f ca="1">IF(D58&lt;$B$1,VLOOKUP(D58,[1]DI!$A$4:$B$15000,2,FALSE),0)</f>
        <v>0.13650000000000001</v>
      </c>
      <c r="F58" s="14">
        <f t="shared" ca="1" si="44"/>
        <v>1.00050788</v>
      </c>
      <c r="G58" s="14">
        <f ca="1">(TRUNC(PRODUCT($F$12:$F57),16))</f>
        <v>1.02312995683311</v>
      </c>
      <c r="H58" s="14">
        <f t="shared" si="45"/>
        <v>1</v>
      </c>
      <c r="I58" s="14">
        <f t="shared" ca="1" si="20"/>
        <v>1.0231299599999999</v>
      </c>
      <c r="J58" s="13">
        <f t="shared" si="29"/>
        <v>4.4999999999999998E-2</v>
      </c>
      <c r="K58" s="33">
        <f t="shared" si="30"/>
        <v>44742</v>
      </c>
      <c r="L58" s="2">
        <f t="shared" si="31"/>
        <v>44</v>
      </c>
      <c r="M58" s="17">
        <f t="shared" si="32"/>
        <v>44</v>
      </c>
      <c r="N58" s="12">
        <f t="shared" si="33"/>
        <v>1.0077150969999999</v>
      </c>
      <c r="O58" s="12">
        <f t="shared" ca="1" si="34"/>
        <v>1.031023507</v>
      </c>
      <c r="P58" s="17">
        <f t="shared" si="48"/>
        <v>0</v>
      </c>
      <c r="Q58" s="14">
        <f t="shared" ca="1" si="23"/>
        <v>96172.871700000003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45044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2">
        <f t="shared" si="46"/>
        <v>44805</v>
      </c>
      <c r="B59" s="113">
        <f t="shared" ca="1" si="43"/>
        <v>3198354.7291999999</v>
      </c>
      <c r="C59" s="7">
        <f t="shared" si="27"/>
        <v>3100000</v>
      </c>
      <c r="D59" s="86">
        <f t="shared" si="47"/>
        <v>44804</v>
      </c>
      <c r="E59" s="84">
        <f ca="1">IF(D59&lt;$B$1,VLOOKUP(D59,[1]DI!$A$4:$B$15000,2,FALSE),0)</f>
        <v>0.13650000000000001</v>
      </c>
      <c r="F59" s="14">
        <f t="shared" ca="1" si="44"/>
        <v>1.00050788</v>
      </c>
      <c r="G59" s="14">
        <f ca="1">(TRUNC(PRODUCT($F$12:$F58),16))</f>
        <v>1.0236495840755799</v>
      </c>
      <c r="H59" s="14">
        <f t="shared" si="45"/>
        <v>1</v>
      </c>
      <c r="I59" s="14">
        <f t="shared" ca="1" si="20"/>
        <v>1.0236495800000001</v>
      </c>
      <c r="J59" s="13">
        <f t="shared" si="29"/>
        <v>4.4999999999999998E-2</v>
      </c>
      <c r="K59" s="33">
        <f t="shared" si="30"/>
        <v>44742</v>
      </c>
      <c r="L59" s="2">
        <f t="shared" si="31"/>
        <v>45</v>
      </c>
      <c r="M59" s="17">
        <f t="shared" si="32"/>
        <v>45</v>
      </c>
      <c r="N59" s="12">
        <f t="shared" si="33"/>
        <v>1.00789113</v>
      </c>
      <c r="O59" s="12">
        <f t="shared" ca="1" si="34"/>
        <v>1.031727332</v>
      </c>
      <c r="P59" s="17">
        <f t="shared" si="48"/>
        <v>0</v>
      </c>
      <c r="Q59" s="14">
        <f t="shared" ca="1" si="23"/>
        <v>98354.729200000002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45044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2">
        <f t="shared" si="46"/>
        <v>44806</v>
      </c>
      <c r="B60" s="113">
        <f t="shared" ca="1" si="43"/>
        <v>3200538.1274000001</v>
      </c>
      <c r="C60" s="7">
        <f t="shared" si="27"/>
        <v>3100000</v>
      </c>
      <c r="D60" s="86">
        <f t="shared" si="47"/>
        <v>44805</v>
      </c>
      <c r="E60" s="84">
        <f ca="1">IF(D60&lt;$B$1,VLOOKUP(D60,[1]DI!$A$4:$B$15000,2,FALSE),0)</f>
        <v>0.13650000000000001</v>
      </c>
      <c r="F60" s="14">
        <f t="shared" ca="1" si="44"/>
        <v>1.00050788</v>
      </c>
      <c r="G60" s="14">
        <f ca="1">(TRUNC(PRODUCT($F$12:$F59),16))</f>
        <v>1.0241694752263499</v>
      </c>
      <c r="H60" s="14">
        <f t="shared" si="45"/>
        <v>1</v>
      </c>
      <c r="I60" s="14">
        <f t="shared" ca="1" si="20"/>
        <v>1.0241694800000001</v>
      </c>
      <c r="J60" s="13">
        <f t="shared" si="29"/>
        <v>4.4999999999999998E-2</v>
      </c>
      <c r="K60" s="33">
        <f t="shared" si="30"/>
        <v>44742</v>
      </c>
      <c r="L60" s="2">
        <f t="shared" si="31"/>
        <v>46</v>
      </c>
      <c r="M60" s="17">
        <f t="shared" si="32"/>
        <v>46</v>
      </c>
      <c r="N60" s="12">
        <f t="shared" si="33"/>
        <v>1.0080671940000001</v>
      </c>
      <c r="O60" s="12">
        <f t="shared" ca="1" si="34"/>
        <v>1.032431654</v>
      </c>
      <c r="P60" s="17">
        <f t="shared" si="48"/>
        <v>0</v>
      </c>
      <c r="Q60" s="14">
        <f t="shared" ca="1" si="23"/>
        <v>100538.1274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45044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2">
        <f t="shared" si="46"/>
        <v>44809</v>
      </c>
      <c r="B61" s="113">
        <f t="shared" ca="1" si="43"/>
        <v>3202722.9733000002</v>
      </c>
      <c r="C61" s="7">
        <f t="shared" si="27"/>
        <v>3100000</v>
      </c>
      <c r="D61" s="86">
        <f t="shared" si="47"/>
        <v>44806</v>
      </c>
      <c r="E61" s="84">
        <f ca="1">IF(D61&lt;$B$1,VLOOKUP(D61,[1]DI!$A$4:$B$15000,2,FALSE),0)</f>
        <v>0.13650000000000001</v>
      </c>
      <c r="F61" s="14">
        <f t="shared" ca="1" si="44"/>
        <v>1.00050788</v>
      </c>
      <c r="G61" s="14">
        <f ca="1">(TRUNC(PRODUCT($F$12:$F60),16))</f>
        <v>1.02468963041942</v>
      </c>
      <c r="H61" s="14">
        <f t="shared" si="45"/>
        <v>1</v>
      </c>
      <c r="I61" s="14">
        <f t="shared" ca="1" si="20"/>
        <v>1.0246896299999999</v>
      </c>
      <c r="J61" s="13">
        <f t="shared" si="29"/>
        <v>4.4999999999999998E-2</v>
      </c>
      <c r="K61" s="33">
        <f t="shared" si="30"/>
        <v>44742</v>
      </c>
      <c r="L61" s="2">
        <f t="shared" si="31"/>
        <v>47</v>
      </c>
      <c r="M61" s="17">
        <f t="shared" si="32"/>
        <v>47</v>
      </c>
      <c r="N61" s="12">
        <f t="shared" si="33"/>
        <v>1.0082432889999999</v>
      </c>
      <c r="O61" s="12">
        <f t="shared" ca="1" si="34"/>
        <v>1.0331364430000001</v>
      </c>
      <c r="P61" s="17">
        <f t="shared" si="48"/>
        <v>0</v>
      </c>
      <c r="Q61" s="14">
        <f t="shared" ca="1" si="23"/>
        <v>102722.9733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45044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2">
        <f t="shared" si="46"/>
        <v>44810</v>
      </c>
      <c r="B62" s="113">
        <f t="shared" ca="1" si="43"/>
        <v>3204909.3258000002</v>
      </c>
      <c r="C62" s="7">
        <f t="shared" si="27"/>
        <v>3100000</v>
      </c>
      <c r="D62" s="86">
        <f t="shared" si="47"/>
        <v>44809</v>
      </c>
      <c r="E62" s="84">
        <f ca="1">IF(D62&lt;$B$1,VLOOKUP(D62,[1]DI!$A$4:$B$15000,2,FALSE),0)</f>
        <v>0.13650000000000001</v>
      </c>
      <c r="F62" s="14">
        <f t="shared" ca="1" si="44"/>
        <v>1.00050788</v>
      </c>
      <c r="G62" s="14">
        <f ca="1">(TRUNC(PRODUCT($F$12:$F61),16))</f>
        <v>1.0252100497889201</v>
      </c>
      <c r="H62" s="14">
        <f t="shared" si="45"/>
        <v>1</v>
      </c>
      <c r="I62" s="14">
        <f t="shared" ca="1" si="20"/>
        <v>1.0252100500000001</v>
      </c>
      <c r="J62" s="13">
        <f t="shared" si="29"/>
        <v>4.4999999999999998E-2</v>
      </c>
      <c r="K62" s="33">
        <f t="shared" si="30"/>
        <v>44742</v>
      </c>
      <c r="L62" s="2">
        <f t="shared" si="31"/>
        <v>48</v>
      </c>
      <c r="M62" s="17">
        <f t="shared" si="32"/>
        <v>48</v>
      </c>
      <c r="N62" s="12">
        <f t="shared" si="33"/>
        <v>1.008419414</v>
      </c>
      <c r="O62" s="12">
        <f t="shared" ca="1" si="34"/>
        <v>1.0338417179999999</v>
      </c>
      <c r="P62" s="17">
        <f t="shared" si="48"/>
        <v>0</v>
      </c>
      <c r="Q62" s="14">
        <f t="shared" ca="1" si="23"/>
        <v>104909.32580000001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45044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2">
        <f t="shared" si="46"/>
        <v>44812</v>
      </c>
      <c r="B63" s="113">
        <f t="shared" ca="1" si="43"/>
        <v>3207097.1570000001</v>
      </c>
      <c r="C63" s="7">
        <f t="shared" si="27"/>
        <v>3100000</v>
      </c>
      <c r="D63" s="86">
        <f t="shared" si="47"/>
        <v>44810</v>
      </c>
      <c r="E63" s="84">
        <f ca="1">IF(D63&lt;$B$1,VLOOKUP(D63,[1]DI!$A$4:$B$15000,2,FALSE),0)</f>
        <v>0.13650000000000001</v>
      </c>
      <c r="F63" s="14">
        <f t="shared" ca="1" si="44"/>
        <v>1.00050788</v>
      </c>
      <c r="G63" s="14">
        <f ca="1">(TRUNC(PRODUCT($F$12:$F62),16))</f>
        <v>1.02573073346901</v>
      </c>
      <c r="H63" s="14">
        <f t="shared" si="45"/>
        <v>1</v>
      </c>
      <c r="I63" s="14">
        <f t="shared" ca="1" si="20"/>
        <v>1.02573073</v>
      </c>
      <c r="J63" s="13">
        <f t="shared" si="29"/>
        <v>4.4999999999999998E-2</v>
      </c>
      <c r="K63" s="33">
        <f t="shared" si="30"/>
        <v>44742</v>
      </c>
      <c r="L63" s="2">
        <f t="shared" si="31"/>
        <v>49</v>
      </c>
      <c r="M63" s="17">
        <f t="shared" si="32"/>
        <v>49</v>
      </c>
      <c r="N63" s="12">
        <f t="shared" si="33"/>
        <v>1.00859557</v>
      </c>
      <c r="O63" s="12">
        <f t="shared" ca="1" si="34"/>
        <v>1.0345474699999999</v>
      </c>
      <c r="P63" s="17">
        <f t="shared" si="48"/>
        <v>0</v>
      </c>
      <c r="Q63" s="14">
        <f t="shared" ca="1" si="23"/>
        <v>107097.15700000001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45044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2">
        <f t="shared" si="46"/>
        <v>44813</v>
      </c>
      <c r="B64" s="113">
        <f t="shared" ca="1" si="43"/>
        <v>3209286.5010000002</v>
      </c>
      <c r="C64" s="7">
        <f t="shared" si="27"/>
        <v>3100000</v>
      </c>
      <c r="D64" s="86">
        <f t="shared" si="47"/>
        <v>44812</v>
      </c>
      <c r="E64" s="84">
        <f ca="1">IF(D64&lt;$B$1,VLOOKUP(D64,[1]DI!$A$4:$B$15000,2,FALSE),0)</f>
        <v>0.13650000000000001</v>
      </c>
      <c r="F64" s="14">
        <f t="shared" ca="1" si="44"/>
        <v>1.00050788</v>
      </c>
      <c r="G64" s="14">
        <f ca="1">(TRUNC(PRODUCT($F$12:$F63),16))</f>
        <v>1.02625168159392</v>
      </c>
      <c r="H64" s="14">
        <f t="shared" si="45"/>
        <v>1</v>
      </c>
      <c r="I64" s="14">
        <f t="shared" ca="1" si="20"/>
        <v>1.0262516800000001</v>
      </c>
      <c r="J64" s="13">
        <f t="shared" si="29"/>
        <v>4.4999999999999998E-2</v>
      </c>
      <c r="K64" s="33">
        <f t="shared" si="30"/>
        <v>44742</v>
      </c>
      <c r="L64" s="2">
        <f t="shared" si="31"/>
        <v>50</v>
      </c>
      <c r="M64" s="17">
        <f t="shared" si="32"/>
        <v>50</v>
      </c>
      <c r="N64" s="12">
        <f t="shared" si="33"/>
        <v>1.0087717570000001</v>
      </c>
      <c r="O64" s="12">
        <f t="shared" ca="1" si="34"/>
        <v>1.0352537100000001</v>
      </c>
      <c r="P64" s="17">
        <f t="shared" si="48"/>
        <v>0</v>
      </c>
      <c r="Q64" s="14">
        <f t="shared" ca="1" si="23"/>
        <v>109286.501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45044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2">
        <f t="shared" si="46"/>
        <v>44816</v>
      </c>
      <c r="B65" s="113">
        <f t="shared" ca="1" si="43"/>
        <v>3211477.3267999999</v>
      </c>
      <c r="C65" s="7">
        <f t="shared" si="27"/>
        <v>3100000</v>
      </c>
      <c r="D65" s="86">
        <f t="shared" si="47"/>
        <v>44813</v>
      </c>
      <c r="E65" s="84">
        <f ca="1">IF(D65&lt;$B$1,VLOOKUP(D65,[1]DI!$A$4:$B$15000,2,FALSE),0)</f>
        <v>0.13650000000000001</v>
      </c>
      <c r="F65" s="14">
        <f t="shared" ca="1" si="44"/>
        <v>1.00050788</v>
      </c>
      <c r="G65" s="14">
        <f ca="1">(TRUNC(PRODUCT($F$12:$F64),16))</f>
        <v>1.0267728942979699</v>
      </c>
      <c r="H65" s="14">
        <f t="shared" si="45"/>
        <v>1</v>
      </c>
      <c r="I65" s="14">
        <f t="shared" ca="1" si="20"/>
        <v>1.0267728899999999</v>
      </c>
      <c r="J65" s="13">
        <f t="shared" si="29"/>
        <v>4.4999999999999998E-2</v>
      </c>
      <c r="K65" s="33">
        <f t="shared" si="30"/>
        <v>44742</v>
      </c>
      <c r="L65" s="2">
        <f t="shared" si="31"/>
        <v>51</v>
      </c>
      <c r="M65" s="17">
        <f t="shared" si="32"/>
        <v>51</v>
      </c>
      <c r="N65" s="12">
        <f t="shared" si="33"/>
        <v>1.0089479750000001</v>
      </c>
      <c r="O65" s="12">
        <f t="shared" ca="1" si="34"/>
        <v>1.0359604280000001</v>
      </c>
      <c r="P65" s="17">
        <f t="shared" si="48"/>
        <v>0</v>
      </c>
      <c r="Q65" s="14">
        <f t="shared" ca="1" si="23"/>
        <v>111477.3268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45044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2">
        <f t="shared" si="46"/>
        <v>44817</v>
      </c>
      <c r="B66" s="113">
        <f t="shared" ca="1" si="43"/>
        <v>3213669.6653999998</v>
      </c>
      <c r="C66" s="7">
        <f t="shared" si="27"/>
        <v>3100000</v>
      </c>
      <c r="D66" s="86">
        <f t="shared" si="47"/>
        <v>44816</v>
      </c>
      <c r="E66" s="84">
        <f ca="1">IF(D66&lt;$B$1,VLOOKUP(D66,[1]DI!$A$4:$B$15000,2,FALSE),0)</f>
        <v>0.13650000000000001</v>
      </c>
      <c r="F66" s="14">
        <f t="shared" ca="1" si="44"/>
        <v>1.00050788</v>
      </c>
      <c r="G66" s="14">
        <f ca="1">(TRUNC(PRODUCT($F$12:$F65),16))</f>
        <v>1.0272943717155301</v>
      </c>
      <c r="H66" s="14">
        <f t="shared" si="45"/>
        <v>1</v>
      </c>
      <c r="I66" s="14">
        <f t="shared" ca="1" si="20"/>
        <v>1.0272943699999999</v>
      </c>
      <c r="J66" s="13">
        <f t="shared" si="29"/>
        <v>4.4999999999999998E-2</v>
      </c>
      <c r="K66" s="33">
        <f t="shared" si="30"/>
        <v>44742</v>
      </c>
      <c r="L66" s="2">
        <f t="shared" si="31"/>
        <v>52</v>
      </c>
      <c r="M66" s="17">
        <f t="shared" si="32"/>
        <v>52</v>
      </c>
      <c r="N66" s="12">
        <f t="shared" si="33"/>
        <v>1.009124224</v>
      </c>
      <c r="O66" s="12">
        <f t="shared" ca="1" si="34"/>
        <v>1.0366676340000001</v>
      </c>
      <c r="P66" s="17">
        <f t="shared" si="48"/>
        <v>0</v>
      </c>
      <c r="Q66" s="14">
        <f t="shared" ca="1" si="23"/>
        <v>113669.6654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45044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2">
        <f t="shared" si="46"/>
        <v>44818</v>
      </c>
      <c r="B67" s="113">
        <f t="shared" ca="1" si="43"/>
        <v>3215863.4827000001</v>
      </c>
      <c r="C67" s="7">
        <f t="shared" si="27"/>
        <v>3100000</v>
      </c>
      <c r="D67" s="86">
        <f t="shared" si="47"/>
        <v>44817</v>
      </c>
      <c r="E67" s="84">
        <f ca="1">IF(D67&lt;$B$1,VLOOKUP(D67,[1]DI!$A$4:$B$15000,2,FALSE),0)</f>
        <v>0.13650000000000001</v>
      </c>
      <c r="F67" s="14">
        <f t="shared" ca="1" si="44"/>
        <v>1.00050788</v>
      </c>
      <c r="G67" s="14">
        <f ca="1">(TRUNC(PRODUCT($F$12:$F66),16))</f>
        <v>1.02781611398103</v>
      </c>
      <c r="H67" s="14">
        <f t="shared" si="45"/>
        <v>1</v>
      </c>
      <c r="I67" s="14">
        <f t="shared" ca="1" si="20"/>
        <v>1.0278161100000001</v>
      </c>
      <c r="J67" s="13">
        <f t="shared" si="29"/>
        <v>4.4999999999999998E-2</v>
      </c>
      <c r="K67" s="33">
        <f t="shared" si="30"/>
        <v>44742</v>
      </c>
      <c r="L67" s="2">
        <f t="shared" si="31"/>
        <v>53</v>
      </c>
      <c r="M67" s="17">
        <f t="shared" si="32"/>
        <v>53</v>
      </c>
      <c r="N67" s="12">
        <f t="shared" si="33"/>
        <v>1.009300503</v>
      </c>
      <c r="O67" s="12">
        <f t="shared" ca="1" si="34"/>
        <v>1.037375317</v>
      </c>
      <c r="P67" s="17">
        <f t="shared" si="48"/>
        <v>0</v>
      </c>
      <c r="Q67" s="14">
        <f t="shared" ca="1" si="23"/>
        <v>115863.48269999999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45044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2">
        <f t="shared" si="46"/>
        <v>44819</v>
      </c>
      <c r="B68" s="113">
        <f t="shared" ca="1" si="43"/>
        <v>3218058.8128</v>
      </c>
      <c r="C68" s="7">
        <f t="shared" si="27"/>
        <v>3100000</v>
      </c>
      <c r="D68" s="86">
        <f t="shared" si="47"/>
        <v>44818</v>
      </c>
      <c r="E68" s="84">
        <f ca="1">IF(D68&lt;$B$1,VLOOKUP(D68,[1]DI!$A$4:$B$15000,2,FALSE),0)</f>
        <v>0.13650000000000001</v>
      </c>
      <c r="F68" s="14">
        <f t="shared" ca="1" si="44"/>
        <v>1.00050788</v>
      </c>
      <c r="G68" s="14">
        <f ca="1">(TRUNC(PRODUCT($F$12:$F67),16))</f>
        <v>1.0283381212289999</v>
      </c>
      <c r="H68" s="14">
        <f t="shared" si="45"/>
        <v>1</v>
      </c>
      <c r="I68" s="14">
        <f t="shared" ca="1" si="20"/>
        <v>1.0283381199999999</v>
      </c>
      <c r="J68" s="13">
        <f t="shared" si="29"/>
        <v>4.4999999999999998E-2</v>
      </c>
      <c r="K68" s="33">
        <f t="shared" si="30"/>
        <v>44742</v>
      </c>
      <c r="L68" s="2">
        <f t="shared" si="31"/>
        <v>54</v>
      </c>
      <c r="M68" s="17">
        <f t="shared" si="32"/>
        <v>54</v>
      </c>
      <c r="N68" s="12">
        <f t="shared" si="33"/>
        <v>1.009476813</v>
      </c>
      <c r="O68" s="12">
        <f t="shared" ca="1" si="34"/>
        <v>1.0380834880000001</v>
      </c>
      <c r="P68" s="17">
        <f t="shared" si="48"/>
        <v>0</v>
      </c>
      <c r="Q68" s="14">
        <f t="shared" ca="1" si="23"/>
        <v>118058.8128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45044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2">
        <f t="shared" si="46"/>
        <v>44820</v>
      </c>
      <c r="B69" s="113">
        <f t="shared" ca="1" si="43"/>
        <v>3220255.6277999999</v>
      </c>
      <c r="C69" s="7">
        <f t="shared" si="27"/>
        <v>3100000</v>
      </c>
      <c r="D69" s="86">
        <f t="shared" si="47"/>
        <v>44819</v>
      </c>
      <c r="E69" s="84">
        <f ca="1">IF(D69&lt;$B$1,VLOOKUP(D69,[1]DI!$A$4:$B$15000,2,FALSE),0)</f>
        <v>0.13650000000000001</v>
      </c>
      <c r="F69" s="14">
        <f t="shared" ca="1" si="44"/>
        <v>1.00050788</v>
      </c>
      <c r="G69" s="14">
        <f ca="1">(TRUNC(PRODUCT($F$12:$F68),16))</f>
        <v>1.0288603935940099</v>
      </c>
      <c r="H69" s="14">
        <f t="shared" si="45"/>
        <v>1</v>
      </c>
      <c r="I69" s="14">
        <f t="shared" ca="1" si="20"/>
        <v>1.02886039</v>
      </c>
      <c r="J69" s="13">
        <f t="shared" si="29"/>
        <v>4.4999999999999998E-2</v>
      </c>
      <c r="K69" s="33">
        <f t="shared" si="30"/>
        <v>44742</v>
      </c>
      <c r="L69" s="2">
        <f t="shared" si="31"/>
        <v>55</v>
      </c>
      <c r="M69" s="17">
        <f t="shared" si="32"/>
        <v>55</v>
      </c>
      <c r="N69" s="12">
        <f t="shared" si="33"/>
        <v>1.009653154</v>
      </c>
      <c r="O69" s="12">
        <f t="shared" ca="1" si="34"/>
        <v>1.038792138</v>
      </c>
      <c r="P69" s="17">
        <f t="shared" si="48"/>
        <v>0</v>
      </c>
      <c r="Q69" s="14">
        <f t="shared" ca="1" si="23"/>
        <v>120255.6278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45044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2">
        <f t="shared" si="46"/>
        <v>44823</v>
      </c>
      <c r="B70" s="113">
        <f t="shared" ca="1" si="43"/>
        <v>3222453.9556</v>
      </c>
      <c r="C70" s="7">
        <f t="shared" si="27"/>
        <v>3100000</v>
      </c>
      <c r="D70" s="86">
        <f t="shared" si="47"/>
        <v>44820</v>
      </c>
      <c r="E70" s="84">
        <f ca="1">IF(D70&lt;$B$1,VLOOKUP(D70,[1]DI!$A$4:$B$15000,2,FALSE),0)</f>
        <v>0.13650000000000001</v>
      </c>
      <c r="F70" s="14">
        <f t="shared" ca="1" si="44"/>
        <v>1.00050788</v>
      </c>
      <c r="G70" s="14">
        <f ca="1">(TRUNC(PRODUCT($F$12:$F69),16))</f>
        <v>1.0293829312107099</v>
      </c>
      <c r="H70" s="14">
        <f t="shared" si="45"/>
        <v>1</v>
      </c>
      <c r="I70" s="14">
        <f t="shared" ca="1" si="20"/>
        <v>1.0293829299999999</v>
      </c>
      <c r="J70" s="13">
        <f t="shared" si="29"/>
        <v>4.4999999999999998E-2</v>
      </c>
      <c r="K70" s="33">
        <f t="shared" si="30"/>
        <v>44742</v>
      </c>
      <c r="L70" s="2">
        <f t="shared" si="31"/>
        <v>56</v>
      </c>
      <c r="M70" s="17">
        <f t="shared" si="32"/>
        <v>56</v>
      </c>
      <c r="N70" s="12">
        <f t="shared" si="33"/>
        <v>1.0098295260000001</v>
      </c>
      <c r="O70" s="12">
        <f t="shared" ca="1" si="34"/>
        <v>1.039501276</v>
      </c>
      <c r="P70" s="17">
        <f t="shared" si="48"/>
        <v>0</v>
      </c>
      <c r="Q70" s="14">
        <f t="shared" ca="1" si="23"/>
        <v>122453.9556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45044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2">
        <f t="shared" si="46"/>
        <v>44824</v>
      </c>
      <c r="B71" s="113">
        <f t="shared" ca="1" si="43"/>
        <v>3224653.7683000001</v>
      </c>
      <c r="C71" s="7">
        <f t="shared" si="27"/>
        <v>3100000</v>
      </c>
      <c r="D71" s="86">
        <f t="shared" si="47"/>
        <v>44823</v>
      </c>
      <c r="E71" s="84">
        <f ca="1">IF(D71&lt;$B$1,VLOOKUP(D71,[1]DI!$A$4:$B$15000,2,FALSE),0)</f>
        <v>0.13650000000000001</v>
      </c>
      <c r="F71" s="14">
        <f t="shared" ca="1" si="44"/>
        <v>1.00050788</v>
      </c>
      <c r="G71" s="14">
        <f ca="1">(TRUNC(PRODUCT($F$12:$F70),16))</f>
        <v>1.02990573421381</v>
      </c>
      <c r="H71" s="14">
        <f t="shared" si="45"/>
        <v>1</v>
      </c>
      <c r="I71" s="14">
        <f t="shared" ca="1" si="20"/>
        <v>1.0299057300000001</v>
      </c>
      <c r="J71" s="13">
        <f t="shared" si="29"/>
        <v>4.4999999999999998E-2</v>
      </c>
      <c r="K71" s="33">
        <f t="shared" si="30"/>
        <v>44742</v>
      </c>
      <c r="L71" s="2">
        <f t="shared" si="31"/>
        <v>57</v>
      </c>
      <c r="M71" s="17">
        <f t="shared" si="32"/>
        <v>57</v>
      </c>
      <c r="N71" s="12">
        <f t="shared" si="33"/>
        <v>1.010005928</v>
      </c>
      <c r="O71" s="12">
        <f t="shared" ca="1" si="34"/>
        <v>1.040210893</v>
      </c>
      <c r="P71" s="17">
        <f t="shared" si="48"/>
        <v>0</v>
      </c>
      <c r="Q71" s="14">
        <f t="shared" ca="1" si="23"/>
        <v>124653.7683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45044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2">
        <f t="shared" si="46"/>
        <v>44825</v>
      </c>
      <c r="B72" s="113">
        <f t="shared" ca="1" si="43"/>
        <v>3226855.0937999999</v>
      </c>
      <c r="C72" s="7">
        <f t="shared" si="27"/>
        <v>3100000</v>
      </c>
      <c r="D72" s="86">
        <f t="shared" si="47"/>
        <v>44824</v>
      </c>
      <c r="E72" s="84">
        <f ca="1">IF(D72&lt;$B$1,VLOOKUP(D72,[1]DI!$A$4:$B$15000,2,FALSE),0)</f>
        <v>0.13650000000000001</v>
      </c>
      <c r="F72" s="14">
        <f t="shared" ca="1" si="44"/>
        <v>1.00050788</v>
      </c>
      <c r="G72" s="14">
        <f ca="1">(TRUNC(PRODUCT($F$12:$F71),16))</f>
        <v>1.0304288027381101</v>
      </c>
      <c r="H72" s="14">
        <f t="shared" si="45"/>
        <v>1</v>
      </c>
      <c r="I72" s="14">
        <f t="shared" ca="1" si="20"/>
        <v>1.0304287999999999</v>
      </c>
      <c r="J72" s="13">
        <f t="shared" si="29"/>
        <v>4.4999999999999998E-2</v>
      </c>
      <c r="K72" s="33">
        <f t="shared" si="30"/>
        <v>44742</v>
      </c>
      <c r="L72" s="2">
        <f t="shared" si="31"/>
        <v>58</v>
      </c>
      <c r="M72" s="17">
        <f t="shared" si="32"/>
        <v>58</v>
      </c>
      <c r="N72" s="12">
        <f t="shared" si="33"/>
        <v>1.010182361</v>
      </c>
      <c r="O72" s="12">
        <f t="shared" ca="1" si="34"/>
        <v>1.040920998</v>
      </c>
      <c r="P72" s="17">
        <f t="shared" si="48"/>
        <v>0</v>
      </c>
      <c r="Q72" s="14">
        <f t="shared" ca="1" si="23"/>
        <v>126855.0938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45044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2">
        <f t="shared" si="46"/>
        <v>44826</v>
      </c>
      <c r="B73" s="113">
        <f t="shared" ca="1" si="43"/>
        <v>3229057.9413999999</v>
      </c>
      <c r="C73" s="7">
        <f t="shared" si="27"/>
        <v>3100000</v>
      </c>
      <c r="D73" s="86">
        <f t="shared" si="47"/>
        <v>44825</v>
      </c>
      <c r="E73" s="84">
        <f ca="1">IF(D73&lt;$B$1,VLOOKUP(D73,[1]DI!$A$4:$B$15000,2,FALSE),0)</f>
        <v>0.13650000000000001</v>
      </c>
      <c r="F73" s="14">
        <f t="shared" ca="1" si="44"/>
        <v>1.00050788</v>
      </c>
      <c r="G73" s="14">
        <f ca="1">(TRUNC(PRODUCT($F$12:$F72),16))</f>
        <v>1.03095213691844</v>
      </c>
      <c r="H73" s="14">
        <f t="shared" si="45"/>
        <v>1</v>
      </c>
      <c r="I73" s="14">
        <f t="shared" ca="1" si="20"/>
        <v>1.0309521399999999</v>
      </c>
      <c r="J73" s="13">
        <f t="shared" si="29"/>
        <v>4.4999999999999998E-2</v>
      </c>
      <c r="K73" s="33">
        <f t="shared" si="30"/>
        <v>44742</v>
      </c>
      <c r="L73" s="2">
        <f t="shared" si="31"/>
        <v>59</v>
      </c>
      <c r="M73" s="17">
        <f t="shared" si="32"/>
        <v>59</v>
      </c>
      <c r="N73" s="12">
        <f t="shared" si="33"/>
        <v>1.010358826</v>
      </c>
      <c r="O73" s="12">
        <f t="shared" ca="1" si="34"/>
        <v>1.041631594</v>
      </c>
      <c r="P73" s="17">
        <f t="shared" si="48"/>
        <v>0</v>
      </c>
      <c r="Q73" s="14">
        <f t="shared" ca="1" si="23"/>
        <v>129057.9414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45044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2">
        <f t="shared" si="46"/>
        <v>44827</v>
      </c>
      <c r="B74" s="113">
        <f t="shared" ca="1" si="43"/>
        <v>3231262.2708000001</v>
      </c>
      <c r="C74" s="7">
        <f t="shared" si="27"/>
        <v>3100000</v>
      </c>
      <c r="D74" s="86">
        <f t="shared" si="47"/>
        <v>44826</v>
      </c>
      <c r="E74" s="84">
        <f ca="1">IF(D74&lt;$B$1,VLOOKUP(D74,[1]DI!$A$4:$B$15000,2,FALSE),0)</f>
        <v>0.13650000000000001</v>
      </c>
      <c r="F74" s="14">
        <f t="shared" ca="1" si="44"/>
        <v>1.00050788</v>
      </c>
      <c r="G74" s="14">
        <f ca="1">(TRUNC(PRODUCT($F$12:$F73),16))</f>
        <v>1.03147573688974</v>
      </c>
      <c r="H74" s="14">
        <f t="shared" si="45"/>
        <v>1</v>
      </c>
      <c r="I74" s="14">
        <f t="shared" ca="1" si="20"/>
        <v>1.0314757400000001</v>
      </c>
      <c r="J74" s="13">
        <f t="shared" si="29"/>
        <v>4.4999999999999998E-2</v>
      </c>
      <c r="K74" s="33">
        <f t="shared" si="30"/>
        <v>44742</v>
      </c>
      <c r="L74" s="2">
        <f t="shared" si="31"/>
        <v>60</v>
      </c>
      <c r="M74" s="17">
        <f t="shared" si="32"/>
        <v>60</v>
      </c>
      <c r="N74" s="12">
        <f t="shared" si="33"/>
        <v>1.0105353210000001</v>
      </c>
      <c r="O74" s="12">
        <f t="shared" ca="1" si="34"/>
        <v>1.0423426680000001</v>
      </c>
      <c r="P74" s="17">
        <f t="shared" si="48"/>
        <v>0</v>
      </c>
      <c r="Q74" s="14">
        <f t="shared" ca="1" si="23"/>
        <v>131262.2708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45044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2">
        <f t="shared" si="46"/>
        <v>44830</v>
      </c>
      <c r="B75" s="113">
        <f t="shared" ca="1" si="43"/>
        <v>3233468.0850999998</v>
      </c>
      <c r="C75" s="7">
        <f t="shared" si="27"/>
        <v>3100000</v>
      </c>
      <c r="D75" s="86">
        <f t="shared" si="47"/>
        <v>44827</v>
      </c>
      <c r="E75" s="84">
        <f ca="1">IF(D75&lt;$B$1,VLOOKUP(D75,[1]DI!$A$4:$B$15000,2,FALSE),0)</f>
        <v>0.13650000000000001</v>
      </c>
      <c r="F75" s="14">
        <f t="shared" ca="1" si="44"/>
        <v>1.00050788</v>
      </c>
      <c r="G75" s="14">
        <f ca="1">(TRUNC(PRODUCT($F$12:$F74),16))</f>
        <v>1.03199960278699</v>
      </c>
      <c r="H75" s="14">
        <f t="shared" si="45"/>
        <v>1</v>
      </c>
      <c r="I75" s="14">
        <f t="shared" ca="1" si="20"/>
        <v>1.0319996</v>
      </c>
      <c r="J75" s="13">
        <f t="shared" si="29"/>
        <v>4.4999999999999998E-2</v>
      </c>
      <c r="K75" s="33">
        <f t="shared" si="30"/>
        <v>44742</v>
      </c>
      <c r="L75" s="2">
        <f t="shared" si="31"/>
        <v>61</v>
      </c>
      <c r="M75" s="17">
        <f t="shared" si="32"/>
        <v>61</v>
      </c>
      <c r="N75" s="12">
        <f t="shared" si="33"/>
        <v>1.010711846</v>
      </c>
      <c r="O75" s="12">
        <f t="shared" ca="1" si="34"/>
        <v>1.043054221</v>
      </c>
      <c r="P75" s="17">
        <f t="shared" si="48"/>
        <v>0</v>
      </c>
      <c r="Q75" s="14">
        <f t="shared" ca="1" si="23"/>
        <v>133468.0851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45044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2">
        <f t="shared" si="46"/>
        <v>44831</v>
      </c>
      <c r="B76" s="113">
        <f t="shared" ca="1" si="43"/>
        <v>3235675.4183999998</v>
      </c>
      <c r="C76" s="7">
        <f t="shared" si="27"/>
        <v>3100000</v>
      </c>
      <c r="D76" s="86">
        <f t="shared" si="47"/>
        <v>44830</v>
      </c>
      <c r="E76" s="84">
        <f ca="1">IF(D76&lt;$B$1,VLOOKUP(D76,[1]DI!$A$4:$B$15000,2,FALSE),0)</f>
        <v>0.13650000000000001</v>
      </c>
      <c r="F76" s="14">
        <f t="shared" ca="1" si="44"/>
        <v>1.00050788</v>
      </c>
      <c r="G76" s="14">
        <f ca="1">(TRUNC(PRODUCT($F$12:$F75),16))</f>
        <v>1.0325237347452501</v>
      </c>
      <c r="H76" s="14">
        <f t="shared" si="45"/>
        <v>1</v>
      </c>
      <c r="I76" s="14">
        <f t="shared" ca="1" si="20"/>
        <v>1.0325237300000001</v>
      </c>
      <c r="J76" s="13">
        <f t="shared" si="29"/>
        <v>4.4999999999999998E-2</v>
      </c>
      <c r="K76" s="33">
        <f t="shared" si="30"/>
        <v>44742</v>
      </c>
      <c r="L76" s="2">
        <f t="shared" si="31"/>
        <v>62</v>
      </c>
      <c r="M76" s="17">
        <f t="shared" si="32"/>
        <v>62</v>
      </c>
      <c r="N76" s="12">
        <f t="shared" si="33"/>
        <v>1.010888403</v>
      </c>
      <c r="O76" s="12">
        <f t="shared" ca="1" si="34"/>
        <v>1.0437662640000001</v>
      </c>
      <c r="P76" s="17">
        <f t="shared" si="48"/>
        <v>0</v>
      </c>
      <c r="Q76" s="14">
        <f t="shared" ref="Q76:Q139" ca="1" si="49">TRUNC(((O76-1)*C76),8)</f>
        <v>135675.4184</v>
      </c>
      <c r="R76" s="21">
        <f t="shared" ref="R76:R139" si="50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45044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2">
        <f t="shared" ref="A77:A140" si="51">WORKDAY($A76,1,$W$166:$W$544)</f>
        <v>44832</v>
      </c>
      <c r="B77" s="113">
        <f t="shared" ca="1" si="43"/>
        <v>3237884.2707000002</v>
      </c>
      <c r="C77" s="7">
        <f t="shared" ref="C77:C140" si="52">(C76-S76)</f>
        <v>3100000</v>
      </c>
      <c r="D77" s="86">
        <f t="shared" si="47"/>
        <v>44831</v>
      </c>
      <c r="E77" s="84">
        <f ca="1">IF(D77&lt;$B$1,VLOOKUP(D77,[1]DI!$A$4:$B$15000,2,FALSE),0)</f>
        <v>0.13650000000000001</v>
      </c>
      <c r="F77" s="14">
        <f t="shared" ca="1" si="44"/>
        <v>1.00050788</v>
      </c>
      <c r="G77" s="14">
        <f ca="1">(TRUNC(PRODUCT($F$12:$F76),16))</f>
        <v>1.0330481328996599</v>
      </c>
      <c r="H77" s="14">
        <f t="shared" si="45"/>
        <v>1</v>
      </c>
      <c r="I77" s="14">
        <f t="shared" ca="1" si="20"/>
        <v>1.0330481300000001</v>
      </c>
      <c r="J77" s="13">
        <f t="shared" ref="J77:J140" si="53">J76</f>
        <v>4.4999999999999998E-2</v>
      </c>
      <c r="K77" s="33">
        <f t="shared" ref="K77:K140" si="54">IF(P76&gt;0,VLOOKUP(P76,W$12:AG$150,2),K76)</f>
        <v>44742</v>
      </c>
      <c r="L77" s="2">
        <f t="shared" ref="L77:L140" si="55">IF(A77&gt;K77,IF(NETWORKDAYS(K77,A77,$W$160:$W$544)-1=0,1,NETWORKDAYS(K77,A77,$W$160:$W$544)-1),0)</f>
        <v>63</v>
      </c>
      <c r="M77" s="17">
        <f t="shared" ref="M77:M140" si="56">IF(AND(L77=1,L76=1),1,IF(L77&gt;0,IF(L77=L76,L77+1,L77),0))</f>
        <v>63</v>
      </c>
      <c r="N77" s="12">
        <f t="shared" ref="N77:N140" si="57">ROUND((J77+1)^(M77/252),9)</f>
        <v>1.0110649899999999</v>
      </c>
      <c r="O77" s="12">
        <f t="shared" ref="O77:O140" ca="1" si="58">ROUND(I77*N77,9)</f>
        <v>1.044478797</v>
      </c>
      <c r="P77" s="17">
        <f t="shared" si="48"/>
        <v>0</v>
      </c>
      <c r="Q77" s="14">
        <f t="shared" ca="1" si="49"/>
        <v>137884.27069999999</v>
      </c>
      <c r="R77" s="21">
        <f t="shared" si="50"/>
        <v>0</v>
      </c>
      <c r="S77" s="14">
        <f t="shared" ref="S77:S140" si="59">IF(R77&gt;0,TRUNC(R77*C$12,8),0)</f>
        <v>0</v>
      </c>
      <c r="T77" s="4" t="str">
        <f t="shared" ref="T77:T140" si="60">IF(P76&gt;0,VLOOKUP(P76,W$12:AG$150,10),T76)</f>
        <v>A+J=</v>
      </c>
      <c r="U77" s="33">
        <f t="shared" ref="U77:U140" si="61">IF(P76&gt;0,VLOOKUP(P76,W$12:AG$150,11),U76)</f>
        <v>45044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2">
        <f t="shared" si="51"/>
        <v>44833</v>
      </c>
      <c r="B78" s="113">
        <f t="shared" ref="B78:B141" ca="1" si="62">IF(A78&lt;=TODAY(),C78+Q78,IF(AND(A78&gt;TODAY(),A78&lt;=$B$1),IF(VLOOKUP(TODAY(),$A$10:$E$5000,4,FALSE)=0,"n.d",C78+Q78),"n.d"))</f>
        <v>3240094.6450999998</v>
      </c>
      <c r="C78" s="7">
        <f t="shared" si="52"/>
        <v>3100000</v>
      </c>
      <c r="D78" s="86">
        <f t="shared" si="47"/>
        <v>44832</v>
      </c>
      <c r="E78" s="84">
        <f ca="1">IF(D78&lt;$B$1,VLOOKUP(D78,[1]DI!$A$4:$B$15000,2,FALSE),0)</f>
        <v>0.13650000000000001</v>
      </c>
      <c r="F78" s="14">
        <f t="shared" ref="F78:F141" ca="1" si="63">ROUND(((1+E78)^(1/252)),8)</f>
        <v>1.00050788</v>
      </c>
      <c r="G78" s="14">
        <f ca="1">(TRUNC(PRODUCT($F$12:$F77),16))</f>
        <v>1.0335727973853901</v>
      </c>
      <c r="H78" s="14">
        <f t="shared" ref="H78:H141" si="64">IF(P77&gt;0,G77,H77)</f>
        <v>1</v>
      </c>
      <c r="I78" s="14">
        <f t="shared" ref="I78:I141" ca="1" si="65">ROUND(G78/H78,8)</f>
        <v>1.0335728</v>
      </c>
      <c r="J78" s="13">
        <f t="shared" si="53"/>
        <v>4.4999999999999998E-2</v>
      </c>
      <c r="K78" s="33">
        <f t="shared" si="54"/>
        <v>44742</v>
      </c>
      <c r="L78" s="2">
        <f t="shared" si="55"/>
        <v>64</v>
      </c>
      <c r="M78" s="17">
        <f t="shared" si="56"/>
        <v>64</v>
      </c>
      <c r="N78" s="12">
        <f t="shared" si="57"/>
        <v>1.011241609</v>
      </c>
      <c r="O78" s="12">
        <f t="shared" ca="1" si="58"/>
        <v>1.045191821</v>
      </c>
      <c r="P78" s="17">
        <f t="shared" si="48"/>
        <v>0</v>
      </c>
      <c r="Q78" s="14">
        <f t="shared" ca="1" si="49"/>
        <v>140094.64509999999</v>
      </c>
      <c r="R78" s="21">
        <f t="shared" si="50"/>
        <v>0</v>
      </c>
      <c r="S78" s="14">
        <f t="shared" si="59"/>
        <v>0</v>
      </c>
      <c r="T78" s="4" t="str">
        <f t="shared" si="60"/>
        <v>A+J=</v>
      </c>
      <c r="U78" s="33">
        <f t="shared" si="61"/>
        <v>45044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2">
        <f t="shared" si="51"/>
        <v>44834</v>
      </c>
      <c r="B79" s="113">
        <f t="shared" ca="1" si="62"/>
        <v>3242306.5074999998</v>
      </c>
      <c r="C79" s="7">
        <f t="shared" si="52"/>
        <v>3100000</v>
      </c>
      <c r="D79" s="86">
        <f t="shared" ref="D79:D142" si="66">WORKDAY($A79,-1,$W$160:$W$544)</f>
        <v>44833</v>
      </c>
      <c r="E79" s="84">
        <f ca="1">IF(D79&lt;$B$1,VLOOKUP(D79,[1]DI!$A$4:$B$15000,2,FALSE),0)</f>
        <v>0.13650000000000001</v>
      </c>
      <c r="F79" s="14">
        <f t="shared" ca="1" si="63"/>
        <v>1.00050788</v>
      </c>
      <c r="G79" s="14">
        <f ca="1">(TRUNC(PRODUCT($F$12:$F78),16))</f>
        <v>1.0340977283377299</v>
      </c>
      <c r="H79" s="14">
        <f t="shared" si="64"/>
        <v>1</v>
      </c>
      <c r="I79" s="14">
        <f t="shared" ca="1" si="65"/>
        <v>1.03409773</v>
      </c>
      <c r="J79" s="13">
        <f t="shared" si="53"/>
        <v>4.4999999999999998E-2</v>
      </c>
      <c r="K79" s="33">
        <f t="shared" si="54"/>
        <v>44742</v>
      </c>
      <c r="L79" s="2">
        <f t="shared" si="55"/>
        <v>65</v>
      </c>
      <c r="M79" s="17">
        <f t="shared" si="56"/>
        <v>65</v>
      </c>
      <c r="N79" s="12">
        <f t="shared" si="57"/>
        <v>1.011418258</v>
      </c>
      <c r="O79" s="12">
        <f t="shared" ca="1" si="58"/>
        <v>1.0459053250000001</v>
      </c>
      <c r="P79" s="17">
        <f t="shared" ref="P79:P142" si="67">IF(VLOOKUP(A79,X$12:AE$150,8)=VLOOKUP(A78,X$12:AE$150,8),0,VLOOKUP(A79,X$12:AE$150,8))</f>
        <v>0</v>
      </c>
      <c r="Q79" s="14">
        <f t="shared" ca="1" si="49"/>
        <v>142306.50750000001</v>
      </c>
      <c r="R79" s="21">
        <f t="shared" si="50"/>
        <v>0</v>
      </c>
      <c r="S79" s="14">
        <f t="shared" si="59"/>
        <v>0</v>
      </c>
      <c r="T79" s="4" t="str">
        <f t="shared" si="60"/>
        <v>A+J=</v>
      </c>
      <c r="U79" s="33">
        <f t="shared" si="61"/>
        <v>45044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2">
        <f t="shared" si="51"/>
        <v>44837</v>
      </c>
      <c r="B80" s="113">
        <f t="shared" ca="1" si="62"/>
        <v>3244519.8889000001</v>
      </c>
      <c r="C80" s="7">
        <f t="shared" si="52"/>
        <v>3100000</v>
      </c>
      <c r="D80" s="86">
        <f t="shared" si="66"/>
        <v>44834</v>
      </c>
      <c r="E80" s="84">
        <f ca="1">IF(D80&lt;$B$1,VLOOKUP(D80,[1]DI!$A$4:$B$15000,2,FALSE),0)</f>
        <v>0.13650000000000001</v>
      </c>
      <c r="F80" s="14">
        <f t="shared" ca="1" si="63"/>
        <v>1.00050788</v>
      </c>
      <c r="G80" s="14">
        <f ca="1">(TRUNC(PRODUCT($F$12:$F79),16))</f>
        <v>1.0346229258919999</v>
      </c>
      <c r="H80" s="14">
        <f t="shared" si="64"/>
        <v>1</v>
      </c>
      <c r="I80" s="14">
        <f t="shared" ca="1" si="65"/>
        <v>1.0346229300000001</v>
      </c>
      <c r="J80" s="13">
        <f t="shared" si="53"/>
        <v>4.4999999999999998E-2</v>
      </c>
      <c r="K80" s="33">
        <f t="shared" si="54"/>
        <v>44742</v>
      </c>
      <c r="L80" s="2">
        <f t="shared" si="55"/>
        <v>66</v>
      </c>
      <c r="M80" s="17">
        <f t="shared" si="56"/>
        <v>66</v>
      </c>
      <c r="N80" s="12">
        <f t="shared" si="57"/>
        <v>1.011594938</v>
      </c>
      <c r="O80" s="12">
        <f t="shared" ca="1" si="58"/>
        <v>1.0466193189999999</v>
      </c>
      <c r="P80" s="17">
        <f t="shared" si="67"/>
        <v>0</v>
      </c>
      <c r="Q80" s="14">
        <f t="shared" ca="1" si="49"/>
        <v>144519.88889999999</v>
      </c>
      <c r="R80" s="21">
        <f t="shared" si="50"/>
        <v>0</v>
      </c>
      <c r="S80" s="14">
        <f t="shared" si="59"/>
        <v>0</v>
      </c>
      <c r="T80" s="4" t="str">
        <f t="shared" si="60"/>
        <v>A+J=</v>
      </c>
      <c r="U80" s="33">
        <f t="shared" si="61"/>
        <v>45044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2">
        <f t="shared" si="51"/>
        <v>44838</v>
      </c>
      <c r="B81" s="113">
        <f t="shared" ca="1" si="62"/>
        <v>3246734.7614000002</v>
      </c>
      <c r="C81" s="7">
        <f t="shared" si="52"/>
        <v>3100000</v>
      </c>
      <c r="D81" s="86">
        <f t="shared" si="66"/>
        <v>44837</v>
      </c>
      <c r="E81" s="84">
        <f ca="1">IF(D81&lt;$B$1,VLOOKUP(D81,[1]DI!$A$4:$B$15000,2,FALSE),0)</f>
        <v>0.13650000000000001</v>
      </c>
      <c r="F81" s="14">
        <f t="shared" ca="1" si="63"/>
        <v>1.00050788</v>
      </c>
      <c r="G81" s="14">
        <f ca="1">(TRUNC(PRODUCT($F$12:$F80),16))</f>
        <v>1.0351483901836001</v>
      </c>
      <c r="H81" s="14">
        <f t="shared" si="64"/>
        <v>1</v>
      </c>
      <c r="I81" s="14">
        <f t="shared" ca="1" si="65"/>
        <v>1.03514839</v>
      </c>
      <c r="J81" s="13">
        <f t="shared" si="53"/>
        <v>4.4999999999999998E-2</v>
      </c>
      <c r="K81" s="33">
        <f t="shared" si="54"/>
        <v>44742</v>
      </c>
      <c r="L81" s="2">
        <f t="shared" si="55"/>
        <v>67</v>
      </c>
      <c r="M81" s="17">
        <f t="shared" si="56"/>
        <v>67</v>
      </c>
      <c r="N81" s="12">
        <f t="shared" si="57"/>
        <v>1.0117716489999999</v>
      </c>
      <c r="O81" s="12">
        <f t="shared" ca="1" si="58"/>
        <v>1.047333794</v>
      </c>
      <c r="P81" s="17">
        <f t="shared" si="67"/>
        <v>0</v>
      </c>
      <c r="Q81" s="14">
        <f t="shared" ca="1" si="49"/>
        <v>146734.76139999999</v>
      </c>
      <c r="R81" s="21">
        <f t="shared" si="50"/>
        <v>0</v>
      </c>
      <c r="S81" s="14">
        <f t="shared" si="59"/>
        <v>0</v>
      </c>
      <c r="T81" s="4" t="str">
        <f t="shared" si="60"/>
        <v>A+J=</v>
      </c>
      <c r="U81" s="33">
        <f t="shared" si="61"/>
        <v>45044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2">
        <f t="shared" si="51"/>
        <v>44839</v>
      </c>
      <c r="B82" s="113">
        <f t="shared" ca="1" si="62"/>
        <v>3248951.1529000001</v>
      </c>
      <c r="C82" s="7">
        <f t="shared" si="52"/>
        <v>3100000</v>
      </c>
      <c r="D82" s="86">
        <f t="shared" si="66"/>
        <v>44838</v>
      </c>
      <c r="E82" s="84">
        <f ca="1">IF(D82&lt;$B$1,VLOOKUP(D82,[1]DI!$A$4:$B$15000,2,FALSE),0)</f>
        <v>0.13650000000000001</v>
      </c>
      <c r="F82" s="14">
        <f t="shared" ca="1" si="63"/>
        <v>1.00050788</v>
      </c>
      <c r="G82" s="14">
        <f ca="1">(TRUNC(PRODUCT($F$12:$F81),16))</f>
        <v>1.0356741213480101</v>
      </c>
      <c r="H82" s="14">
        <f t="shared" si="64"/>
        <v>1</v>
      </c>
      <c r="I82" s="14">
        <f t="shared" ca="1" si="65"/>
        <v>1.0356741199999999</v>
      </c>
      <c r="J82" s="13">
        <f t="shared" si="53"/>
        <v>4.4999999999999998E-2</v>
      </c>
      <c r="K82" s="33">
        <f t="shared" si="54"/>
        <v>44742</v>
      </c>
      <c r="L82" s="2">
        <f t="shared" si="55"/>
        <v>68</v>
      </c>
      <c r="M82" s="17">
        <f t="shared" si="56"/>
        <v>68</v>
      </c>
      <c r="N82" s="12">
        <f t="shared" si="57"/>
        <v>1.011948391</v>
      </c>
      <c r="O82" s="12">
        <f t="shared" ca="1" si="58"/>
        <v>1.0480487590000001</v>
      </c>
      <c r="P82" s="17">
        <f t="shared" si="67"/>
        <v>0</v>
      </c>
      <c r="Q82" s="14">
        <f t="shared" ca="1" si="49"/>
        <v>148951.15289999999</v>
      </c>
      <c r="R82" s="21">
        <f t="shared" si="50"/>
        <v>0</v>
      </c>
      <c r="S82" s="14">
        <f t="shared" si="59"/>
        <v>0</v>
      </c>
      <c r="T82" s="4" t="str">
        <f t="shared" si="60"/>
        <v>A+J=</v>
      </c>
      <c r="U82" s="33">
        <f t="shared" si="61"/>
        <v>45044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2">
        <f t="shared" si="51"/>
        <v>44840</v>
      </c>
      <c r="B83" s="113">
        <f t="shared" ca="1" si="62"/>
        <v>3251169.0665000002</v>
      </c>
      <c r="C83" s="7">
        <f t="shared" si="52"/>
        <v>3100000</v>
      </c>
      <c r="D83" s="86">
        <f t="shared" si="66"/>
        <v>44839</v>
      </c>
      <c r="E83" s="84">
        <f ca="1">IF(D83&lt;$B$1,VLOOKUP(D83,[1]DI!$A$4:$B$15000,2,FALSE),0)</f>
        <v>0.13650000000000001</v>
      </c>
      <c r="F83" s="14">
        <f t="shared" ca="1" si="63"/>
        <v>1.00050788</v>
      </c>
      <c r="G83" s="14">
        <f ca="1">(TRUNC(PRODUCT($F$12:$F82),16))</f>
        <v>1.03620011952076</v>
      </c>
      <c r="H83" s="14">
        <f t="shared" si="64"/>
        <v>1</v>
      </c>
      <c r="I83" s="14">
        <f t="shared" ca="1" si="65"/>
        <v>1.0362001199999999</v>
      </c>
      <c r="J83" s="13">
        <f t="shared" si="53"/>
        <v>4.4999999999999998E-2</v>
      </c>
      <c r="K83" s="33">
        <f t="shared" si="54"/>
        <v>44742</v>
      </c>
      <c r="L83" s="2">
        <f t="shared" si="55"/>
        <v>69</v>
      </c>
      <c r="M83" s="17">
        <f t="shared" si="56"/>
        <v>69</v>
      </c>
      <c r="N83" s="12">
        <f t="shared" si="57"/>
        <v>1.0121251630000001</v>
      </c>
      <c r="O83" s="12">
        <f t="shared" ca="1" si="58"/>
        <v>1.0487642150000001</v>
      </c>
      <c r="P83" s="17">
        <f t="shared" si="67"/>
        <v>0</v>
      </c>
      <c r="Q83" s="14">
        <f t="shared" ca="1" si="49"/>
        <v>151169.06649999999</v>
      </c>
      <c r="R83" s="21">
        <f t="shared" si="50"/>
        <v>0</v>
      </c>
      <c r="S83" s="14">
        <f t="shared" si="59"/>
        <v>0</v>
      </c>
      <c r="T83" s="4" t="str">
        <f t="shared" si="60"/>
        <v>A+J=</v>
      </c>
      <c r="U83" s="33">
        <f t="shared" si="61"/>
        <v>45044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2">
        <f t="shared" si="51"/>
        <v>44841</v>
      </c>
      <c r="B84" s="113">
        <f t="shared" ca="1" si="62"/>
        <v>3253388.4774000002</v>
      </c>
      <c r="C84" s="7">
        <f t="shared" si="52"/>
        <v>3100000</v>
      </c>
      <c r="D84" s="86">
        <f t="shared" si="66"/>
        <v>44840</v>
      </c>
      <c r="E84" s="84">
        <f ca="1">IF(D84&lt;$B$1,VLOOKUP(D84,[1]DI!$A$4:$B$15000,2,FALSE),0)</f>
        <v>0.13650000000000001</v>
      </c>
      <c r="F84" s="14">
        <f t="shared" ca="1" si="63"/>
        <v>1.00050788</v>
      </c>
      <c r="G84" s="14">
        <f ca="1">(TRUNC(PRODUCT($F$12:$F83),16))</f>
        <v>1.0367263848374599</v>
      </c>
      <c r="H84" s="14">
        <f t="shared" si="64"/>
        <v>1</v>
      </c>
      <c r="I84" s="14">
        <f t="shared" ca="1" si="65"/>
        <v>1.0367263799999999</v>
      </c>
      <c r="J84" s="13">
        <f t="shared" si="53"/>
        <v>4.4999999999999998E-2</v>
      </c>
      <c r="K84" s="33">
        <f t="shared" si="54"/>
        <v>44742</v>
      </c>
      <c r="L84" s="2">
        <f t="shared" si="55"/>
        <v>70</v>
      </c>
      <c r="M84" s="17">
        <f t="shared" si="56"/>
        <v>70</v>
      </c>
      <c r="N84" s="12">
        <f t="shared" si="57"/>
        <v>1.012301967</v>
      </c>
      <c r="O84" s="12">
        <f t="shared" ca="1" si="58"/>
        <v>1.0494801540000001</v>
      </c>
      <c r="P84" s="17">
        <f t="shared" si="67"/>
        <v>0</v>
      </c>
      <c r="Q84" s="14">
        <f t="shared" ca="1" si="49"/>
        <v>153388.4774</v>
      </c>
      <c r="R84" s="21">
        <f t="shared" si="50"/>
        <v>0</v>
      </c>
      <c r="S84" s="14">
        <f t="shared" si="59"/>
        <v>0</v>
      </c>
      <c r="T84" s="4" t="str">
        <f t="shared" si="60"/>
        <v>A+J=</v>
      </c>
      <c r="U84" s="33">
        <f t="shared" si="61"/>
        <v>45044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2">
        <f t="shared" si="51"/>
        <v>44844</v>
      </c>
      <c r="B85" s="113">
        <f t="shared" ca="1" si="62"/>
        <v>3255609.4383</v>
      </c>
      <c r="C85" s="7">
        <f t="shared" si="52"/>
        <v>3100000</v>
      </c>
      <c r="D85" s="86">
        <f t="shared" si="66"/>
        <v>44841</v>
      </c>
      <c r="E85" s="84">
        <f ca="1">IF(D85&lt;$B$1,VLOOKUP(D85,[1]DI!$A$4:$B$15000,2,FALSE),0)</f>
        <v>0.13650000000000001</v>
      </c>
      <c r="F85" s="14">
        <f t="shared" ca="1" si="63"/>
        <v>1.00050788</v>
      </c>
      <c r="G85" s="14">
        <f ca="1">(TRUNC(PRODUCT($F$12:$F84),16))</f>
        <v>1.0372529174337899</v>
      </c>
      <c r="H85" s="14">
        <f t="shared" si="64"/>
        <v>1</v>
      </c>
      <c r="I85" s="14">
        <f t="shared" ca="1" si="65"/>
        <v>1.03725292</v>
      </c>
      <c r="J85" s="13">
        <f t="shared" si="53"/>
        <v>4.4999999999999998E-2</v>
      </c>
      <c r="K85" s="33">
        <f t="shared" si="54"/>
        <v>44742</v>
      </c>
      <c r="L85" s="2">
        <f t="shared" si="55"/>
        <v>71</v>
      </c>
      <c r="M85" s="17">
        <f t="shared" si="56"/>
        <v>71</v>
      </c>
      <c r="N85" s="12">
        <f t="shared" si="57"/>
        <v>1.0124788010000001</v>
      </c>
      <c r="O85" s="12">
        <f t="shared" ca="1" si="58"/>
        <v>1.0501965929999999</v>
      </c>
      <c r="P85" s="17">
        <f t="shared" si="67"/>
        <v>0</v>
      </c>
      <c r="Q85" s="14">
        <f t="shared" ca="1" si="49"/>
        <v>155609.43830000001</v>
      </c>
      <c r="R85" s="21">
        <f t="shared" si="50"/>
        <v>0</v>
      </c>
      <c r="S85" s="14">
        <f t="shared" si="59"/>
        <v>0</v>
      </c>
      <c r="T85" s="4" t="str">
        <f t="shared" si="60"/>
        <v>A+J=</v>
      </c>
      <c r="U85" s="33">
        <f t="shared" si="61"/>
        <v>45044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2">
        <f t="shared" si="51"/>
        <v>44845</v>
      </c>
      <c r="B86" s="113">
        <f t="shared" ca="1" si="62"/>
        <v>3257831.8964999998</v>
      </c>
      <c r="C86" s="7">
        <f t="shared" si="52"/>
        <v>3100000</v>
      </c>
      <c r="D86" s="86">
        <f t="shared" si="66"/>
        <v>44844</v>
      </c>
      <c r="E86" s="84">
        <f ca="1">IF(D86&lt;$B$1,VLOOKUP(D86,[1]DI!$A$4:$B$15000,2,FALSE),0)</f>
        <v>0.13650000000000001</v>
      </c>
      <c r="F86" s="14">
        <f t="shared" ca="1" si="63"/>
        <v>1.00050788</v>
      </c>
      <c r="G86" s="14">
        <f ca="1">(TRUNC(PRODUCT($F$12:$F85),16))</f>
        <v>1.0377797174454999</v>
      </c>
      <c r="H86" s="14">
        <f t="shared" si="64"/>
        <v>1</v>
      </c>
      <c r="I86" s="14">
        <f t="shared" ca="1" si="65"/>
        <v>1.0377797200000001</v>
      </c>
      <c r="J86" s="13">
        <f t="shared" si="53"/>
        <v>4.4999999999999998E-2</v>
      </c>
      <c r="K86" s="33">
        <f t="shared" si="54"/>
        <v>44742</v>
      </c>
      <c r="L86" s="2">
        <f t="shared" si="55"/>
        <v>72</v>
      </c>
      <c r="M86" s="17">
        <f t="shared" si="56"/>
        <v>72</v>
      </c>
      <c r="N86" s="12">
        <f t="shared" si="57"/>
        <v>1.012655667</v>
      </c>
      <c r="O86" s="12">
        <f t="shared" ca="1" si="58"/>
        <v>1.050913515</v>
      </c>
      <c r="P86" s="17">
        <f t="shared" si="67"/>
        <v>0</v>
      </c>
      <c r="Q86" s="14">
        <f t="shared" ca="1" si="49"/>
        <v>157831.8965</v>
      </c>
      <c r="R86" s="21">
        <f t="shared" si="50"/>
        <v>0</v>
      </c>
      <c r="S86" s="14">
        <f t="shared" si="59"/>
        <v>0</v>
      </c>
      <c r="T86" s="4" t="str">
        <f t="shared" si="60"/>
        <v>A+J=</v>
      </c>
      <c r="U86" s="33">
        <f t="shared" si="61"/>
        <v>45044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2">
        <f t="shared" si="51"/>
        <v>44847</v>
      </c>
      <c r="B87" s="113">
        <f t="shared" ca="1" si="62"/>
        <v>3260055.8736999999</v>
      </c>
      <c r="C87" s="7">
        <f t="shared" si="52"/>
        <v>3100000</v>
      </c>
      <c r="D87" s="86">
        <f t="shared" si="66"/>
        <v>44845</v>
      </c>
      <c r="E87" s="84">
        <f ca="1">IF(D87&lt;$B$1,VLOOKUP(D87,[1]DI!$A$4:$B$15000,2,FALSE),0)</f>
        <v>0.13650000000000001</v>
      </c>
      <c r="F87" s="14">
        <f t="shared" ca="1" si="63"/>
        <v>1.00050788</v>
      </c>
      <c r="G87" s="14">
        <f ca="1">(TRUNC(PRODUCT($F$12:$F86),16))</f>
        <v>1.03830678500839</v>
      </c>
      <c r="H87" s="14">
        <f t="shared" si="64"/>
        <v>1</v>
      </c>
      <c r="I87" s="14">
        <f t="shared" ca="1" si="65"/>
        <v>1.03830679</v>
      </c>
      <c r="J87" s="13">
        <f t="shared" si="53"/>
        <v>4.4999999999999998E-2</v>
      </c>
      <c r="K87" s="33">
        <f t="shared" si="54"/>
        <v>44742</v>
      </c>
      <c r="L87" s="2">
        <f t="shared" si="55"/>
        <v>73</v>
      </c>
      <c r="M87" s="17">
        <f t="shared" si="56"/>
        <v>73</v>
      </c>
      <c r="N87" s="12">
        <f t="shared" si="57"/>
        <v>1.0128325629999999</v>
      </c>
      <c r="O87" s="12">
        <f t="shared" ca="1" si="58"/>
        <v>1.0516309269999999</v>
      </c>
      <c r="P87" s="17">
        <f t="shared" si="67"/>
        <v>0</v>
      </c>
      <c r="Q87" s="14">
        <f t="shared" ca="1" si="49"/>
        <v>160055.8737</v>
      </c>
      <c r="R87" s="21">
        <f t="shared" si="50"/>
        <v>0</v>
      </c>
      <c r="S87" s="14">
        <f t="shared" si="59"/>
        <v>0</v>
      </c>
      <c r="T87" s="4" t="str">
        <f t="shared" si="60"/>
        <v>A+J=</v>
      </c>
      <c r="U87" s="33">
        <f t="shared" si="61"/>
        <v>45044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2">
        <f t="shared" si="51"/>
        <v>44848</v>
      </c>
      <c r="B88" s="113">
        <f t="shared" ca="1" si="62"/>
        <v>3262281.3481999999</v>
      </c>
      <c r="C88" s="7">
        <f t="shared" si="52"/>
        <v>3100000</v>
      </c>
      <c r="D88" s="86">
        <f t="shared" si="66"/>
        <v>44847</v>
      </c>
      <c r="E88" s="84">
        <f ca="1">IF(D88&lt;$B$1,VLOOKUP(D88,[1]DI!$A$4:$B$15000,2,FALSE),0)</f>
        <v>0.13650000000000001</v>
      </c>
      <c r="F88" s="14">
        <f t="shared" ca="1" si="63"/>
        <v>1.00050788</v>
      </c>
      <c r="G88" s="14">
        <f ca="1">(TRUNC(PRODUCT($F$12:$F87),16))</f>
        <v>1.03883412025836</v>
      </c>
      <c r="H88" s="14">
        <f t="shared" si="64"/>
        <v>1</v>
      </c>
      <c r="I88" s="14">
        <f t="shared" ca="1" si="65"/>
        <v>1.03883412</v>
      </c>
      <c r="J88" s="13">
        <f t="shared" si="53"/>
        <v>4.4999999999999998E-2</v>
      </c>
      <c r="K88" s="33">
        <f t="shared" si="54"/>
        <v>44742</v>
      </c>
      <c r="L88" s="2">
        <f t="shared" si="55"/>
        <v>74</v>
      </c>
      <c r="M88" s="17">
        <f t="shared" si="56"/>
        <v>74</v>
      </c>
      <c r="N88" s="12">
        <f t="shared" si="57"/>
        <v>1.01300949</v>
      </c>
      <c r="O88" s="12">
        <f t="shared" ca="1" si="58"/>
        <v>1.0523488219999999</v>
      </c>
      <c r="P88" s="17">
        <f t="shared" si="67"/>
        <v>0</v>
      </c>
      <c r="Q88" s="14">
        <f t="shared" ca="1" si="49"/>
        <v>162281.34820000001</v>
      </c>
      <c r="R88" s="21">
        <f t="shared" si="50"/>
        <v>0</v>
      </c>
      <c r="S88" s="14">
        <f t="shared" si="59"/>
        <v>0</v>
      </c>
      <c r="T88" s="4" t="str">
        <f t="shared" si="60"/>
        <v>A+J=</v>
      </c>
      <c r="U88" s="33">
        <f t="shared" si="61"/>
        <v>45044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2">
        <f t="shared" si="51"/>
        <v>44851</v>
      </c>
      <c r="B89" s="113">
        <f t="shared" ca="1" si="62"/>
        <v>3264508.3478999999</v>
      </c>
      <c r="C89" s="7">
        <f t="shared" si="52"/>
        <v>3100000</v>
      </c>
      <c r="D89" s="86">
        <f t="shared" si="66"/>
        <v>44848</v>
      </c>
      <c r="E89" s="84">
        <f ca="1">IF(D89&lt;$B$1,VLOOKUP(D89,[1]DI!$A$4:$B$15000,2,FALSE),0)</f>
        <v>0.13650000000000001</v>
      </c>
      <c r="F89" s="14">
        <f t="shared" ca="1" si="63"/>
        <v>1.00050788</v>
      </c>
      <c r="G89" s="14">
        <f ca="1">(TRUNC(PRODUCT($F$12:$F88),16))</f>
        <v>1.0393617233313599</v>
      </c>
      <c r="H89" s="14">
        <f t="shared" si="64"/>
        <v>1</v>
      </c>
      <c r="I89" s="14">
        <f t="shared" ca="1" si="65"/>
        <v>1.03936172</v>
      </c>
      <c r="J89" s="13">
        <f t="shared" si="53"/>
        <v>4.4999999999999998E-2</v>
      </c>
      <c r="K89" s="33">
        <f t="shared" si="54"/>
        <v>44742</v>
      </c>
      <c r="L89" s="2">
        <f t="shared" si="55"/>
        <v>75</v>
      </c>
      <c r="M89" s="17">
        <f t="shared" si="56"/>
        <v>75</v>
      </c>
      <c r="N89" s="12">
        <f t="shared" si="57"/>
        <v>1.0131864479999999</v>
      </c>
      <c r="O89" s="12">
        <f t="shared" ca="1" si="58"/>
        <v>1.0530672089999999</v>
      </c>
      <c r="P89" s="17">
        <f t="shared" si="67"/>
        <v>0</v>
      </c>
      <c r="Q89" s="14">
        <f t="shared" ca="1" si="49"/>
        <v>164508.34789999999</v>
      </c>
      <c r="R89" s="21">
        <f t="shared" si="50"/>
        <v>0</v>
      </c>
      <c r="S89" s="14">
        <f t="shared" si="59"/>
        <v>0</v>
      </c>
      <c r="T89" s="4" t="str">
        <f t="shared" si="60"/>
        <v>A+J=</v>
      </c>
      <c r="U89" s="33">
        <f t="shared" si="61"/>
        <v>45044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2">
        <f t="shared" si="51"/>
        <v>44852</v>
      </c>
      <c r="B90" s="113">
        <f t="shared" ca="1" si="62"/>
        <v>3266736.8758999999</v>
      </c>
      <c r="C90" s="7">
        <f t="shared" si="52"/>
        <v>3100000</v>
      </c>
      <c r="D90" s="86">
        <f t="shared" si="66"/>
        <v>44851</v>
      </c>
      <c r="E90" s="84">
        <f ca="1">IF(D90&lt;$B$1,VLOOKUP(D90,[1]DI!$A$4:$B$15000,2,FALSE),0)</f>
        <v>0.13650000000000001</v>
      </c>
      <c r="F90" s="14">
        <f t="shared" ca="1" si="63"/>
        <v>1.00050788</v>
      </c>
      <c r="G90" s="14">
        <f ca="1">(TRUNC(PRODUCT($F$12:$F89),16))</f>
        <v>1.0398895943633999</v>
      </c>
      <c r="H90" s="14">
        <f t="shared" si="64"/>
        <v>1</v>
      </c>
      <c r="I90" s="14">
        <f t="shared" ca="1" si="65"/>
        <v>1.03988959</v>
      </c>
      <c r="J90" s="13">
        <f t="shared" si="53"/>
        <v>4.4999999999999998E-2</v>
      </c>
      <c r="K90" s="33">
        <f t="shared" si="54"/>
        <v>44742</v>
      </c>
      <c r="L90" s="2">
        <f t="shared" si="55"/>
        <v>76</v>
      </c>
      <c r="M90" s="17">
        <f t="shared" si="56"/>
        <v>76</v>
      </c>
      <c r="N90" s="12">
        <f t="shared" si="57"/>
        <v>1.013363437</v>
      </c>
      <c r="O90" s="12">
        <f t="shared" ca="1" si="58"/>
        <v>1.0537860889999999</v>
      </c>
      <c r="P90" s="17">
        <f t="shared" si="67"/>
        <v>0</v>
      </c>
      <c r="Q90" s="14">
        <f t="shared" ca="1" si="49"/>
        <v>166736.87590000001</v>
      </c>
      <c r="R90" s="21">
        <f t="shared" si="50"/>
        <v>0</v>
      </c>
      <c r="S90" s="14">
        <f t="shared" si="59"/>
        <v>0</v>
      </c>
      <c r="T90" s="4" t="str">
        <f t="shared" si="60"/>
        <v>A+J=</v>
      </c>
      <c r="U90" s="33">
        <f t="shared" si="61"/>
        <v>45044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2">
        <f t="shared" si="51"/>
        <v>44853</v>
      </c>
      <c r="B91" s="113">
        <f t="shared" ca="1" si="62"/>
        <v>3268966.9322000002</v>
      </c>
      <c r="C91" s="7">
        <f t="shared" si="52"/>
        <v>3100000</v>
      </c>
      <c r="D91" s="86">
        <f t="shared" si="66"/>
        <v>44852</v>
      </c>
      <c r="E91" s="84">
        <f ca="1">IF(D91&lt;$B$1,VLOOKUP(D91,[1]DI!$A$4:$B$15000,2,FALSE),0)</f>
        <v>0.13650000000000001</v>
      </c>
      <c r="F91" s="14">
        <f t="shared" ca="1" si="63"/>
        <v>1.00050788</v>
      </c>
      <c r="G91" s="14">
        <f ca="1">(TRUNC(PRODUCT($F$12:$F90),16))</f>
        <v>1.04041773349059</v>
      </c>
      <c r="H91" s="14">
        <f t="shared" si="64"/>
        <v>1</v>
      </c>
      <c r="I91" s="14">
        <f t="shared" ca="1" si="65"/>
        <v>1.0404177299999999</v>
      </c>
      <c r="J91" s="13">
        <f t="shared" si="53"/>
        <v>4.4999999999999998E-2</v>
      </c>
      <c r="K91" s="33">
        <f t="shared" si="54"/>
        <v>44742</v>
      </c>
      <c r="L91" s="2">
        <f t="shared" si="55"/>
        <v>77</v>
      </c>
      <c r="M91" s="17">
        <f t="shared" si="56"/>
        <v>77</v>
      </c>
      <c r="N91" s="12">
        <f t="shared" si="57"/>
        <v>1.013540457</v>
      </c>
      <c r="O91" s="12">
        <f t="shared" ca="1" si="58"/>
        <v>1.0545054620000001</v>
      </c>
      <c r="P91" s="17">
        <f t="shared" si="67"/>
        <v>0</v>
      </c>
      <c r="Q91" s="14">
        <f t="shared" ca="1" si="49"/>
        <v>168966.93220000001</v>
      </c>
      <c r="R91" s="21">
        <f t="shared" si="50"/>
        <v>0</v>
      </c>
      <c r="S91" s="14">
        <f t="shared" si="59"/>
        <v>0</v>
      </c>
      <c r="T91" s="4" t="str">
        <f t="shared" si="60"/>
        <v>A+J=</v>
      </c>
      <c r="U91" s="33">
        <f t="shared" si="61"/>
        <v>45044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2">
        <f t="shared" si="51"/>
        <v>44854</v>
      </c>
      <c r="B92" s="113">
        <f t="shared" ca="1" si="62"/>
        <v>3271198.5106000002</v>
      </c>
      <c r="C92" s="7">
        <f t="shared" si="52"/>
        <v>3100000</v>
      </c>
      <c r="D92" s="86">
        <f t="shared" si="66"/>
        <v>44853</v>
      </c>
      <c r="E92" s="84">
        <f ca="1">IF(D92&lt;$B$1,VLOOKUP(D92,[1]DI!$A$4:$B$15000,2,FALSE),0)</f>
        <v>0.13650000000000001</v>
      </c>
      <c r="F92" s="14">
        <f t="shared" ca="1" si="63"/>
        <v>1.00050788</v>
      </c>
      <c r="G92" s="14">
        <f ca="1">(TRUNC(PRODUCT($F$12:$F91),16))</f>
        <v>1.0409461408490699</v>
      </c>
      <c r="H92" s="14">
        <f t="shared" si="64"/>
        <v>1</v>
      </c>
      <c r="I92" s="14">
        <f t="shared" ca="1" si="65"/>
        <v>1.04094614</v>
      </c>
      <c r="J92" s="13">
        <f t="shared" si="53"/>
        <v>4.4999999999999998E-2</v>
      </c>
      <c r="K92" s="33">
        <f t="shared" si="54"/>
        <v>44742</v>
      </c>
      <c r="L92" s="2">
        <f t="shared" si="55"/>
        <v>78</v>
      </c>
      <c r="M92" s="17">
        <f t="shared" si="56"/>
        <v>78</v>
      </c>
      <c r="N92" s="12">
        <f t="shared" si="57"/>
        <v>1.013717507</v>
      </c>
      <c r="O92" s="12">
        <f t="shared" ca="1" si="58"/>
        <v>1.055225326</v>
      </c>
      <c r="P92" s="17">
        <f t="shared" si="67"/>
        <v>0</v>
      </c>
      <c r="Q92" s="14">
        <f t="shared" ca="1" si="49"/>
        <v>171198.51060000001</v>
      </c>
      <c r="R92" s="21">
        <f t="shared" si="50"/>
        <v>0</v>
      </c>
      <c r="S92" s="14">
        <f t="shared" si="59"/>
        <v>0</v>
      </c>
      <c r="T92" s="4" t="str">
        <f t="shared" si="60"/>
        <v>A+J=</v>
      </c>
      <c r="U92" s="33">
        <f t="shared" si="61"/>
        <v>45044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2">
        <f t="shared" si="51"/>
        <v>44855</v>
      </c>
      <c r="B93" s="113">
        <f t="shared" ca="1" si="62"/>
        <v>3273431.6234999998</v>
      </c>
      <c r="C93" s="7">
        <f t="shared" si="52"/>
        <v>3100000</v>
      </c>
      <c r="D93" s="86">
        <f t="shared" si="66"/>
        <v>44854</v>
      </c>
      <c r="E93" s="84">
        <f ca="1">IF(D93&lt;$B$1,VLOOKUP(D93,[1]DI!$A$4:$B$15000,2,FALSE),0)</f>
        <v>0.13650000000000001</v>
      </c>
      <c r="F93" s="14">
        <f t="shared" ca="1" si="63"/>
        <v>1.00050788</v>
      </c>
      <c r="G93" s="14">
        <f ca="1">(TRUNC(PRODUCT($F$12:$F92),16))</f>
        <v>1.04147481657509</v>
      </c>
      <c r="H93" s="14">
        <f t="shared" si="64"/>
        <v>1</v>
      </c>
      <c r="I93" s="14">
        <f t="shared" ca="1" si="65"/>
        <v>1.0414748199999999</v>
      </c>
      <c r="J93" s="13">
        <f t="shared" si="53"/>
        <v>4.4999999999999998E-2</v>
      </c>
      <c r="K93" s="33">
        <f t="shared" si="54"/>
        <v>44742</v>
      </c>
      <c r="L93" s="2">
        <f t="shared" si="55"/>
        <v>79</v>
      </c>
      <c r="M93" s="17">
        <f t="shared" si="56"/>
        <v>79</v>
      </c>
      <c r="N93" s="12">
        <f t="shared" si="57"/>
        <v>1.013894589</v>
      </c>
      <c r="O93" s="12">
        <f t="shared" ca="1" si="58"/>
        <v>1.055945685</v>
      </c>
      <c r="P93" s="17">
        <f t="shared" si="67"/>
        <v>0</v>
      </c>
      <c r="Q93" s="14">
        <f t="shared" ca="1" si="49"/>
        <v>173431.62349999999</v>
      </c>
      <c r="R93" s="21">
        <f t="shared" si="50"/>
        <v>0</v>
      </c>
      <c r="S93" s="14">
        <f t="shared" si="59"/>
        <v>0</v>
      </c>
      <c r="T93" s="4" t="str">
        <f t="shared" si="60"/>
        <v>A+J=</v>
      </c>
      <c r="U93" s="33">
        <f t="shared" si="61"/>
        <v>45044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2">
        <f t="shared" si="51"/>
        <v>44858</v>
      </c>
      <c r="B94" s="113">
        <f t="shared" ca="1" si="62"/>
        <v>3275666.2305999999</v>
      </c>
      <c r="C94" s="7">
        <f t="shared" si="52"/>
        <v>3100000</v>
      </c>
      <c r="D94" s="86">
        <f t="shared" si="66"/>
        <v>44855</v>
      </c>
      <c r="E94" s="84">
        <f ca="1">IF(D94&lt;$B$1,VLOOKUP(D94,[1]DI!$A$4:$B$15000,2,FALSE),0)</f>
        <v>0.13650000000000001</v>
      </c>
      <c r="F94" s="14">
        <f t="shared" ca="1" si="63"/>
        <v>1.00050788</v>
      </c>
      <c r="G94" s="14">
        <f ca="1">(TRUNC(PRODUCT($F$12:$F93),16))</f>
        <v>1.04200376080493</v>
      </c>
      <c r="H94" s="14">
        <f t="shared" si="64"/>
        <v>1</v>
      </c>
      <c r="I94" s="14">
        <f t="shared" ca="1" si="65"/>
        <v>1.0420037600000001</v>
      </c>
      <c r="J94" s="13">
        <f t="shared" si="53"/>
        <v>4.4999999999999998E-2</v>
      </c>
      <c r="K94" s="33">
        <f t="shared" si="54"/>
        <v>44742</v>
      </c>
      <c r="L94" s="2">
        <f t="shared" si="55"/>
        <v>80</v>
      </c>
      <c r="M94" s="17">
        <f t="shared" si="56"/>
        <v>80</v>
      </c>
      <c r="N94" s="12">
        <f t="shared" si="57"/>
        <v>1.0140717020000001</v>
      </c>
      <c r="O94" s="12">
        <f t="shared" ca="1" si="58"/>
        <v>1.0566665260000001</v>
      </c>
      <c r="P94" s="17">
        <f t="shared" si="67"/>
        <v>0</v>
      </c>
      <c r="Q94" s="14">
        <f t="shared" ca="1" si="49"/>
        <v>175666.23060000001</v>
      </c>
      <c r="R94" s="21">
        <f t="shared" si="50"/>
        <v>0</v>
      </c>
      <c r="S94" s="14">
        <f t="shared" si="59"/>
        <v>0</v>
      </c>
      <c r="T94" s="4" t="str">
        <f t="shared" si="60"/>
        <v>A+J=</v>
      </c>
      <c r="U94" s="33">
        <f t="shared" si="61"/>
        <v>45044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2">
        <f t="shared" si="51"/>
        <v>44859</v>
      </c>
      <c r="B95" s="113">
        <f t="shared" ca="1" si="62"/>
        <v>3277902.3690999998</v>
      </c>
      <c r="C95" s="7">
        <f t="shared" si="52"/>
        <v>3100000</v>
      </c>
      <c r="D95" s="86">
        <f t="shared" si="66"/>
        <v>44858</v>
      </c>
      <c r="E95" s="84">
        <f ca="1">IF(D95&lt;$B$1,VLOOKUP(D95,[1]DI!$A$4:$B$15000,2,FALSE),0)</f>
        <v>0.13650000000000001</v>
      </c>
      <c r="F95" s="14">
        <f t="shared" ca="1" si="63"/>
        <v>1.00050788</v>
      </c>
      <c r="G95" s="14">
        <f ca="1">(TRUNC(PRODUCT($F$12:$F94),16))</f>
        <v>1.04253297367497</v>
      </c>
      <c r="H95" s="14">
        <f t="shared" si="64"/>
        <v>1</v>
      </c>
      <c r="I95" s="14">
        <f t="shared" ca="1" si="65"/>
        <v>1.0425329699999999</v>
      </c>
      <c r="J95" s="13">
        <f t="shared" si="53"/>
        <v>4.4999999999999998E-2</v>
      </c>
      <c r="K95" s="33">
        <f t="shared" si="54"/>
        <v>44742</v>
      </c>
      <c r="L95" s="2">
        <f t="shared" si="55"/>
        <v>81</v>
      </c>
      <c r="M95" s="17">
        <f t="shared" si="56"/>
        <v>81</v>
      </c>
      <c r="N95" s="12">
        <f t="shared" si="57"/>
        <v>1.014248845</v>
      </c>
      <c r="O95" s="12">
        <f t="shared" ca="1" si="58"/>
        <v>1.057387861</v>
      </c>
      <c r="P95" s="17">
        <f t="shared" si="67"/>
        <v>0</v>
      </c>
      <c r="Q95" s="14">
        <f t="shared" ca="1" si="49"/>
        <v>177902.36910000001</v>
      </c>
      <c r="R95" s="21">
        <f t="shared" si="50"/>
        <v>0</v>
      </c>
      <c r="S95" s="14">
        <f t="shared" si="59"/>
        <v>0</v>
      </c>
      <c r="T95" s="4" t="str">
        <f t="shared" si="60"/>
        <v>A+J=</v>
      </c>
      <c r="U95" s="33">
        <f t="shared" si="61"/>
        <v>45044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2">
        <f t="shared" si="51"/>
        <v>44860</v>
      </c>
      <c r="B96" s="113">
        <f t="shared" ca="1" si="62"/>
        <v>3280140.07</v>
      </c>
      <c r="C96" s="7">
        <f t="shared" si="52"/>
        <v>3100000</v>
      </c>
      <c r="D96" s="86">
        <f t="shared" si="66"/>
        <v>44859</v>
      </c>
      <c r="E96" s="84">
        <f ca="1">IF(D96&lt;$B$1,VLOOKUP(D96,[1]DI!$A$4:$B$15000,2,FALSE),0)</f>
        <v>0.13650000000000001</v>
      </c>
      <c r="F96" s="14">
        <f t="shared" ca="1" si="63"/>
        <v>1.00050788</v>
      </c>
      <c r="G96" s="14">
        <f ca="1">(TRUNC(PRODUCT($F$12:$F95),16))</f>
        <v>1.0430624553216401</v>
      </c>
      <c r="H96" s="14">
        <f t="shared" si="64"/>
        <v>1</v>
      </c>
      <c r="I96" s="14">
        <f t="shared" ca="1" si="65"/>
        <v>1.04306246</v>
      </c>
      <c r="J96" s="13">
        <f t="shared" si="53"/>
        <v>4.4999999999999998E-2</v>
      </c>
      <c r="K96" s="33">
        <f t="shared" si="54"/>
        <v>44742</v>
      </c>
      <c r="L96" s="2">
        <f t="shared" si="55"/>
        <v>82</v>
      </c>
      <c r="M96" s="17">
        <f t="shared" si="56"/>
        <v>82</v>
      </c>
      <c r="N96" s="12">
        <f t="shared" si="57"/>
        <v>1.0144260199999999</v>
      </c>
      <c r="O96" s="12">
        <f t="shared" ca="1" si="58"/>
        <v>1.0581096999999999</v>
      </c>
      <c r="P96" s="17">
        <f t="shared" si="67"/>
        <v>0</v>
      </c>
      <c r="Q96" s="14">
        <f t="shared" ca="1" si="49"/>
        <v>180140.07</v>
      </c>
      <c r="R96" s="21">
        <f t="shared" si="50"/>
        <v>0</v>
      </c>
      <c r="S96" s="14">
        <f t="shared" si="59"/>
        <v>0</v>
      </c>
      <c r="T96" s="4" t="str">
        <f t="shared" si="60"/>
        <v>A+J=</v>
      </c>
      <c r="U96" s="33">
        <f t="shared" si="61"/>
        <v>45044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2">
        <f t="shared" si="51"/>
        <v>44861</v>
      </c>
      <c r="B97" s="113">
        <f t="shared" ca="1" si="62"/>
        <v>3282379.2681999998</v>
      </c>
      <c r="C97" s="7">
        <f t="shared" si="52"/>
        <v>3100000</v>
      </c>
      <c r="D97" s="86">
        <f t="shared" si="66"/>
        <v>44860</v>
      </c>
      <c r="E97" s="84">
        <f ca="1">IF(D97&lt;$B$1,VLOOKUP(D97,[1]DI!$A$4:$B$15000,2,FALSE),0)</f>
        <v>0.13650000000000001</v>
      </c>
      <c r="F97" s="14">
        <f t="shared" ca="1" si="63"/>
        <v>1.00050788</v>
      </c>
      <c r="G97" s="14">
        <f ca="1">(TRUNC(PRODUCT($F$12:$F96),16))</f>
        <v>1.04359220588145</v>
      </c>
      <c r="H97" s="14">
        <f t="shared" si="64"/>
        <v>1</v>
      </c>
      <c r="I97" s="14">
        <f t="shared" ca="1" si="65"/>
        <v>1.0435922099999999</v>
      </c>
      <c r="J97" s="13">
        <f t="shared" si="53"/>
        <v>4.4999999999999998E-2</v>
      </c>
      <c r="K97" s="33">
        <f t="shared" si="54"/>
        <v>44742</v>
      </c>
      <c r="L97" s="2">
        <f t="shared" si="55"/>
        <v>83</v>
      </c>
      <c r="M97" s="17">
        <f t="shared" si="56"/>
        <v>83</v>
      </c>
      <c r="N97" s="12">
        <f t="shared" si="57"/>
        <v>1.0146032250000001</v>
      </c>
      <c r="O97" s="12">
        <f t="shared" ca="1" si="58"/>
        <v>1.058832022</v>
      </c>
      <c r="P97" s="17">
        <f t="shared" si="67"/>
        <v>0</v>
      </c>
      <c r="Q97" s="14">
        <f t="shared" ca="1" si="49"/>
        <v>182379.26819999999</v>
      </c>
      <c r="R97" s="21">
        <f t="shared" si="50"/>
        <v>0</v>
      </c>
      <c r="S97" s="14">
        <f t="shared" si="59"/>
        <v>0</v>
      </c>
      <c r="T97" s="4" t="str">
        <f t="shared" si="60"/>
        <v>A+J=</v>
      </c>
      <c r="U97" s="33">
        <f t="shared" si="61"/>
        <v>45044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2">
        <f t="shared" si="51"/>
        <v>44862</v>
      </c>
      <c r="B98" s="113">
        <f t="shared" ca="1" si="62"/>
        <v>3284620.0008999999</v>
      </c>
      <c r="C98" s="7">
        <f t="shared" si="52"/>
        <v>3100000</v>
      </c>
      <c r="D98" s="86">
        <f t="shared" si="66"/>
        <v>44861</v>
      </c>
      <c r="E98" s="84">
        <f ca="1">IF(D98&lt;$B$1,VLOOKUP(D98,[1]DI!$A$4:$B$15000,2,FALSE),0)</f>
        <v>0.13650000000000001</v>
      </c>
      <c r="F98" s="14">
        <f t="shared" ca="1" si="63"/>
        <v>1.00050788</v>
      </c>
      <c r="G98" s="14">
        <f ca="1">(TRUNC(PRODUCT($F$12:$F97),16))</f>
        <v>1.0441222254909699</v>
      </c>
      <c r="H98" s="14">
        <f t="shared" si="64"/>
        <v>1</v>
      </c>
      <c r="I98" s="14">
        <f t="shared" ca="1" si="65"/>
        <v>1.0441222299999999</v>
      </c>
      <c r="J98" s="13">
        <f t="shared" si="53"/>
        <v>4.4999999999999998E-2</v>
      </c>
      <c r="K98" s="33">
        <f t="shared" si="54"/>
        <v>44742</v>
      </c>
      <c r="L98" s="2">
        <f t="shared" si="55"/>
        <v>84</v>
      </c>
      <c r="M98" s="17">
        <f t="shared" si="56"/>
        <v>84</v>
      </c>
      <c r="N98" s="12">
        <f t="shared" si="57"/>
        <v>1.014780462</v>
      </c>
      <c r="O98" s="12">
        <f t="shared" ca="1" si="58"/>
        <v>1.059554839</v>
      </c>
      <c r="P98" s="17">
        <f t="shared" si="67"/>
        <v>0</v>
      </c>
      <c r="Q98" s="14">
        <f t="shared" ca="1" si="49"/>
        <v>184620.00090000001</v>
      </c>
      <c r="R98" s="21">
        <f t="shared" si="50"/>
        <v>0</v>
      </c>
      <c r="S98" s="14">
        <f t="shared" si="59"/>
        <v>0</v>
      </c>
      <c r="T98" s="4" t="str">
        <f t="shared" si="60"/>
        <v>A+J=</v>
      </c>
      <c r="U98" s="33">
        <f t="shared" si="61"/>
        <v>45044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2">
        <f t="shared" si="51"/>
        <v>44865</v>
      </c>
      <c r="B99" s="113">
        <f t="shared" ca="1" si="62"/>
        <v>3286862.2308999998</v>
      </c>
      <c r="C99" s="7">
        <f t="shared" si="52"/>
        <v>3100000</v>
      </c>
      <c r="D99" s="86">
        <f t="shared" si="66"/>
        <v>44862</v>
      </c>
      <c r="E99" s="84">
        <f ca="1">IF(D99&lt;$B$1,VLOOKUP(D99,[1]DI!$A$4:$B$15000,2,FALSE),0)</f>
        <v>0.13650000000000001</v>
      </c>
      <c r="F99" s="14">
        <f t="shared" ca="1" si="63"/>
        <v>1.00050788</v>
      </c>
      <c r="G99" s="14">
        <f ca="1">(TRUNC(PRODUCT($F$12:$F98),16))</f>
        <v>1.0446525142868499</v>
      </c>
      <c r="H99" s="14">
        <f t="shared" si="64"/>
        <v>1</v>
      </c>
      <c r="I99" s="14">
        <f t="shared" ca="1" si="65"/>
        <v>1.0446525099999999</v>
      </c>
      <c r="J99" s="13">
        <f t="shared" si="53"/>
        <v>4.4999999999999998E-2</v>
      </c>
      <c r="K99" s="33">
        <f t="shared" si="54"/>
        <v>44742</v>
      </c>
      <c r="L99" s="2">
        <f t="shared" si="55"/>
        <v>85</v>
      </c>
      <c r="M99" s="17">
        <f t="shared" si="56"/>
        <v>85</v>
      </c>
      <c r="N99" s="12">
        <f t="shared" si="57"/>
        <v>1.014957729</v>
      </c>
      <c r="O99" s="12">
        <f t="shared" ca="1" si="58"/>
        <v>1.060278139</v>
      </c>
      <c r="P99" s="17">
        <f t="shared" si="67"/>
        <v>0</v>
      </c>
      <c r="Q99" s="14">
        <f t="shared" ca="1" si="49"/>
        <v>186862.2309</v>
      </c>
      <c r="R99" s="21">
        <f t="shared" si="50"/>
        <v>0</v>
      </c>
      <c r="S99" s="14">
        <f t="shared" si="59"/>
        <v>0</v>
      </c>
      <c r="T99" s="4" t="str">
        <f t="shared" si="60"/>
        <v>A+J=</v>
      </c>
      <c r="U99" s="33">
        <f t="shared" si="61"/>
        <v>45044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2">
        <f t="shared" si="51"/>
        <v>44866</v>
      </c>
      <c r="B100" s="113">
        <f t="shared" ca="1" si="62"/>
        <v>3289106.0263999999</v>
      </c>
      <c r="C100" s="7">
        <f t="shared" si="52"/>
        <v>3100000</v>
      </c>
      <c r="D100" s="86">
        <f t="shared" si="66"/>
        <v>44865</v>
      </c>
      <c r="E100" s="84">
        <f ca="1">IF(D100&lt;$B$1,VLOOKUP(D100,[1]DI!$A$4:$B$15000,2,FALSE),0)</f>
        <v>0.13650000000000001</v>
      </c>
      <c r="F100" s="14">
        <f t="shared" ca="1" si="63"/>
        <v>1.00050788</v>
      </c>
      <c r="G100" s="14">
        <f ca="1">(TRUNC(PRODUCT($F$12:$F99),16))</f>
        <v>1.04518307240581</v>
      </c>
      <c r="H100" s="14">
        <f t="shared" si="64"/>
        <v>1</v>
      </c>
      <c r="I100" s="14">
        <f t="shared" ca="1" si="65"/>
        <v>1.04518307</v>
      </c>
      <c r="J100" s="13">
        <f t="shared" si="53"/>
        <v>4.4999999999999998E-2</v>
      </c>
      <c r="K100" s="33">
        <f t="shared" si="54"/>
        <v>44742</v>
      </c>
      <c r="L100" s="2">
        <f t="shared" si="55"/>
        <v>86</v>
      </c>
      <c r="M100" s="17">
        <f t="shared" si="56"/>
        <v>86</v>
      </c>
      <c r="N100" s="12">
        <f t="shared" si="57"/>
        <v>1.0151350269999999</v>
      </c>
      <c r="O100" s="12">
        <f t="shared" ca="1" si="58"/>
        <v>1.061001944</v>
      </c>
      <c r="P100" s="17">
        <f t="shared" si="67"/>
        <v>0</v>
      </c>
      <c r="Q100" s="14">
        <f t="shared" ca="1" si="49"/>
        <v>189106.0264</v>
      </c>
      <c r="R100" s="21">
        <f t="shared" si="50"/>
        <v>0</v>
      </c>
      <c r="S100" s="14">
        <f t="shared" si="59"/>
        <v>0</v>
      </c>
      <c r="T100" s="4" t="str">
        <f t="shared" si="60"/>
        <v>A+J=</v>
      </c>
      <c r="U100" s="33">
        <f t="shared" si="61"/>
        <v>45044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2">
        <f t="shared" si="51"/>
        <v>44868</v>
      </c>
      <c r="B101" s="113">
        <f t="shared" ca="1" si="62"/>
        <v>3291351.3594999998</v>
      </c>
      <c r="C101" s="7">
        <f t="shared" si="52"/>
        <v>3100000</v>
      </c>
      <c r="D101" s="86">
        <f t="shared" si="66"/>
        <v>44866</v>
      </c>
      <c r="E101" s="84">
        <f ca="1">IF(D101&lt;$B$1,VLOOKUP(D101,[1]DI!$A$4:$B$15000,2,FALSE),0)</f>
        <v>0.13650000000000001</v>
      </c>
      <c r="F101" s="14">
        <f t="shared" ca="1" si="63"/>
        <v>1.00050788</v>
      </c>
      <c r="G101" s="14">
        <f ca="1">(TRUNC(PRODUCT($F$12:$F100),16))</f>
        <v>1.0457138999846201</v>
      </c>
      <c r="H101" s="14">
        <f t="shared" si="64"/>
        <v>1</v>
      </c>
      <c r="I101" s="14">
        <f t="shared" ca="1" si="65"/>
        <v>1.0457139</v>
      </c>
      <c r="J101" s="13">
        <f t="shared" si="53"/>
        <v>4.4999999999999998E-2</v>
      </c>
      <c r="K101" s="33">
        <f t="shared" si="54"/>
        <v>44742</v>
      </c>
      <c r="L101" s="2">
        <f t="shared" si="55"/>
        <v>87</v>
      </c>
      <c r="M101" s="17">
        <f t="shared" si="56"/>
        <v>87</v>
      </c>
      <c r="N101" s="12">
        <f t="shared" si="57"/>
        <v>1.015312357</v>
      </c>
      <c r="O101" s="12">
        <f t="shared" ca="1" si="58"/>
        <v>1.061726245</v>
      </c>
      <c r="P101" s="17">
        <f t="shared" si="67"/>
        <v>0</v>
      </c>
      <c r="Q101" s="14">
        <f t="shared" ca="1" si="49"/>
        <v>191351.35949999999</v>
      </c>
      <c r="R101" s="21">
        <f t="shared" si="50"/>
        <v>0</v>
      </c>
      <c r="S101" s="14">
        <f t="shared" si="59"/>
        <v>0</v>
      </c>
      <c r="T101" s="4" t="str">
        <f t="shared" si="60"/>
        <v>A+J=</v>
      </c>
      <c r="U101" s="33">
        <f t="shared" si="61"/>
        <v>45044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2">
        <f t="shared" si="51"/>
        <v>44869</v>
      </c>
      <c r="B102" s="113">
        <f t="shared" ca="1" si="62"/>
        <v>3293598.2209000001</v>
      </c>
      <c r="C102" s="7">
        <f t="shared" si="52"/>
        <v>3100000</v>
      </c>
      <c r="D102" s="86">
        <f t="shared" si="66"/>
        <v>44868</v>
      </c>
      <c r="E102" s="84">
        <f ca="1">IF(D102&lt;$B$1,VLOOKUP(D102,[1]DI!$A$4:$B$15000,2,FALSE),0)</f>
        <v>0.13650000000000001</v>
      </c>
      <c r="F102" s="14">
        <f t="shared" ca="1" si="63"/>
        <v>1.00050788</v>
      </c>
      <c r="G102" s="14">
        <f ca="1">(TRUNC(PRODUCT($F$12:$F101),16))</f>
        <v>1.04624499716015</v>
      </c>
      <c r="H102" s="14">
        <f t="shared" si="64"/>
        <v>1</v>
      </c>
      <c r="I102" s="14">
        <f t="shared" ca="1" si="65"/>
        <v>1.0462450000000001</v>
      </c>
      <c r="J102" s="13">
        <f t="shared" si="53"/>
        <v>4.4999999999999998E-2</v>
      </c>
      <c r="K102" s="33">
        <f t="shared" si="54"/>
        <v>44742</v>
      </c>
      <c r="L102" s="2">
        <f t="shared" si="55"/>
        <v>88</v>
      </c>
      <c r="M102" s="17">
        <f t="shared" si="56"/>
        <v>88</v>
      </c>
      <c r="N102" s="12">
        <f t="shared" si="57"/>
        <v>1.0154897169999999</v>
      </c>
      <c r="O102" s="12">
        <f t="shared" ca="1" si="58"/>
        <v>1.0624510389999999</v>
      </c>
      <c r="P102" s="17">
        <f t="shared" si="67"/>
        <v>0</v>
      </c>
      <c r="Q102" s="14">
        <f t="shared" ca="1" si="49"/>
        <v>193598.22089999999</v>
      </c>
      <c r="R102" s="21">
        <f t="shared" si="50"/>
        <v>0</v>
      </c>
      <c r="S102" s="14">
        <f t="shared" si="59"/>
        <v>0</v>
      </c>
      <c r="T102" s="4" t="str">
        <f t="shared" si="60"/>
        <v>A+J=</v>
      </c>
      <c r="U102" s="33">
        <f t="shared" si="61"/>
        <v>45044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2">
        <f t="shared" si="51"/>
        <v>44872</v>
      </c>
      <c r="B103" s="113">
        <f t="shared" ca="1" si="62"/>
        <v>3295846.5858</v>
      </c>
      <c r="C103" s="7">
        <f t="shared" si="52"/>
        <v>3100000</v>
      </c>
      <c r="D103" s="86">
        <f t="shared" si="66"/>
        <v>44869</v>
      </c>
      <c r="E103" s="84">
        <f ca="1">IF(D103&lt;$B$1,VLOOKUP(D103,[1]DI!$A$4:$B$15000,2,FALSE),0)</f>
        <v>0.13650000000000001</v>
      </c>
      <c r="F103" s="14">
        <f t="shared" ca="1" si="63"/>
        <v>1.00050788</v>
      </c>
      <c r="G103" s="14">
        <f ca="1">(TRUNC(PRODUCT($F$12:$F102),16))</f>
        <v>1.0467763640693</v>
      </c>
      <c r="H103" s="14">
        <f t="shared" si="64"/>
        <v>1</v>
      </c>
      <c r="I103" s="14">
        <f t="shared" ca="1" si="65"/>
        <v>1.04677636</v>
      </c>
      <c r="J103" s="13">
        <f t="shared" si="53"/>
        <v>4.4999999999999998E-2</v>
      </c>
      <c r="K103" s="33">
        <f t="shared" si="54"/>
        <v>44742</v>
      </c>
      <c r="L103" s="2">
        <f t="shared" si="55"/>
        <v>89</v>
      </c>
      <c r="M103" s="17">
        <f t="shared" si="56"/>
        <v>89</v>
      </c>
      <c r="N103" s="12">
        <f t="shared" si="57"/>
        <v>1.0156671079999999</v>
      </c>
      <c r="O103" s="12">
        <f t="shared" ca="1" si="58"/>
        <v>1.063176318</v>
      </c>
      <c r="P103" s="17">
        <f t="shared" si="67"/>
        <v>0</v>
      </c>
      <c r="Q103" s="14">
        <f t="shared" ca="1" si="49"/>
        <v>195846.5858</v>
      </c>
      <c r="R103" s="21">
        <f t="shared" si="50"/>
        <v>0</v>
      </c>
      <c r="S103" s="14">
        <f t="shared" si="59"/>
        <v>0</v>
      </c>
      <c r="T103" s="4" t="str">
        <f t="shared" si="60"/>
        <v>A+J=</v>
      </c>
      <c r="U103" s="33">
        <f t="shared" si="61"/>
        <v>45044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2">
        <f t="shared" si="51"/>
        <v>44873</v>
      </c>
      <c r="B104" s="113">
        <f t="shared" ca="1" si="62"/>
        <v>3298096.5192999998</v>
      </c>
      <c r="C104" s="7">
        <f t="shared" si="52"/>
        <v>3100000</v>
      </c>
      <c r="D104" s="86">
        <f t="shared" si="66"/>
        <v>44872</v>
      </c>
      <c r="E104" s="84">
        <f ca="1">IF(D104&lt;$B$1,VLOOKUP(D104,[1]DI!$A$4:$B$15000,2,FALSE),0)</f>
        <v>0.13650000000000001</v>
      </c>
      <c r="F104" s="14">
        <f t="shared" ca="1" si="63"/>
        <v>1.00050788</v>
      </c>
      <c r="G104" s="14">
        <f ca="1">(TRUNC(PRODUCT($F$12:$F103),16))</f>
        <v>1.04730800084909</v>
      </c>
      <c r="H104" s="14">
        <f t="shared" si="64"/>
        <v>1</v>
      </c>
      <c r="I104" s="14">
        <f t="shared" ca="1" si="65"/>
        <v>1.0473079999999999</v>
      </c>
      <c r="J104" s="13">
        <f t="shared" si="53"/>
        <v>4.4999999999999998E-2</v>
      </c>
      <c r="K104" s="33">
        <f t="shared" si="54"/>
        <v>44742</v>
      </c>
      <c r="L104" s="2">
        <f t="shared" si="55"/>
        <v>90</v>
      </c>
      <c r="M104" s="17">
        <f t="shared" si="56"/>
        <v>90</v>
      </c>
      <c r="N104" s="12">
        <f t="shared" si="57"/>
        <v>1.0158445300000001</v>
      </c>
      <c r="O104" s="12">
        <f t="shared" ca="1" si="58"/>
        <v>1.063902103</v>
      </c>
      <c r="P104" s="17">
        <f t="shared" si="67"/>
        <v>0</v>
      </c>
      <c r="Q104" s="14">
        <f t="shared" ca="1" si="49"/>
        <v>198096.51930000001</v>
      </c>
      <c r="R104" s="21">
        <f t="shared" si="50"/>
        <v>0</v>
      </c>
      <c r="S104" s="14">
        <f t="shared" si="59"/>
        <v>0</v>
      </c>
      <c r="T104" s="4" t="str">
        <f t="shared" si="60"/>
        <v>A+J=</v>
      </c>
      <c r="U104" s="33">
        <f t="shared" si="61"/>
        <v>45044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2">
        <f t="shared" si="51"/>
        <v>44874</v>
      </c>
      <c r="B105" s="113">
        <f t="shared" ca="1" si="62"/>
        <v>3300347.9904</v>
      </c>
      <c r="C105" s="7">
        <f t="shared" si="52"/>
        <v>3100000</v>
      </c>
      <c r="D105" s="86">
        <f t="shared" si="66"/>
        <v>44873</v>
      </c>
      <c r="E105" s="84">
        <f ca="1">IF(D105&lt;$B$1,VLOOKUP(D105,[1]DI!$A$4:$B$15000,2,FALSE),0)</f>
        <v>0.13650000000000001</v>
      </c>
      <c r="F105" s="14">
        <f t="shared" ca="1" si="63"/>
        <v>1.00050788</v>
      </c>
      <c r="G105" s="14">
        <f ca="1">(TRUNC(PRODUCT($F$12:$F104),16))</f>
        <v>1.0478399076365601</v>
      </c>
      <c r="H105" s="14">
        <f t="shared" si="64"/>
        <v>1</v>
      </c>
      <c r="I105" s="14">
        <f t="shared" ca="1" si="65"/>
        <v>1.04783991</v>
      </c>
      <c r="J105" s="13">
        <f t="shared" si="53"/>
        <v>4.4999999999999998E-2</v>
      </c>
      <c r="K105" s="33">
        <f t="shared" si="54"/>
        <v>44742</v>
      </c>
      <c r="L105" s="2">
        <f t="shared" si="55"/>
        <v>91</v>
      </c>
      <c r="M105" s="17">
        <f t="shared" si="56"/>
        <v>91</v>
      </c>
      <c r="N105" s="12">
        <f t="shared" si="57"/>
        <v>1.016021984</v>
      </c>
      <c r="O105" s="12">
        <f t="shared" ca="1" si="58"/>
        <v>1.0646283839999999</v>
      </c>
      <c r="P105" s="17">
        <f t="shared" si="67"/>
        <v>0</v>
      </c>
      <c r="Q105" s="14">
        <f t="shared" ca="1" si="49"/>
        <v>200347.99040000001</v>
      </c>
      <c r="R105" s="21">
        <f t="shared" si="50"/>
        <v>0</v>
      </c>
      <c r="S105" s="14">
        <f t="shared" si="59"/>
        <v>0</v>
      </c>
      <c r="T105" s="4" t="str">
        <f t="shared" si="60"/>
        <v>A+J=</v>
      </c>
      <c r="U105" s="33">
        <f t="shared" si="61"/>
        <v>45044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2">
        <f t="shared" si="51"/>
        <v>44875</v>
      </c>
      <c r="B106" s="113">
        <f t="shared" ca="1" si="62"/>
        <v>3302600.9649999999</v>
      </c>
      <c r="C106" s="7">
        <f t="shared" si="52"/>
        <v>3100000</v>
      </c>
      <c r="D106" s="86">
        <f t="shared" si="66"/>
        <v>44874</v>
      </c>
      <c r="E106" s="84">
        <f ca="1">IF(D106&lt;$B$1,VLOOKUP(D106,[1]DI!$A$4:$B$15000,2,FALSE),0)</f>
        <v>0.13650000000000001</v>
      </c>
      <c r="F106" s="14">
        <f t="shared" ca="1" si="63"/>
        <v>1.00050788</v>
      </c>
      <c r="G106" s="14">
        <f ca="1">(TRUNC(PRODUCT($F$12:$F105),16))</f>
        <v>1.04837208456885</v>
      </c>
      <c r="H106" s="14">
        <f t="shared" si="64"/>
        <v>1</v>
      </c>
      <c r="I106" s="14">
        <f t="shared" ca="1" si="65"/>
        <v>1.04837208</v>
      </c>
      <c r="J106" s="13">
        <f t="shared" si="53"/>
        <v>4.4999999999999998E-2</v>
      </c>
      <c r="K106" s="33">
        <f t="shared" si="54"/>
        <v>44742</v>
      </c>
      <c r="L106" s="2">
        <f t="shared" si="55"/>
        <v>92</v>
      </c>
      <c r="M106" s="17">
        <f t="shared" si="56"/>
        <v>92</v>
      </c>
      <c r="N106" s="12">
        <f t="shared" si="57"/>
        <v>1.0161994679999999</v>
      </c>
      <c r="O106" s="12">
        <f t="shared" ca="1" si="58"/>
        <v>1.06535515</v>
      </c>
      <c r="P106" s="17">
        <f t="shared" si="67"/>
        <v>0</v>
      </c>
      <c r="Q106" s="14">
        <f t="shared" ca="1" si="49"/>
        <v>202600.965</v>
      </c>
      <c r="R106" s="21">
        <f t="shared" si="50"/>
        <v>0</v>
      </c>
      <c r="S106" s="14">
        <f t="shared" si="59"/>
        <v>0</v>
      </c>
      <c r="T106" s="4" t="str">
        <f t="shared" si="60"/>
        <v>A+J=</v>
      </c>
      <c r="U106" s="33">
        <f t="shared" si="61"/>
        <v>45044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2">
        <f t="shared" si="51"/>
        <v>44876</v>
      </c>
      <c r="B107" s="113">
        <f t="shared" ca="1" si="62"/>
        <v>3304855.5082</v>
      </c>
      <c r="C107" s="7">
        <f t="shared" si="52"/>
        <v>3100000</v>
      </c>
      <c r="D107" s="86">
        <f t="shared" si="66"/>
        <v>44875</v>
      </c>
      <c r="E107" s="84">
        <f ca="1">IF(D107&lt;$B$1,VLOOKUP(D107,[1]DI!$A$4:$B$15000,2,FALSE),0)</f>
        <v>0.13650000000000001</v>
      </c>
      <c r="F107" s="14">
        <f t="shared" ca="1" si="63"/>
        <v>1.00050788</v>
      </c>
      <c r="G107" s="14">
        <f ca="1">(TRUNC(PRODUCT($F$12:$F106),16))</f>
        <v>1.04890453178316</v>
      </c>
      <c r="H107" s="14">
        <f t="shared" si="64"/>
        <v>1</v>
      </c>
      <c r="I107" s="14">
        <f t="shared" ca="1" si="65"/>
        <v>1.0489045299999999</v>
      </c>
      <c r="J107" s="13">
        <f t="shared" si="53"/>
        <v>4.4999999999999998E-2</v>
      </c>
      <c r="K107" s="33">
        <f t="shared" si="54"/>
        <v>44742</v>
      </c>
      <c r="L107" s="2">
        <f t="shared" si="55"/>
        <v>93</v>
      </c>
      <c r="M107" s="17">
        <f t="shared" si="56"/>
        <v>93</v>
      </c>
      <c r="N107" s="12">
        <f t="shared" si="57"/>
        <v>1.016376983</v>
      </c>
      <c r="O107" s="12">
        <f t="shared" ca="1" si="58"/>
        <v>1.066082422</v>
      </c>
      <c r="P107" s="17">
        <f t="shared" si="67"/>
        <v>0</v>
      </c>
      <c r="Q107" s="14">
        <f t="shared" ca="1" si="49"/>
        <v>204855.50820000001</v>
      </c>
      <c r="R107" s="21">
        <f t="shared" si="50"/>
        <v>0</v>
      </c>
      <c r="S107" s="14">
        <f t="shared" si="59"/>
        <v>0</v>
      </c>
      <c r="T107" s="4" t="str">
        <f t="shared" si="60"/>
        <v>A+J=</v>
      </c>
      <c r="U107" s="33">
        <f t="shared" si="61"/>
        <v>45044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2">
        <f t="shared" si="51"/>
        <v>44879</v>
      </c>
      <c r="B108" s="113">
        <f t="shared" ca="1" si="62"/>
        <v>3307111.5858999998</v>
      </c>
      <c r="C108" s="7">
        <f t="shared" si="52"/>
        <v>3100000</v>
      </c>
      <c r="D108" s="86">
        <f t="shared" si="66"/>
        <v>44876</v>
      </c>
      <c r="E108" s="84">
        <f ca="1">IF(D108&lt;$B$1,VLOOKUP(D108,[1]DI!$A$4:$B$15000,2,FALSE),0)</f>
        <v>0.13650000000000001</v>
      </c>
      <c r="F108" s="14">
        <f t="shared" ca="1" si="63"/>
        <v>1.00050788</v>
      </c>
      <c r="G108" s="14">
        <f ca="1">(TRUNC(PRODUCT($F$12:$F107),16))</f>
        <v>1.0494372494167601</v>
      </c>
      <c r="H108" s="14">
        <f t="shared" si="64"/>
        <v>1</v>
      </c>
      <c r="I108" s="14">
        <f t="shared" ca="1" si="65"/>
        <v>1.04943725</v>
      </c>
      <c r="J108" s="13">
        <f t="shared" si="53"/>
        <v>4.4999999999999998E-2</v>
      </c>
      <c r="K108" s="33">
        <f t="shared" si="54"/>
        <v>44742</v>
      </c>
      <c r="L108" s="2">
        <f t="shared" si="55"/>
        <v>94</v>
      </c>
      <c r="M108" s="17">
        <f t="shared" si="56"/>
        <v>94</v>
      </c>
      <c r="N108" s="12">
        <f t="shared" si="57"/>
        <v>1.016554529</v>
      </c>
      <c r="O108" s="12">
        <f t="shared" ca="1" si="58"/>
        <v>1.0668101889999999</v>
      </c>
      <c r="P108" s="17">
        <f t="shared" si="67"/>
        <v>0</v>
      </c>
      <c r="Q108" s="14">
        <f t="shared" ca="1" si="49"/>
        <v>207111.58590000001</v>
      </c>
      <c r="R108" s="21">
        <f t="shared" si="50"/>
        <v>0</v>
      </c>
      <c r="S108" s="14">
        <f t="shared" si="59"/>
        <v>0</v>
      </c>
      <c r="T108" s="4" t="str">
        <f t="shared" si="60"/>
        <v>A+J=</v>
      </c>
      <c r="U108" s="33">
        <f t="shared" si="61"/>
        <v>45044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2">
        <f t="shared" si="51"/>
        <v>44881</v>
      </c>
      <c r="B109" s="113">
        <f t="shared" ca="1" si="62"/>
        <v>3309369.2074000002</v>
      </c>
      <c r="C109" s="7">
        <f t="shared" si="52"/>
        <v>3100000</v>
      </c>
      <c r="D109" s="86">
        <f t="shared" si="66"/>
        <v>44879</v>
      </c>
      <c r="E109" s="84">
        <f ca="1">IF(D109&lt;$B$1,VLOOKUP(D109,[1]DI!$A$4:$B$15000,2,FALSE),0)</f>
        <v>0.13650000000000001</v>
      </c>
      <c r="F109" s="14">
        <f t="shared" ca="1" si="63"/>
        <v>1.00050788</v>
      </c>
      <c r="G109" s="14">
        <f ca="1">(TRUNC(PRODUCT($F$12:$F108),16))</f>
        <v>1.0499702376069999</v>
      </c>
      <c r="H109" s="14">
        <f t="shared" si="64"/>
        <v>1</v>
      </c>
      <c r="I109" s="14">
        <f t="shared" ca="1" si="65"/>
        <v>1.0499702399999999</v>
      </c>
      <c r="J109" s="13">
        <f t="shared" si="53"/>
        <v>4.4999999999999998E-2</v>
      </c>
      <c r="K109" s="33">
        <f t="shared" si="54"/>
        <v>44742</v>
      </c>
      <c r="L109" s="2">
        <f t="shared" si="55"/>
        <v>95</v>
      </c>
      <c r="M109" s="17">
        <f t="shared" si="56"/>
        <v>95</v>
      </c>
      <c r="N109" s="12">
        <f t="shared" si="57"/>
        <v>1.0167321069999999</v>
      </c>
      <c r="O109" s="12">
        <f t="shared" ca="1" si="58"/>
        <v>1.0675384539999999</v>
      </c>
      <c r="P109" s="17">
        <f t="shared" si="67"/>
        <v>0</v>
      </c>
      <c r="Q109" s="14">
        <f t="shared" ca="1" si="49"/>
        <v>209369.20740000001</v>
      </c>
      <c r="R109" s="21">
        <f t="shared" si="50"/>
        <v>0</v>
      </c>
      <c r="S109" s="14">
        <f t="shared" si="59"/>
        <v>0</v>
      </c>
      <c r="T109" s="4" t="str">
        <f t="shared" si="60"/>
        <v>A+J=</v>
      </c>
      <c r="U109" s="33">
        <f t="shared" si="61"/>
        <v>45044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2">
        <f t="shared" si="51"/>
        <v>44882</v>
      </c>
      <c r="B110" s="113">
        <f t="shared" ca="1" si="62"/>
        <v>3311628.3665</v>
      </c>
      <c r="C110" s="7">
        <f t="shared" si="52"/>
        <v>3100000</v>
      </c>
      <c r="D110" s="86">
        <f t="shared" si="66"/>
        <v>44881</v>
      </c>
      <c r="E110" s="84">
        <f ca="1">IF(D110&lt;$B$1,VLOOKUP(D110,[1]DI!$A$4:$B$15000,2,FALSE),0)</f>
        <v>0.13650000000000001</v>
      </c>
      <c r="F110" s="14">
        <f t="shared" ca="1" si="63"/>
        <v>1.00050788</v>
      </c>
      <c r="G110" s="14">
        <f ca="1">(TRUNC(PRODUCT($F$12:$F109),16))</f>
        <v>1.0505034964912701</v>
      </c>
      <c r="H110" s="14">
        <f t="shared" si="64"/>
        <v>1</v>
      </c>
      <c r="I110" s="14">
        <f t="shared" ca="1" si="65"/>
        <v>1.0505035</v>
      </c>
      <c r="J110" s="13">
        <f t="shared" si="53"/>
        <v>4.4999999999999998E-2</v>
      </c>
      <c r="K110" s="33">
        <f t="shared" si="54"/>
        <v>44742</v>
      </c>
      <c r="L110" s="2">
        <f t="shared" si="55"/>
        <v>96</v>
      </c>
      <c r="M110" s="17">
        <f t="shared" si="56"/>
        <v>96</v>
      </c>
      <c r="N110" s="12">
        <f t="shared" si="57"/>
        <v>1.0169097149999999</v>
      </c>
      <c r="O110" s="12">
        <f t="shared" ca="1" si="58"/>
        <v>1.0682672150000001</v>
      </c>
      <c r="P110" s="17">
        <f t="shared" si="67"/>
        <v>0</v>
      </c>
      <c r="Q110" s="14">
        <f t="shared" ca="1" si="49"/>
        <v>211628.3665</v>
      </c>
      <c r="R110" s="21">
        <f t="shared" si="50"/>
        <v>0</v>
      </c>
      <c r="S110" s="14">
        <f t="shared" si="59"/>
        <v>0</v>
      </c>
      <c r="T110" s="4" t="str">
        <f t="shared" si="60"/>
        <v>A+J=</v>
      </c>
      <c r="U110" s="33">
        <f t="shared" si="61"/>
        <v>45044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2">
        <f t="shared" si="51"/>
        <v>44883</v>
      </c>
      <c r="B111" s="113">
        <f t="shared" ca="1" si="62"/>
        <v>3313889.0632000002</v>
      </c>
      <c r="C111" s="7">
        <f t="shared" si="52"/>
        <v>3100000</v>
      </c>
      <c r="D111" s="86">
        <f t="shared" si="66"/>
        <v>44882</v>
      </c>
      <c r="E111" s="84">
        <f ca="1">IF(D111&lt;$B$1,VLOOKUP(D111,[1]DI!$A$4:$B$15000,2,FALSE),0)</f>
        <v>0.13650000000000001</v>
      </c>
      <c r="F111" s="14">
        <f t="shared" ca="1" si="63"/>
        <v>1.00050788</v>
      </c>
      <c r="G111" s="14">
        <f ca="1">(TRUNC(PRODUCT($F$12:$F110),16))</f>
        <v>1.0510370262070701</v>
      </c>
      <c r="H111" s="14">
        <f t="shared" si="64"/>
        <v>1</v>
      </c>
      <c r="I111" s="14">
        <f t="shared" ca="1" si="65"/>
        <v>1.05103703</v>
      </c>
      <c r="J111" s="13">
        <f t="shared" si="53"/>
        <v>4.4999999999999998E-2</v>
      </c>
      <c r="K111" s="33">
        <f t="shared" si="54"/>
        <v>44742</v>
      </c>
      <c r="L111" s="2">
        <f t="shared" si="55"/>
        <v>97</v>
      </c>
      <c r="M111" s="17">
        <f t="shared" si="56"/>
        <v>97</v>
      </c>
      <c r="N111" s="12">
        <f t="shared" si="57"/>
        <v>1.0170873540000001</v>
      </c>
      <c r="O111" s="12">
        <f t="shared" ca="1" si="58"/>
        <v>1.068996472</v>
      </c>
      <c r="P111" s="17">
        <f t="shared" si="67"/>
        <v>0</v>
      </c>
      <c r="Q111" s="14">
        <f t="shared" ca="1" si="49"/>
        <v>213889.0632</v>
      </c>
      <c r="R111" s="21">
        <f t="shared" si="50"/>
        <v>0</v>
      </c>
      <c r="S111" s="14">
        <f t="shared" si="59"/>
        <v>0</v>
      </c>
      <c r="T111" s="4" t="str">
        <f t="shared" si="60"/>
        <v>A+J=</v>
      </c>
      <c r="U111" s="33">
        <f t="shared" si="61"/>
        <v>45044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2">
        <f t="shared" si="51"/>
        <v>44886</v>
      </c>
      <c r="B112" s="113">
        <f t="shared" ca="1" si="62"/>
        <v>3316151.3037</v>
      </c>
      <c r="C112" s="7">
        <f t="shared" si="52"/>
        <v>3100000</v>
      </c>
      <c r="D112" s="86">
        <f t="shared" si="66"/>
        <v>44883</v>
      </c>
      <c r="E112" s="84">
        <f ca="1">IF(D112&lt;$B$1,VLOOKUP(D112,[1]DI!$A$4:$B$15000,2,FALSE),0)</f>
        <v>0.13650000000000001</v>
      </c>
      <c r="F112" s="14">
        <f t="shared" ca="1" si="63"/>
        <v>1.00050788</v>
      </c>
      <c r="G112" s="14">
        <f ca="1">(TRUNC(PRODUCT($F$12:$F111),16))</f>
        <v>1.0515708268919399</v>
      </c>
      <c r="H112" s="14">
        <f t="shared" si="64"/>
        <v>1</v>
      </c>
      <c r="I112" s="14">
        <f t="shared" ca="1" si="65"/>
        <v>1.05157083</v>
      </c>
      <c r="J112" s="13">
        <f t="shared" si="53"/>
        <v>4.4999999999999998E-2</v>
      </c>
      <c r="K112" s="33">
        <f t="shared" si="54"/>
        <v>44742</v>
      </c>
      <c r="L112" s="2">
        <f t="shared" si="55"/>
        <v>98</v>
      </c>
      <c r="M112" s="17">
        <f t="shared" si="56"/>
        <v>98</v>
      </c>
      <c r="N112" s="12">
        <f t="shared" si="57"/>
        <v>1.0172650249999999</v>
      </c>
      <c r="O112" s="12">
        <f t="shared" ca="1" si="58"/>
        <v>1.0697262270000001</v>
      </c>
      <c r="P112" s="17">
        <f t="shared" si="67"/>
        <v>0</v>
      </c>
      <c r="Q112" s="14">
        <f t="shared" ca="1" si="49"/>
        <v>216151.30369999999</v>
      </c>
      <c r="R112" s="21">
        <f t="shared" si="50"/>
        <v>0</v>
      </c>
      <c r="S112" s="14">
        <f t="shared" si="59"/>
        <v>0</v>
      </c>
      <c r="T112" s="4" t="str">
        <f t="shared" si="60"/>
        <v>A+J=</v>
      </c>
      <c r="U112" s="33">
        <f t="shared" si="61"/>
        <v>45044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2">
        <f t="shared" si="51"/>
        <v>44887</v>
      </c>
      <c r="B113" s="113">
        <f t="shared" ca="1" si="62"/>
        <v>3318415.0787</v>
      </c>
      <c r="C113" s="7">
        <f t="shared" si="52"/>
        <v>3100000</v>
      </c>
      <c r="D113" s="86">
        <f t="shared" si="66"/>
        <v>44886</v>
      </c>
      <c r="E113" s="84">
        <f ca="1">IF(D113&lt;$B$1,VLOOKUP(D113,[1]DI!$A$4:$B$15000,2,FALSE),0)</f>
        <v>0.13650000000000001</v>
      </c>
      <c r="F113" s="14">
        <f t="shared" ca="1" si="63"/>
        <v>1.00050788</v>
      </c>
      <c r="G113" s="14">
        <f ca="1">(TRUNC(PRODUCT($F$12:$F112),16))</f>
        <v>1.0521048986835</v>
      </c>
      <c r="H113" s="14">
        <f t="shared" si="64"/>
        <v>1</v>
      </c>
      <c r="I113" s="14">
        <f t="shared" ca="1" si="65"/>
        <v>1.0521049</v>
      </c>
      <c r="J113" s="13">
        <f t="shared" si="53"/>
        <v>4.4999999999999998E-2</v>
      </c>
      <c r="K113" s="33">
        <f t="shared" si="54"/>
        <v>44742</v>
      </c>
      <c r="L113" s="2">
        <f t="shared" si="55"/>
        <v>99</v>
      </c>
      <c r="M113" s="17">
        <f t="shared" si="56"/>
        <v>99</v>
      </c>
      <c r="N113" s="12">
        <f t="shared" si="57"/>
        <v>1.0174427260000001</v>
      </c>
      <c r="O113" s="12">
        <f t="shared" ca="1" si="58"/>
        <v>1.070456477</v>
      </c>
      <c r="P113" s="17">
        <f t="shared" si="67"/>
        <v>0</v>
      </c>
      <c r="Q113" s="14">
        <f t="shared" ca="1" si="49"/>
        <v>218415.07870000001</v>
      </c>
      <c r="R113" s="21">
        <f t="shared" si="50"/>
        <v>0</v>
      </c>
      <c r="S113" s="14">
        <f t="shared" si="59"/>
        <v>0</v>
      </c>
      <c r="T113" s="4" t="str">
        <f t="shared" si="60"/>
        <v>A+J=</v>
      </c>
      <c r="U113" s="33">
        <f t="shared" si="61"/>
        <v>45044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2">
        <f t="shared" si="51"/>
        <v>44888</v>
      </c>
      <c r="B114" s="113">
        <f t="shared" ca="1" si="62"/>
        <v>3320680.4005999998</v>
      </c>
      <c r="C114" s="7">
        <f t="shared" si="52"/>
        <v>3100000</v>
      </c>
      <c r="D114" s="86">
        <f t="shared" si="66"/>
        <v>44887</v>
      </c>
      <c r="E114" s="84">
        <f ca="1">IF(D114&lt;$B$1,VLOOKUP(D114,[1]DI!$A$4:$B$15000,2,FALSE),0)</f>
        <v>0.13650000000000001</v>
      </c>
      <c r="F114" s="14">
        <f t="shared" ca="1" si="63"/>
        <v>1.00050788</v>
      </c>
      <c r="G114" s="14">
        <f ca="1">(TRUNC(PRODUCT($F$12:$F113),16))</f>
        <v>1.0526392417194499</v>
      </c>
      <c r="H114" s="14">
        <f t="shared" si="64"/>
        <v>1</v>
      </c>
      <c r="I114" s="14">
        <f t="shared" ca="1" si="65"/>
        <v>1.05263924</v>
      </c>
      <c r="J114" s="13">
        <f t="shared" si="53"/>
        <v>4.4999999999999998E-2</v>
      </c>
      <c r="K114" s="33">
        <f t="shared" si="54"/>
        <v>44742</v>
      </c>
      <c r="L114" s="2">
        <f t="shared" si="55"/>
        <v>100</v>
      </c>
      <c r="M114" s="17">
        <f t="shared" si="56"/>
        <v>100</v>
      </c>
      <c r="N114" s="12">
        <f t="shared" si="57"/>
        <v>1.0176204579999999</v>
      </c>
      <c r="O114" s="12">
        <f t="shared" ca="1" si="58"/>
        <v>1.0711872259999999</v>
      </c>
      <c r="P114" s="17">
        <f t="shared" si="67"/>
        <v>0</v>
      </c>
      <c r="Q114" s="14">
        <f t="shared" ca="1" si="49"/>
        <v>220680.40059999999</v>
      </c>
      <c r="R114" s="21">
        <f t="shared" si="50"/>
        <v>0</v>
      </c>
      <c r="S114" s="14">
        <f t="shared" si="59"/>
        <v>0</v>
      </c>
      <c r="T114" s="4" t="str">
        <f t="shared" si="60"/>
        <v>A+J=</v>
      </c>
      <c r="U114" s="33">
        <f t="shared" si="61"/>
        <v>45044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2">
        <f t="shared" si="51"/>
        <v>44889</v>
      </c>
      <c r="B115" s="113">
        <f t="shared" ca="1" si="62"/>
        <v>3322947.2941999999</v>
      </c>
      <c r="C115" s="7">
        <f t="shared" si="52"/>
        <v>3100000</v>
      </c>
      <c r="D115" s="86">
        <f t="shared" si="66"/>
        <v>44888</v>
      </c>
      <c r="E115" s="84">
        <f ca="1">IF(D115&lt;$B$1,VLOOKUP(D115,[1]DI!$A$4:$B$15000,2,FALSE),0)</f>
        <v>0.13650000000000001</v>
      </c>
      <c r="F115" s="14">
        <f t="shared" ca="1" si="63"/>
        <v>1.00050788</v>
      </c>
      <c r="G115" s="14">
        <f ca="1">(TRUNC(PRODUCT($F$12:$F114),16))</f>
        <v>1.0531738561375299</v>
      </c>
      <c r="H115" s="14">
        <f t="shared" si="64"/>
        <v>1</v>
      </c>
      <c r="I115" s="14">
        <f t="shared" ca="1" si="65"/>
        <v>1.05317386</v>
      </c>
      <c r="J115" s="13">
        <f t="shared" si="53"/>
        <v>4.4999999999999998E-2</v>
      </c>
      <c r="K115" s="33">
        <f t="shared" si="54"/>
        <v>44742</v>
      </c>
      <c r="L115" s="2">
        <f t="shared" si="55"/>
        <v>101</v>
      </c>
      <c r="M115" s="17">
        <f t="shared" si="56"/>
        <v>101</v>
      </c>
      <c r="N115" s="12">
        <f t="shared" si="57"/>
        <v>1.0177982219999999</v>
      </c>
      <c r="O115" s="12">
        <f t="shared" ca="1" si="58"/>
        <v>1.0719184820000001</v>
      </c>
      <c r="P115" s="17">
        <f t="shared" si="67"/>
        <v>0</v>
      </c>
      <c r="Q115" s="14">
        <f t="shared" ca="1" si="49"/>
        <v>222947.2942</v>
      </c>
      <c r="R115" s="21">
        <f t="shared" si="50"/>
        <v>0</v>
      </c>
      <c r="S115" s="14">
        <f t="shared" si="59"/>
        <v>0</v>
      </c>
      <c r="T115" s="4" t="str">
        <f t="shared" si="60"/>
        <v>A+J=</v>
      </c>
      <c r="U115" s="33">
        <f t="shared" si="61"/>
        <v>45044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2">
        <f t="shared" si="51"/>
        <v>44890</v>
      </c>
      <c r="B116" s="113">
        <f t="shared" ca="1" si="62"/>
        <v>3325215.6974999998</v>
      </c>
      <c r="C116" s="7">
        <f t="shared" si="52"/>
        <v>3100000</v>
      </c>
      <c r="D116" s="86">
        <f t="shared" si="66"/>
        <v>44889</v>
      </c>
      <c r="E116" s="84">
        <f ca="1">IF(D116&lt;$B$1,VLOOKUP(D116,[1]DI!$A$4:$B$15000,2,FALSE),0)</f>
        <v>0.13650000000000001</v>
      </c>
      <c r="F116" s="14">
        <f t="shared" ca="1" si="63"/>
        <v>1.00050788</v>
      </c>
      <c r="G116" s="14">
        <f ca="1">(TRUNC(PRODUCT($F$12:$F115),16))</f>
        <v>1.05370874207559</v>
      </c>
      <c r="H116" s="14">
        <f t="shared" si="64"/>
        <v>1</v>
      </c>
      <c r="I116" s="14">
        <f t="shared" ca="1" si="65"/>
        <v>1.05370874</v>
      </c>
      <c r="J116" s="13">
        <f t="shared" si="53"/>
        <v>4.4999999999999998E-2</v>
      </c>
      <c r="K116" s="33">
        <f t="shared" si="54"/>
        <v>44742</v>
      </c>
      <c r="L116" s="2">
        <f t="shared" si="55"/>
        <v>102</v>
      </c>
      <c r="M116" s="17">
        <f t="shared" si="56"/>
        <v>102</v>
      </c>
      <c r="N116" s="12">
        <f t="shared" si="57"/>
        <v>1.017976016</v>
      </c>
      <c r="O116" s="12">
        <f t="shared" ca="1" si="58"/>
        <v>1.0726502250000001</v>
      </c>
      <c r="P116" s="17">
        <f t="shared" si="67"/>
        <v>0</v>
      </c>
      <c r="Q116" s="14">
        <f t="shared" ca="1" si="49"/>
        <v>225215.69750000001</v>
      </c>
      <c r="R116" s="21">
        <f t="shared" si="50"/>
        <v>0</v>
      </c>
      <c r="S116" s="14">
        <f t="shared" si="59"/>
        <v>0</v>
      </c>
      <c r="T116" s="4" t="str">
        <f t="shared" si="60"/>
        <v>A+J=</v>
      </c>
      <c r="U116" s="33">
        <f t="shared" si="61"/>
        <v>45044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2">
        <f t="shared" si="51"/>
        <v>44893</v>
      </c>
      <c r="B117" s="113">
        <f t="shared" ca="1" si="62"/>
        <v>3327485.6787</v>
      </c>
      <c r="C117" s="7">
        <f t="shared" si="52"/>
        <v>3100000</v>
      </c>
      <c r="D117" s="86">
        <f t="shared" si="66"/>
        <v>44890</v>
      </c>
      <c r="E117" s="84">
        <f ca="1">IF(D117&lt;$B$1,VLOOKUP(D117,[1]DI!$A$4:$B$15000,2,FALSE),0)</f>
        <v>0.13650000000000001</v>
      </c>
      <c r="F117" s="14">
        <f t="shared" ca="1" si="63"/>
        <v>1.00050788</v>
      </c>
      <c r="G117" s="14">
        <f ca="1">(TRUNC(PRODUCT($F$12:$F116),16))</f>
        <v>1.05424389967151</v>
      </c>
      <c r="H117" s="14">
        <f t="shared" si="64"/>
        <v>1</v>
      </c>
      <c r="I117" s="14">
        <f t="shared" ca="1" si="65"/>
        <v>1.0542438999999999</v>
      </c>
      <c r="J117" s="13">
        <f t="shared" si="53"/>
        <v>4.4999999999999998E-2</v>
      </c>
      <c r="K117" s="33">
        <f t="shared" si="54"/>
        <v>44742</v>
      </c>
      <c r="L117" s="2">
        <f t="shared" si="55"/>
        <v>103</v>
      </c>
      <c r="M117" s="17">
        <f t="shared" si="56"/>
        <v>103</v>
      </c>
      <c r="N117" s="12">
        <f t="shared" si="57"/>
        <v>1.018153842</v>
      </c>
      <c r="O117" s="12">
        <f t="shared" ca="1" si="58"/>
        <v>1.073382477</v>
      </c>
      <c r="P117" s="17">
        <f t="shared" si="67"/>
        <v>0</v>
      </c>
      <c r="Q117" s="14">
        <f t="shared" ca="1" si="49"/>
        <v>227485.67869999999</v>
      </c>
      <c r="R117" s="21">
        <f t="shared" si="50"/>
        <v>0</v>
      </c>
      <c r="S117" s="14">
        <f t="shared" si="59"/>
        <v>0</v>
      </c>
      <c r="T117" s="4" t="str">
        <f t="shared" si="60"/>
        <v>A+J=</v>
      </c>
      <c r="U117" s="33">
        <f t="shared" si="61"/>
        <v>45044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2">
        <f t="shared" si="51"/>
        <v>44894</v>
      </c>
      <c r="B118" s="113">
        <f t="shared" ca="1" si="62"/>
        <v>3329757.2037</v>
      </c>
      <c r="C118" s="7">
        <f t="shared" si="52"/>
        <v>3100000</v>
      </c>
      <c r="D118" s="86">
        <f t="shared" si="66"/>
        <v>44893</v>
      </c>
      <c r="E118" s="84">
        <f ca="1">IF(D118&lt;$B$1,VLOOKUP(D118,[1]DI!$A$4:$B$15000,2,FALSE),0)</f>
        <v>0.13650000000000001</v>
      </c>
      <c r="F118" s="14">
        <f t="shared" ca="1" si="63"/>
        <v>1.00050788</v>
      </c>
      <c r="G118" s="14">
        <f ca="1">(TRUNC(PRODUCT($F$12:$F117),16))</f>
        <v>1.0547793290632801</v>
      </c>
      <c r="H118" s="14">
        <f t="shared" si="64"/>
        <v>1</v>
      </c>
      <c r="I118" s="14">
        <f t="shared" ca="1" si="65"/>
        <v>1.0547793299999999</v>
      </c>
      <c r="J118" s="13">
        <f t="shared" si="53"/>
        <v>4.4999999999999998E-2</v>
      </c>
      <c r="K118" s="33">
        <f t="shared" si="54"/>
        <v>44742</v>
      </c>
      <c r="L118" s="2">
        <f t="shared" si="55"/>
        <v>104</v>
      </c>
      <c r="M118" s="17">
        <f t="shared" si="56"/>
        <v>104</v>
      </c>
      <c r="N118" s="12">
        <f t="shared" si="57"/>
        <v>1.018331699</v>
      </c>
      <c r="O118" s="12">
        <f t="shared" ca="1" si="58"/>
        <v>1.0741152270000001</v>
      </c>
      <c r="P118" s="17">
        <f t="shared" si="67"/>
        <v>0</v>
      </c>
      <c r="Q118" s="14">
        <f t="shared" ca="1" si="49"/>
        <v>229757.20370000001</v>
      </c>
      <c r="R118" s="21">
        <f t="shared" si="50"/>
        <v>0</v>
      </c>
      <c r="S118" s="14">
        <f t="shared" si="59"/>
        <v>0</v>
      </c>
      <c r="T118" s="4" t="str">
        <f t="shared" si="60"/>
        <v>A+J=</v>
      </c>
      <c r="U118" s="33">
        <f t="shared" si="61"/>
        <v>45044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2">
        <f t="shared" si="51"/>
        <v>44895</v>
      </c>
      <c r="B119" s="113">
        <f t="shared" ca="1" si="62"/>
        <v>3332030.2694000001</v>
      </c>
      <c r="C119" s="7">
        <f t="shared" si="52"/>
        <v>3100000</v>
      </c>
      <c r="D119" s="86">
        <f t="shared" si="66"/>
        <v>44894</v>
      </c>
      <c r="E119" s="84">
        <f ca="1">IF(D119&lt;$B$1,VLOOKUP(D119,[1]DI!$A$4:$B$15000,2,FALSE),0)</f>
        <v>0.13650000000000001</v>
      </c>
      <c r="F119" s="14">
        <f t="shared" ca="1" si="63"/>
        <v>1.00050788</v>
      </c>
      <c r="G119" s="14">
        <f ca="1">(TRUNC(PRODUCT($F$12:$F118),16))</f>
        <v>1.0553150303889201</v>
      </c>
      <c r="H119" s="14">
        <f t="shared" si="64"/>
        <v>1</v>
      </c>
      <c r="I119" s="14">
        <f t="shared" ca="1" si="65"/>
        <v>1.05531503</v>
      </c>
      <c r="J119" s="13">
        <f t="shared" si="53"/>
        <v>4.4999999999999998E-2</v>
      </c>
      <c r="K119" s="33">
        <f t="shared" si="54"/>
        <v>44742</v>
      </c>
      <c r="L119" s="2">
        <f t="shared" si="55"/>
        <v>105</v>
      </c>
      <c r="M119" s="17">
        <f t="shared" si="56"/>
        <v>105</v>
      </c>
      <c r="N119" s="12">
        <f t="shared" si="57"/>
        <v>1.018509586</v>
      </c>
      <c r="O119" s="12">
        <f t="shared" ca="1" si="58"/>
        <v>1.0748484739999999</v>
      </c>
      <c r="P119" s="17">
        <f t="shared" si="67"/>
        <v>0</v>
      </c>
      <c r="Q119" s="14">
        <f t="shared" ca="1" si="49"/>
        <v>232030.26939999999</v>
      </c>
      <c r="R119" s="21">
        <f t="shared" si="50"/>
        <v>0</v>
      </c>
      <c r="S119" s="14">
        <f t="shared" si="59"/>
        <v>0</v>
      </c>
      <c r="T119" s="4" t="str">
        <f t="shared" si="60"/>
        <v>A+J=</v>
      </c>
      <c r="U119" s="33">
        <f t="shared" si="61"/>
        <v>45044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2">
        <f t="shared" si="51"/>
        <v>44896</v>
      </c>
      <c r="B120" s="113">
        <f t="shared" ca="1" si="62"/>
        <v>3334304.8851000001</v>
      </c>
      <c r="C120" s="7">
        <f t="shared" si="52"/>
        <v>3100000</v>
      </c>
      <c r="D120" s="86">
        <f t="shared" si="66"/>
        <v>44895</v>
      </c>
      <c r="E120" s="84">
        <f ca="1">IF(D120&lt;$B$1,VLOOKUP(D120,[1]DI!$A$4:$B$15000,2,FALSE),0)</f>
        <v>0.13650000000000001</v>
      </c>
      <c r="F120" s="14">
        <f t="shared" ca="1" si="63"/>
        <v>1.00050788</v>
      </c>
      <c r="G120" s="14">
        <f ca="1">(TRUNC(PRODUCT($F$12:$F119),16))</f>
        <v>1.05585100378656</v>
      </c>
      <c r="H120" s="14">
        <f t="shared" si="64"/>
        <v>1</v>
      </c>
      <c r="I120" s="14">
        <f t="shared" ca="1" si="65"/>
        <v>1.0558510000000001</v>
      </c>
      <c r="J120" s="13">
        <f t="shared" si="53"/>
        <v>4.4999999999999998E-2</v>
      </c>
      <c r="K120" s="33">
        <f t="shared" si="54"/>
        <v>44742</v>
      </c>
      <c r="L120" s="2">
        <f t="shared" si="55"/>
        <v>106</v>
      </c>
      <c r="M120" s="17">
        <f t="shared" si="56"/>
        <v>106</v>
      </c>
      <c r="N120" s="12">
        <f t="shared" si="57"/>
        <v>1.0186875049999999</v>
      </c>
      <c r="O120" s="12">
        <f t="shared" ca="1" si="58"/>
        <v>1.0755822209999999</v>
      </c>
      <c r="P120" s="17">
        <f t="shared" si="67"/>
        <v>0</v>
      </c>
      <c r="Q120" s="14">
        <f t="shared" ca="1" si="49"/>
        <v>234304.88510000001</v>
      </c>
      <c r="R120" s="21">
        <f t="shared" si="50"/>
        <v>0</v>
      </c>
      <c r="S120" s="14">
        <f t="shared" si="59"/>
        <v>0</v>
      </c>
      <c r="T120" s="4" t="str">
        <f t="shared" si="60"/>
        <v>A+J=</v>
      </c>
      <c r="U120" s="33">
        <f t="shared" si="61"/>
        <v>45044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2">
        <f t="shared" si="51"/>
        <v>44897</v>
      </c>
      <c r="B121" s="113">
        <f t="shared" ca="1" si="62"/>
        <v>3336581.0756000001</v>
      </c>
      <c r="C121" s="7">
        <f t="shared" si="52"/>
        <v>3100000</v>
      </c>
      <c r="D121" s="86">
        <f t="shared" si="66"/>
        <v>44896</v>
      </c>
      <c r="E121" s="84">
        <f ca="1">IF(D121&lt;$B$1,VLOOKUP(D121,[1]DI!$A$4:$B$15000,2,FALSE),0)</f>
        <v>0.13650000000000001</v>
      </c>
      <c r="F121" s="14">
        <f t="shared" ca="1" si="63"/>
        <v>1.00050788</v>
      </c>
      <c r="G121" s="14">
        <f ca="1">(TRUNC(PRODUCT($F$12:$F120),16))</f>
        <v>1.05638724939436</v>
      </c>
      <c r="H121" s="14">
        <f t="shared" si="64"/>
        <v>1</v>
      </c>
      <c r="I121" s="14">
        <f t="shared" ca="1" si="65"/>
        <v>1.05638725</v>
      </c>
      <c r="J121" s="13">
        <f t="shared" si="53"/>
        <v>4.4999999999999998E-2</v>
      </c>
      <c r="K121" s="33">
        <f t="shared" si="54"/>
        <v>44742</v>
      </c>
      <c r="L121" s="2">
        <f t="shared" si="55"/>
        <v>107</v>
      </c>
      <c r="M121" s="17">
        <f t="shared" si="56"/>
        <v>107</v>
      </c>
      <c r="N121" s="12">
        <f t="shared" si="57"/>
        <v>1.018865455</v>
      </c>
      <c r="O121" s="12">
        <f t="shared" ca="1" si="58"/>
        <v>1.0763164759999999</v>
      </c>
      <c r="P121" s="17">
        <f t="shared" si="67"/>
        <v>0</v>
      </c>
      <c r="Q121" s="14">
        <f t="shared" ca="1" si="49"/>
        <v>236581.07560000001</v>
      </c>
      <c r="R121" s="21">
        <f t="shared" si="50"/>
        <v>0</v>
      </c>
      <c r="S121" s="14">
        <f t="shared" si="59"/>
        <v>0</v>
      </c>
      <c r="T121" s="4" t="str">
        <f t="shared" si="60"/>
        <v>A+J=</v>
      </c>
      <c r="U121" s="33">
        <f t="shared" si="61"/>
        <v>45044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2">
        <f t="shared" si="51"/>
        <v>44900</v>
      </c>
      <c r="B122" s="113">
        <f t="shared" ca="1" si="62"/>
        <v>3338858.8130000001</v>
      </c>
      <c r="C122" s="7">
        <f t="shared" si="52"/>
        <v>3100000</v>
      </c>
      <c r="D122" s="86">
        <f t="shared" si="66"/>
        <v>44897</v>
      </c>
      <c r="E122" s="84">
        <f ca="1">IF(D122&lt;$B$1,VLOOKUP(D122,[1]DI!$A$4:$B$15000,2,FALSE),0)</f>
        <v>0.13650000000000001</v>
      </c>
      <c r="F122" s="14">
        <f t="shared" ca="1" si="63"/>
        <v>1.00050788</v>
      </c>
      <c r="G122" s="14">
        <f ca="1">(TRUNC(PRODUCT($F$12:$F121),16))</f>
        <v>1.05692376735058</v>
      </c>
      <c r="H122" s="14">
        <f t="shared" si="64"/>
        <v>1</v>
      </c>
      <c r="I122" s="14">
        <f t="shared" ca="1" si="65"/>
        <v>1.05692377</v>
      </c>
      <c r="J122" s="13">
        <f t="shared" si="53"/>
        <v>4.4999999999999998E-2</v>
      </c>
      <c r="K122" s="33">
        <f t="shared" si="54"/>
        <v>44742</v>
      </c>
      <c r="L122" s="2">
        <f t="shared" si="55"/>
        <v>108</v>
      </c>
      <c r="M122" s="17">
        <f t="shared" si="56"/>
        <v>108</v>
      </c>
      <c r="N122" s="12">
        <f t="shared" si="57"/>
        <v>1.019043436</v>
      </c>
      <c r="O122" s="12">
        <f t="shared" ca="1" si="58"/>
        <v>1.0770512299999999</v>
      </c>
      <c r="P122" s="17">
        <f t="shared" si="67"/>
        <v>0</v>
      </c>
      <c r="Q122" s="14">
        <f t="shared" ca="1" si="49"/>
        <v>238858.81299999999</v>
      </c>
      <c r="R122" s="21">
        <f t="shared" si="50"/>
        <v>0</v>
      </c>
      <c r="S122" s="14">
        <f t="shared" si="59"/>
        <v>0</v>
      </c>
      <c r="T122" s="4" t="str">
        <f t="shared" si="60"/>
        <v>A+J=</v>
      </c>
      <c r="U122" s="33">
        <f t="shared" si="61"/>
        <v>45044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2">
        <f t="shared" si="51"/>
        <v>44901</v>
      </c>
      <c r="B123" s="113">
        <f t="shared" ca="1" si="62"/>
        <v>3341138.0973</v>
      </c>
      <c r="C123" s="7">
        <f t="shared" si="52"/>
        <v>3100000</v>
      </c>
      <c r="D123" s="86">
        <f t="shared" si="66"/>
        <v>44900</v>
      </c>
      <c r="E123" s="84">
        <f ca="1">IF(D123&lt;$B$1,VLOOKUP(D123,[1]DI!$A$4:$B$15000,2,FALSE),0)</f>
        <v>0.13650000000000001</v>
      </c>
      <c r="F123" s="14">
        <f t="shared" ca="1" si="63"/>
        <v>1.00050788</v>
      </c>
      <c r="G123" s="14">
        <f ca="1">(TRUNC(PRODUCT($F$12:$F122),16))</f>
        <v>1.0574605577935401</v>
      </c>
      <c r="H123" s="14">
        <f t="shared" si="64"/>
        <v>1</v>
      </c>
      <c r="I123" s="14">
        <f t="shared" ca="1" si="65"/>
        <v>1.05746056</v>
      </c>
      <c r="J123" s="13">
        <f t="shared" si="53"/>
        <v>4.4999999999999998E-2</v>
      </c>
      <c r="K123" s="33">
        <f t="shared" si="54"/>
        <v>44742</v>
      </c>
      <c r="L123" s="2">
        <f t="shared" si="55"/>
        <v>109</v>
      </c>
      <c r="M123" s="17">
        <f t="shared" si="56"/>
        <v>109</v>
      </c>
      <c r="N123" s="12">
        <f t="shared" si="57"/>
        <v>1.0192214479999999</v>
      </c>
      <c r="O123" s="12">
        <f t="shared" ca="1" si="58"/>
        <v>1.0777864829999999</v>
      </c>
      <c r="P123" s="17">
        <f t="shared" si="67"/>
        <v>0</v>
      </c>
      <c r="Q123" s="14">
        <f t="shared" ca="1" si="49"/>
        <v>241138.09729999999</v>
      </c>
      <c r="R123" s="21">
        <f t="shared" si="50"/>
        <v>0</v>
      </c>
      <c r="S123" s="14">
        <f t="shared" si="59"/>
        <v>0</v>
      </c>
      <c r="T123" s="4" t="str">
        <f t="shared" si="60"/>
        <v>A+J=</v>
      </c>
      <c r="U123" s="33">
        <f t="shared" si="61"/>
        <v>45044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2">
        <f t="shared" si="51"/>
        <v>44902</v>
      </c>
      <c r="B124" s="113">
        <f t="shared" ca="1" si="62"/>
        <v>3343418.9284999999</v>
      </c>
      <c r="C124" s="7">
        <f t="shared" si="52"/>
        <v>3100000</v>
      </c>
      <c r="D124" s="86">
        <f t="shared" si="66"/>
        <v>44901</v>
      </c>
      <c r="E124" s="84">
        <f ca="1">IF(D124&lt;$B$1,VLOOKUP(D124,[1]DI!$A$4:$B$15000,2,FALSE),0)</f>
        <v>0.13650000000000001</v>
      </c>
      <c r="F124" s="14">
        <f t="shared" ca="1" si="63"/>
        <v>1.00050788</v>
      </c>
      <c r="G124" s="14">
        <f ca="1">(TRUNC(PRODUCT($F$12:$F123),16))</f>
        <v>1.05799762086163</v>
      </c>
      <c r="H124" s="14">
        <f t="shared" si="64"/>
        <v>1</v>
      </c>
      <c r="I124" s="14">
        <f t="shared" ca="1" si="65"/>
        <v>1.0579976200000001</v>
      </c>
      <c r="J124" s="13">
        <f t="shared" si="53"/>
        <v>4.4999999999999998E-2</v>
      </c>
      <c r="K124" s="33">
        <f t="shared" si="54"/>
        <v>44742</v>
      </c>
      <c r="L124" s="2">
        <f t="shared" si="55"/>
        <v>110</v>
      </c>
      <c r="M124" s="17">
        <f t="shared" si="56"/>
        <v>110</v>
      </c>
      <c r="N124" s="12">
        <f t="shared" si="57"/>
        <v>1.0193994909999999</v>
      </c>
      <c r="O124" s="12">
        <f t="shared" ca="1" si="58"/>
        <v>1.0785222350000001</v>
      </c>
      <c r="P124" s="17">
        <f t="shared" si="67"/>
        <v>0</v>
      </c>
      <c r="Q124" s="14">
        <f t="shared" ca="1" si="49"/>
        <v>243418.92850000001</v>
      </c>
      <c r="R124" s="21">
        <f t="shared" si="50"/>
        <v>0</v>
      </c>
      <c r="S124" s="14">
        <f t="shared" si="59"/>
        <v>0</v>
      </c>
      <c r="T124" s="4" t="str">
        <f t="shared" si="60"/>
        <v>A+J=</v>
      </c>
      <c r="U124" s="33">
        <f t="shared" si="61"/>
        <v>45044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2">
        <f t="shared" si="51"/>
        <v>44903</v>
      </c>
      <c r="B125" s="113">
        <f t="shared" ca="1" si="62"/>
        <v>3345701.3407000001</v>
      </c>
      <c r="C125" s="7">
        <f t="shared" si="52"/>
        <v>3100000</v>
      </c>
      <c r="D125" s="86">
        <f t="shared" si="66"/>
        <v>44902</v>
      </c>
      <c r="E125" s="84">
        <f ca="1">IF(D125&lt;$B$1,VLOOKUP(D125,[1]DI!$A$4:$B$15000,2,FALSE),0)</f>
        <v>0.13650000000000001</v>
      </c>
      <c r="F125" s="14">
        <f t="shared" ca="1" si="63"/>
        <v>1.00050788</v>
      </c>
      <c r="G125" s="14">
        <f ca="1">(TRUNC(PRODUCT($F$12:$F124),16))</f>
        <v>1.05853495669332</v>
      </c>
      <c r="H125" s="14">
        <f t="shared" si="64"/>
        <v>1</v>
      </c>
      <c r="I125" s="14">
        <f t="shared" ca="1" si="65"/>
        <v>1.05853496</v>
      </c>
      <c r="J125" s="13">
        <f t="shared" si="53"/>
        <v>4.4999999999999998E-2</v>
      </c>
      <c r="K125" s="33">
        <f t="shared" si="54"/>
        <v>44742</v>
      </c>
      <c r="L125" s="2">
        <f t="shared" si="55"/>
        <v>111</v>
      </c>
      <c r="M125" s="17">
        <f t="shared" si="56"/>
        <v>111</v>
      </c>
      <c r="N125" s="12">
        <f t="shared" si="57"/>
        <v>1.0195775650000001</v>
      </c>
      <c r="O125" s="12">
        <f t="shared" ca="1" si="58"/>
        <v>1.0792584970000001</v>
      </c>
      <c r="P125" s="17">
        <f t="shared" si="67"/>
        <v>0</v>
      </c>
      <c r="Q125" s="14">
        <f t="shared" ca="1" si="49"/>
        <v>245701.3407</v>
      </c>
      <c r="R125" s="21">
        <f t="shared" si="50"/>
        <v>0</v>
      </c>
      <c r="S125" s="14">
        <f t="shared" si="59"/>
        <v>0</v>
      </c>
      <c r="T125" s="4" t="str">
        <f t="shared" si="60"/>
        <v>A+J=</v>
      </c>
      <c r="U125" s="33">
        <f t="shared" si="61"/>
        <v>45044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2">
        <f t="shared" si="51"/>
        <v>44904</v>
      </c>
      <c r="B126" s="113">
        <f t="shared" ca="1" si="62"/>
        <v>3347985.3029</v>
      </c>
      <c r="C126" s="7">
        <f t="shared" si="52"/>
        <v>3100000</v>
      </c>
      <c r="D126" s="86">
        <f t="shared" si="66"/>
        <v>44903</v>
      </c>
      <c r="E126" s="84">
        <f ca="1">IF(D126&lt;$B$1,VLOOKUP(D126,[1]DI!$A$4:$B$15000,2,FALSE),0)</f>
        <v>0.13650000000000001</v>
      </c>
      <c r="F126" s="14">
        <f t="shared" ca="1" si="63"/>
        <v>1.00050788</v>
      </c>
      <c r="G126" s="14">
        <f ca="1">(TRUNC(PRODUCT($F$12:$F125),16))</f>
        <v>1.05907256542712</v>
      </c>
      <c r="H126" s="14">
        <f t="shared" si="64"/>
        <v>1</v>
      </c>
      <c r="I126" s="14">
        <f t="shared" ca="1" si="65"/>
        <v>1.0590725700000001</v>
      </c>
      <c r="J126" s="13">
        <f t="shared" si="53"/>
        <v>4.4999999999999998E-2</v>
      </c>
      <c r="K126" s="33">
        <f t="shared" si="54"/>
        <v>44742</v>
      </c>
      <c r="L126" s="2">
        <f t="shared" si="55"/>
        <v>112</v>
      </c>
      <c r="M126" s="17">
        <f t="shared" si="56"/>
        <v>112</v>
      </c>
      <c r="N126" s="12">
        <f t="shared" si="57"/>
        <v>1.019755671</v>
      </c>
      <c r="O126" s="12">
        <f t="shared" ca="1" si="58"/>
        <v>1.0799952589999999</v>
      </c>
      <c r="P126" s="17">
        <f t="shared" si="67"/>
        <v>0</v>
      </c>
      <c r="Q126" s="14">
        <f t="shared" ca="1" si="49"/>
        <v>247985.30290000001</v>
      </c>
      <c r="R126" s="21">
        <f t="shared" si="50"/>
        <v>0</v>
      </c>
      <c r="S126" s="14">
        <f t="shared" si="59"/>
        <v>0</v>
      </c>
      <c r="T126" s="4" t="str">
        <f t="shared" si="60"/>
        <v>A+J=</v>
      </c>
      <c r="U126" s="33">
        <f t="shared" si="61"/>
        <v>45044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2">
        <f t="shared" si="51"/>
        <v>44907</v>
      </c>
      <c r="B127" s="113">
        <f t="shared" ca="1" si="62"/>
        <v>3350270.8119999999</v>
      </c>
      <c r="C127" s="7">
        <f t="shared" si="52"/>
        <v>3100000</v>
      </c>
      <c r="D127" s="86">
        <f t="shared" si="66"/>
        <v>44904</v>
      </c>
      <c r="E127" s="84">
        <f ca="1">IF(D127&lt;$B$1,VLOOKUP(D127,[1]DI!$A$4:$B$15000,2,FALSE),0)</f>
        <v>0.13650000000000001</v>
      </c>
      <c r="F127" s="14">
        <f t="shared" ca="1" si="63"/>
        <v>1.00050788</v>
      </c>
      <c r="G127" s="14">
        <f ca="1">(TRUNC(PRODUCT($F$12:$F126),16))</f>
        <v>1.0596104472016501</v>
      </c>
      <c r="H127" s="14">
        <f t="shared" si="64"/>
        <v>1</v>
      </c>
      <c r="I127" s="14">
        <f t="shared" ca="1" si="65"/>
        <v>1.0596104500000001</v>
      </c>
      <c r="J127" s="13">
        <f t="shared" si="53"/>
        <v>4.4999999999999998E-2</v>
      </c>
      <c r="K127" s="33">
        <f t="shared" si="54"/>
        <v>44742</v>
      </c>
      <c r="L127" s="2">
        <f t="shared" si="55"/>
        <v>113</v>
      </c>
      <c r="M127" s="17">
        <f t="shared" si="56"/>
        <v>113</v>
      </c>
      <c r="N127" s="12">
        <f t="shared" si="57"/>
        <v>1.0199338069999999</v>
      </c>
      <c r="O127" s="12">
        <f t="shared" ca="1" si="58"/>
        <v>1.08073252</v>
      </c>
      <c r="P127" s="17">
        <f t="shared" si="67"/>
        <v>0</v>
      </c>
      <c r="Q127" s="14">
        <f t="shared" ca="1" si="49"/>
        <v>250270.81200000001</v>
      </c>
      <c r="R127" s="21">
        <f t="shared" si="50"/>
        <v>0</v>
      </c>
      <c r="S127" s="14">
        <f t="shared" si="59"/>
        <v>0</v>
      </c>
      <c r="T127" s="4" t="str">
        <f t="shared" si="60"/>
        <v>A+J=</v>
      </c>
      <c r="U127" s="33">
        <f t="shared" si="61"/>
        <v>45044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2">
        <f t="shared" si="51"/>
        <v>44908</v>
      </c>
      <c r="B128" s="113">
        <f t="shared" ca="1" si="62"/>
        <v>3352557.8742</v>
      </c>
      <c r="C128" s="7">
        <f t="shared" si="52"/>
        <v>3100000</v>
      </c>
      <c r="D128" s="86">
        <f t="shared" si="66"/>
        <v>44907</v>
      </c>
      <c r="E128" s="84">
        <f ca="1">IF(D128&lt;$B$1,VLOOKUP(D128,[1]DI!$A$4:$B$15000,2,FALSE),0)</f>
        <v>0.13650000000000001</v>
      </c>
      <c r="F128" s="14">
        <f t="shared" ca="1" si="63"/>
        <v>1.00050788</v>
      </c>
      <c r="G128" s="14">
        <f ca="1">(TRUNC(PRODUCT($F$12:$F127),16))</f>
        <v>1.0601486021555799</v>
      </c>
      <c r="H128" s="14">
        <f t="shared" si="64"/>
        <v>1</v>
      </c>
      <c r="I128" s="14">
        <f t="shared" ca="1" si="65"/>
        <v>1.0601486</v>
      </c>
      <c r="J128" s="13">
        <f t="shared" si="53"/>
        <v>4.4999999999999998E-2</v>
      </c>
      <c r="K128" s="33">
        <f t="shared" si="54"/>
        <v>44742</v>
      </c>
      <c r="L128" s="2">
        <f t="shared" si="55"/>
        <v>114</v>
      </c>
      <c r="M128" s="17">
        <f t="shared" si="56"/>
        <v>114</v>
      </c>
      <c r="N128" s="12">
        <f t="shared" si="57"/>
        <v>1.0201119750000001</v>
      </c>
      <c r="O128" s="12">
        <f t="shared" ca="1" si="58"/>
        <v>1.0814702819999999</v>
      </c>
      <c r="P128" s="17">
        <f t="shared" si="67"/>
        <v>0</v>
      </c>
      <c r="Q128" s="14">
        <f t="shared" ca="1" si="49"/>
        <v>252557.87419999999</v>
      </c>
      <c r="R128" s="21">
        <f t="shared" si="50"/>
        <v>0</v>
      </c>
      <c r="S128" s="14">
        <f t="shared" si="59"/>
        <v>0</v>
      </c>
      <c r="T128" s="4" t="str">
        <f t="shared" si="60"/>
        <v>A+J=</v>
      </c>
      <c r="U128" s="33">
        <f t="shared" si="61"/>
        <v>45044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2">
        <f t="shared" si="51"/>
        <v>44909</v>
      </c>
      <c r="B129" s="113">
        <f t="shared" ca="1" si="62"/>
        <v>3354846.5174000002</v>
      </c>
      <c r="C129" s="7">
        <f t="shared" si="52"/>
        <v>3100000</v>
      </c>
      <c r="D129" s="86">
        <f t="shared" si="66"/>
        <v>44908</v>
      </c>
      <c r="E129" s="84">
        <f ca="1">IF(D129&lt;$B$1,VLOOKUP(D129,[1]DI!$A$4:$B$15000,2,FALSE),0)</f>
        <v>0.13650000000000001</v>
      </c>
      <c r="F129" s="14">
        <f t="shared" ca="1" si="63"/>
        <v>1.00050788</v>
      </c>
      <c r="G129" s="14">
        <f ca="1">(TRUNC(PRODUCT($F$12:$F128),16))</f>
        <v>1.0606870304276399</v>
      </c>
      <c r="H129" s="14">
        <f t="shared" si="64"/>
        <v>1</v>
      </c>
      <c r="I129" s="14">
        <f t="shared" ca="1" si="65"/>
        <v>1.06068703</v>
      </c>
      <c r="J129" s="13">
        <f t="shared" si="53"/>
        <v>4.4999999999999998E-2</v>
      </c>
      <c r="K129" s="33">
        <f t="shared" si="54"/>
        <v>44742</v>
      </c>
      <c r="L129" s="2">
        <f t="shared" si="55"/>
        <v>115</v>
      </c>
      <c r="M129" s="17">
        <f t="shared" si="56"/>
        <v>115</v>
      </c>
      <c r="N129" s="12">
        <f t="shared" si="57"/>
        <v>1.0202901740000001</v>
      </c>
      <c r="O129" s="12">
        <f t="shared" ca="1" si="58"/>
        <v>1.0822085539999999</v>
      </c>
      <c r="P129" s="17">
        <f t="shared" si="67"/>
        <v>0</v>
      </c>
      <c r="Q129" s="14">
        <f t="shared" ca="1" si="49"/>
        <v>254846.51740000001</v>
      </c>
      <c r="R129" s="21">
        <f t="shared" si="50"/>
        <v>0</v>
      </c>
      <c r="S129" s="14">
        <f t="shared" si="59"/>
        <v>0</v>
      </c>
      <c r="T129" s="4" t="str">
        <f t="shared" si="60"/>
        <v>A+J=</v>
      </c>
      <c r="U129" s="33">
        <f t="shared" si="61"/>
        <v>45044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2">
        <f t="shared" si="51"/>
        <v>44910</v>
      </c>
      <c r="B130" s="113">
        <f t="shared" ca="1" si="62"/>
        <v>3357136.7105999999</v>
      </c>
      <c r="C130" s="7">
        <f t="shared" si="52"/>
        <v>3100000</v>
      </c>
      <c r="D130" s="86">
        <f t="shared" si="66"/>
        <v>44909</v>
      </c>
      <c r="E130" s="84">
        <f ca="1">IF(D130&lt;$B$1,VLOOKUP(D130,[1]DI!$A$4:$B$15000,2,FALSE),0)</f>
        <v>0.13650000000000001</v>
      </c>
      <c r="F130" s="14">
        <f t="shared" ca="1" si="63"/>
        <v>1.00050788</v>
      </c>
      <c r="G130" s="14">
        <f ca="1">(TRUNC(PRODUCT($F$12:$F129),16))</f>
        <v>1.0612257321566501</v>
      </c>
      <c r="H130" s="14">
        <f t="shared" si="64"/>
        <v>1</v>
      </c>
      <c r="I130" s="14">
        <f t="shared" ca="1" si="65"/>
        <v>1.0612257300000001</v>
      </c>
      <c r="J130" s="13">
        <f t="shared" si="53"/>
        <v>4.4999999999999998E-2</v>
      </c>
      <c r="K130" s="33">
        <f t="shared" si="54"/>
        <v>44742</v>
      </c>
      <c r="L130" s="2">
        <f t="shared" si="55"/>
        <v>116</v>
      </c>
      <c r="M130" s="17">
        <f t="shared" si="56"/>
        <v>116</v>
      </c>
      <c r="N130" s="12">
        <f t="shared" si="57"/>
        <v>1.020468403</v>
      </c>
      <c r="O130" s="12">
        <f t="shared" ca="1" si="58"/>
        <v>1.082947326</v>
      </c>
      <c r="P130" s="17">
        <f t="shared" si="67"/>
        <v>0</v>
      </c>
      <c r="Q130" s="14">
        <f t="shared" ca="1" si="49"/>
        <v>257136.71059999999</v>
      </c>
      <c r="R130" s="21">
        <f t="shared" si="50"/>
        <v>0</v>
      </c>
      <c r="S130" s="14">
        <f t="shared" si="59"/>
        <v>0</v>
      </c>
      <c r="T130" s="4" t="str">
        <f t="shared" si="60"/>
        <v>A+J=</v>
      </c>
      <c r="U130" s="33">
        <f t="shared" si="61"/>
        <v>45044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2">
        <f t="shared" si="51"/>
        <v>44911</v>
      </c>
      <c r="B131" s="113">
        <f t="shared" ca="1" si="62"/>
        <v>3359428.4879000001</v>
      </c>
      <c r="C131" s="7">
        <f t="shared" si="52"/>
        <v>3100000</v>
      </c>
      <c r="D131" s="86">
        <f t="shared" si="66"/>
        <v>44910</v>
      </c>
      <c r="E131" s="84">
        <f ca="1">IF(D131&lt;$B$1,VLOOKUP(D131,[1]DI!$A$4:$B$15000,2,FALSE),0)</f>
        <v>0.13650000000000001</v>
      </c>
      <c r="F131" s="14">
        <f t="shared" ca="1" si="63"/>
        <v>1.00050788</v>
      </c>
      <c r="G131" s="14">
        <f ca="1">(TRUNC(PRODUCT($F$12:$F130),16))</f>
        <v>1.0617647074815</v>
      </c>
      <c r="H131" s="14">
        <f t="shared" si="64"/>
        <v>1</v>
      </c>
      <c r="I131" s="14">
        <f t="shared" ca="1" si="65"/>
        <v>1.0617647100000001</v>
      </c>
      <c r="J131" s="13">
        <f t="shared" si="53"/>
        <v>4.4999999999999998E-2</v>
      </c>
      <c r="K131" s="33">
        <f t="shared" si="54"/>
        <v>44742</v>
      </c>
      <c r="L131" s="2">
        <f t="shared" si="55"/>
        <v>117</v>
      </c>
      <c r="M131" s="17">
        <f t="shared" si="56"/>
        <v>117</v>
      </c>
      <c r="N131" s="12">
        <f t="shared" si="57"/>
        <v>1.020646664</v>
      </c>
      <c r="O131" s="12">
        <f t="shared" ca="1" si="58"/>
        <v>1.0836866089999999</v>
      </c>
      <c r="P131" s="17">
        <f t="shared" si="67"/>
        <v>0</v>
      </c>
      <c r="Q131" s="14">
        <f t="shared" ca="1" si="49"/>
        <v>259428.48790000001</v>
      </c>
      <c r="R131" s="21">
        <f t="shared" si="50"/>
        <v>0</v>
      </c>
      <c r="S131" s="14">
        <f t="shared" si="59"/>
        <v>0</v>
      </c>
      <c r="T131" s="4" t="str">
        <f t="shared" si="60"/>
        <v>A+J=</v>
      </c>
      <c r="U131" s="33">
        <f t="shared" si="61"/>
        <v>45044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2">
        <f t="shared" si="51"/>
        <v>44914</v>
      </c>
      <c r="B132" s="113">
        <f t="shared" ca="1" si="62"/>
        <v>3361721.8182999999</v>
      </c>
      <c r="C132" s="7">
        <f t="shared" si="52"/>
        <v>3100000</v>
      </c>
      <c r="D132" s="86">
        <f t="shared" si="66"/>
        <v>44911</v>
      </c>
      <c r="E132" s="84">
        <f ca="1">IF(D132&lt;$B$1,VLOOKUP(D132,[1]DI!$A$4:$B$15000,2,FALSE),0)</f>
        <v>0.13650000000000001</v>
      </c>
      <c r="F132" s="14">
        <f t="shared" ca="1" si="63"/>
        <v>1.00050788</v>
      </c>
      <c r="G132" s="14">
        <f ca="1">(TRUNC(PRODUCT($F$12:$F131),16))</f>
        <v>1.0623039565411401</v>
      </c>
      <c r="H132" s="14">
        <f t="shared" si="64"/>
        <v>1</v>
      </c>
      <c r="I132" s="14">
        <f t="shared" ca="1" si="65"/>
        <v>1.0623039599999999</v>
      </c>
      <c r="J132" s="13">
        <f t="shared" si="53"/>
        <v>4.4999999999999998E-2</v>
      </c>
      <c r="K132" s="33">
        <f t="shared" si="54"/>
        <v>44742</v>
      </c>
      <c r="L132" s="2">
        <f t="shared" si="55"/>
        <v>118</v>
      </c>
      <c r="M132" s="17">
        <f t="shared" si="56"/>
        <v>118</v>
      </c>
      <c r="N132" s="12">
        <f t="shared" si="57"/>
        <v>1.020824956</v>
      </c>
      <c r="O132" s="12">
        <f t="shared" ca="1" si="58"/>
        <v>1.084426393</v>
      </c>
      <c r="P132" s="17">
        <f t="shared" si="67"/>
        <v>0</v>
      </c>
      <c r="Q132" s="14">
        <f t="shared" ca="1" si="49"/>
        <v>261721.81830000001</v>
      </c>
      <c r="R132" s="21">
        <f t="shared" si="50"/>
        <v>0</v>
      </c>
      <c r="S132" s="14">
        <f t="shared" si="59"/>
        <v>0</v>
      </c>
      <c r="T132" s="4" t="str">
        <f t="shared" si="60"/>
        <v>A+J=</v>
      </c>
      <c r="U132" s="33">
        <f t="shared" si="61"/>
        <v>45044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2">
        <f t="shared" si="51"/>
        <v>44915</v>
      </c>
      <c r="B133" s="113">
        <f t="shared" ca="1" si="62"/>
        <v>3364016.7049000002</v>
      </c>
      <c r="C133" s="7">
        <f t="shared" si="52"/>
        <v>3100000</v>
      </c>
      <c r="D133" s="86">
        <f t="shared" si="66"/>
        <v>44914</v>
      </c>
      <c r="E133" s="84">
        <f ca="1">IF(D133&lt;$B$1,VLOOKUP(D133,[1]DI!$A$4:$B$15000,2,FALSE),0)</f>
        <v>0.13650000000000001</v>
      </c>
      <c r="F133" s="14">
        <f t="shared" ca="1" si="63"/>
        <v>1.00050788</v>
      </c>
      <c r="G133" s="14">
        <f ca="1">(TRUNC(PRODUCT($F$12:$F132),16))</f>
        <v>1.06284347947459</v>
      </c>
      <c r="H133" s="14">
        <f t="shared" si="64"/>
        <v>1</v>
      </c>
      <c r="I133" s="14">
        <f t="shared" ca="1" si="65"/>
        <v>1.06284348</v>
      </c>
      <c r="J133" s="13">
        <f t="shared" si="53"/>
        <v>4.4999999999999998E-2</v>
      </c>
      <c r="K133" s="33">
        <f t="shared" si="54"/>
        <v>44742</v>
      </c>
      <c r="L133" s="2">
        <f t="shared" si="55"/>
        <v>119</v>
      </c>
      <c r="M133" s="17">
        <f t="shared" si="56"/>
        <v>119</v>
      </c>
      <c r="N133" s="12">
        <f t="shared" si="57"/>
        <v>1.02100328</v>
      </c>
      <c r="O133" s="12">
        <f t="shared" ca="1" si="58"/>
        <v>1.0851666790000001</v>
      </c>
      <c r="P133" s="17">
        <f t="shared" si="67"/>
        <v>0</v>
      </c>
      <c r="Q133" s="14">
        <f t="shared" ca="1" si="49"/>
        <v>264016.70490000001</v>
      </c>
      <c r="R133" s="21">
        <f t="shared" si="50"/>
        <v>0</v>
      </c>
      <c r="S133" s="14">
        <f t="shared" si="59"/>
        <v>0</v>
      </c>
      <c r="T133" s="4" t="str">
        <f t="shared" si="60"/>
        <v>A+J=</v>
      </c>
      <c r="U133" s="33">
        <f t="shared" si="61"/>
        <v>45044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2">
        <f t="shared" si="51"/>
        <v>44916</v>
      </c>
      <c r="B134" s="113">
        <f t="shared" ca="1" si="62"/>
        <v>3366313.1724999999</v>
      </c>
      <c r="C134" s="7">
        <f t="shared" si="52"/>
        <v>3100000</v>
      </c>
      <c r="D134" s="86">
        <f t="shared" si="66"/>
        <v>44915</v>
      </c>
      <c r="E134" s="84">
        <f ca="1">IF(D134&lt;$B$1,VLOOKUP(D134,[1]DI!$A$4:$B$15000,2,FALSE),0)</f>
        <v>0.13650000000000001</v>
      </c>
      <c r="F134" s="14">
        <f t="shared" ca="1" si="63"/>
        <v>1.00050788</v>
      </c>
      <c r="G134" s="14">
        <f ca="1">(TRUNC(PRODUCT($F$12:$F133),16))</f>
        <v>1.0633832764209401</v>
      </c>
      <c r="H134" s="14">
        <f t="shared" si="64"/>
        <v>1</v>
      </c>
      <c r="I134" s="14">
        <f t="shared" ca="1" si="65"/>
        <v>1.06338328</v>
      </c>
      <c r="J134" s="13">
        <f t="shared" si="53"/>
        <v>4.4999999999999998E-2</v>
      </c>
      <c r="K134" s="33">
        <f t="shared" si="54"/>
        <v>44742</v>
      </c>
      <c r="L134" s="2">
        <f t="shared" si="55"/>
        <v>120</v>
      </c>
      <c r="M134" s="17">
        <f t="shared" si="56"/>
        <v>120</v>
      </c>
      <c r="N134" s="12">
        <f t="shared" si="57"/>
        <v>1.0211816339999999</v>
      </c>
      <c r="O134" s="12">
        <f t="shared" ca="1" si="58"/>
        <v>1.085907475</v>
      </c>
      <c r="P134" s="17">
        <f t="shared" si="67"/>
        <v>0</v>
      </c>
      <c r="Q134" s="14">
        <f t="shared" ca="1" si="49"/>
        <v>266313.17249999999</v>
      </c>
      <c r="R134" s="21">
        <f t="shared" si="50"/>
        <v>0</v>
      </c>
      <c r="S134" s="14">
        <f t="shared" si="59"/>
        <v>0</v>
      </c>
      <c r="T134" s="4" t="str">
        <f t="shared" si="60"/>
        <v>A+J=</v>
      </c>
      <c r="U134" s="33">
        <f t="shared" si="61"/>
        <v>45044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2">
        <f t="shared" si="51"/>
        <v>44917</v>
      </c>
      <c r="B135" s="113">
        <f t="shared" ca="1" si="62"/>
        <v>3368611.1993999998</v>
      </c>
      <c r="C135" s="7">
        <f t="shared" si="52"/>
        <v>3100000</v>
      </c>
      <c r="D135" s="86">
        <f t="shared" si="66"/>
        <v>44916</v>
      </c>
      <c r="E135" s="84">
        <f ca="1">IF(D135&lt;$B$1,VLOOKUP(D135,[1]DI!$A$4:$B$15000,2,FALSE),0)</f>
        <v>0.13650000000000001</v>
      </c>
      <c r="F135" s="14">
        <f t="shared" ca="1" si="63"/>
        <v>1.00050788</v>
      </c>
      <c r="G135" s="14">
        <f ca="1">(TRUNC(PRODUCT($F$12:$F134),16))</f>
        <v>1.0639233475193699</v>
      </c>
      <c r="H135" s="14">
        <f t="shared" si="64"/>
        <v>1</v>
      </c>
      <c r="I135" s="14">
        <f t="shared" ca="1" si="65"/>
        <v>1.06392335</v>
      </c>
      <c r="J135" s="13">
        <f t="shared" si="53"/>
        <v>4.4999999999999998E-2</v>
      </c>
      <c r="K135" s="33">
        <f t="shared" si="54"/>
        <v>44742</v>
      </c>
      <c r="L135" s="2">
        <f t="shared" si="55"/>
        <v>121</v>
      </c>
      <c r="M135" s="17">
        <f t="shared" si="56"/>
        <v>121</v>
      </c>
      <c r="N135" s="12">
        <f t="shared" si="57"/>
        <v>1.0213600199999999</v>
      </c>
      <c r="O135" s="12">
        <f t="shared" ca="1" si="58"/>
        <v>1.0866487739999999</v>
      </c>
      <c r="P135" s="17">
        <f t="shared" si="67"/>
        <v>0</v>
      </c>
      <c r="Q135" s="14">
        <f t="shared" ca="1" si="49"/>
        <v>268611.19939999998</v>
      </c>
      <c r="R135" s="21">
        <f t="shared" si="50"/>
        <v>0</v>
      </c>
      <c r="S135" s="14">
        <f t="shared" si="59"/>
        <v>0</v>
      </c>
      <c r="T135" s="4" t="str">
        <f t="shared" si="60"/>
        <v>A+J=</v>
      </c>
      <c r="U135" s="33">
        <f t="shared" si="61"/>
        <v>45044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2">
        <f t="shared" si="51"/>
        <v>44918</v>
      </c>
      <c r="B136" s="113">
        <f t="shared" ca="1" si="62"/>
        <v>3370910.7763</v>
      </c>
      <c r="C136" s="7">
        <f t="shared" si="52"/>
        <v>3100000</v>
      </c>
      <c r="D136" s="86">
        <f t="shared" si="66"/>
        <v>44917</v>
      </c>
      <c r="E136" s="84">
        <f ca="1">IF(D136&lt;$B$1,VLOOKUP(D136,[1]DI!$A$4:$B$15000,2,FALSE),0)</f>
        <v>0.13650000000000001</v>
      </c>
      <c r="F136" s="14">
        <f t="shared" ca="1" si="63"/>
        <v>1.00050788</v>
      </c>
      <c r="G136" s="14">
        <f ca="1">(TRUNC(PRODUCT($F$12:$F135),16))</f>
        <v>1.06446369290911</v>
      </c>
      <c r="H136" s="14">
        <f t="shared" si="64"/>
        <v>1</v>
      </c>
      <c r="I136" s="14">
        <f t="shared" ca="1" si="65"/>
        <v>1.06446369</v>
      </c>
      <c r="J136" s="13">
        <f t="shared" si="53"/>
        <v>4.4999999999999998E-2</v>
      </c>
      <c r="K136" s="33">
        <f t="shared" si="54"/>
        <v>44742</v>
      </c>
      <c r="L136" s="2">
        <f t="shared" si="55"/>
        <v>122</v>
      </c>
      <c r="M136" s="17">
        <f t="shared" si="56"/>
        <v>122</v>
      </c>
      <c r="N136" s="12">
        <f t="shared" si="57"/>
        <v>1.0215384359999999</v>
      </c>
      <c r="O136" s="12">
        <f t="shared" ca="1" si="58"/>
        <v>1.087390573</v>
      </c>
      <c r="P136" s="17">
        <f t="shared" si="67"/>
        <v>0</v>
      </c>
      <c r="Q136" s="14">
        <f t="shared" ca="1" si="49"/>
        <v>270910.77630000003</v>
      </c>
      <c r="R136" s="21">
        <f t="shared" si="50"/>
        <v>0</v>
      </c>
      <c r="S136" s="14">
        <f t="shared" si="59"/>
        <v>0</v>
      </c>
      <c r="T136" s="4" t="str">
        <f t="shared" si="60"/>
        <v>A+J=</v>
      </c>
      <c r="U136" s="33">
        <f t="shared" si="61"/>
        <v>45044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2">
        <f t="shared" si="51"/>
        <v>44921</v>
      </c>
      <c r="B137" s="113">
        <f t="shared" ca="1" si="62"/>
        <v>3373211.9435000001</v>
      </c>
      <c r="C137" s="7">
        <f t="shared" si="52"/>
        <v>3100000</v>
      </c>
      <c r="D137" s="86">
        <f t="shared" si="66"/>
        <v>44918</v>
      </c>
      <c r="E137" s="84">
        <f ca="1">IF(D137&lt;$B$1,VLOOKUP(D137,[1]DI!$A$4:$B$15000,2,FALSE),0)</f>
        <v>0.13650000000000001</v>
      </c>
      <c r="F137" s="14">
        <f t="shared" ca="1" si="63"/>
        <v>1.00050788</v>
      </c>
      <c r="G137" s="14">
        <f ca="1">(TRUNC(PRODUCT($F$12:$F136),16))</f>
        <v>1.0650043127294599</v>
      </c>
      <c r="H137" s="14">
        <f t="shared" si="64"/>
        <v>1</v>
      </c>
      <c r="I137" s="14">
        <f t="shared" ca="1" si="65"/>
        <v>1.06500431</v>
      </c>
      <c r="J137" s="13">
        <f t="shared" si="53"/>
        <v>4.4999999999999998E-2</v>
      </c>
      <c r="K137" s="33">
        <f t="shared" si="54"/>
        <v>44742</v>
      </c>
      <c r="L137" s="2">
        <f t="shared" si="55"/>
        <v>123</v>
      </c>
      <c r="M137" s="17">
        <f t="shared" si="56"/>
        <v>123</v>
      </c>
      <c r="N137" s="12">
        <f t="shared" si="57"/>
        <v>1.0217168839999999</v>
      </c>
      <c r="O137" s="12">
        <f t="shared" ca="1" si="58"/>
        <v>1.088132885</v>
      </c>
      <c r="P137" s="17">
        <f t="shared" si="67"/>
        <v>0</v>
      </c>
      <c r="Q137" s="14">
        <f t="shared" ca="1" si="49"/>
        <v>273211.94349999999</v>
      </c>
      <c r="R137" s="21">
        <f t="shared" si="50"/>
        <v>0</v>
      </c>
      <c r="S137" s="14">
        <f t="shared" si="59"/>
        <v>0</v>
      </c>
      <c r="T137" s="4" t="str">
        <f t="shared" si="60"/>
        <v>A+J=</v>
      </c>
      <c r="U137" s="33">
        <f t="shared" si="61"/>
        <v>45044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2">
        <f t="shared" si="51"/>
        <v>44922</v>
      </c>
      <c r="B138" s="113">
        <f t="shared" ca="1" si="62"/>
        <v>3375514.6979</v>
      </c>
      <c r="C138" s="7">
        <f t="shared" si="52"/>
        <v>3100000</v>
      </c>
      <c r="D138" s="86">
        <f t="shared" si="66"/>
        <v>44921</v>
      </c>
      <c r="E138" s="84">
        <f ca="1">IF(D138&lt;$B$1,VLOOKUP(D138,[1]DI!$A$4:$B$15000,2,FALSE),0)</f>
        <v>0.13650000000000001</v>
      </c>
      <c r="F138" s="14">
        <f t="shared" ca="1" si="63"/>
        <v>1.00050788</v>
      </c>
      <c r="G138" s="14">
        <f ca="1">(TRUNC(PRODUCT($F$12:$F137),16))</f>
        <v>1.0655452071198099</v>
      </c>
      <c r="H138" s="14">
        <f t="shared" si="64"/>
        <v>1</v>
      </c>
      <c r="I138" s="14">
        <f t="shared" ca="1" si="65"/>
        <v>1.06554521</v>
      </c>
      <c r="J138" s="13">
        <f t="shared" si="53"/>
        <v>4.4999999999999998E-2</v>
      </c>
      <c r="K138" s="33">
        <f t="shared" si="54"/>
        <v>44742</v>
      </c>
      <c r="L138" s="2">
        <f t="shared" si="55"/>
        <v>124</v>
      </c>
      <c r="M138" s="17">
        <f t="shared" si="56"/>
        <v>124</v>
      </c>
      <c r="N138" s="12">
        <f t="shared" si="57"/>
        <v>1.0218953630000001</v>
      </c>
      <c r="O138" s="12">
        <f t="shared" ca="1" si="58"/>
        <v>1.0888757090000001</v>
      </c>
      <c r="P138" s="17">
        <f t="shared" si="67"/>
        <v>0</v>
      </c>
      <c r="Q138" s="14">
        <f t="shared" ca="1" si="49"/>
        <v>275514.69790000003</v>
      </c>
      <c r="R138" s="21">
        <f t="shared" si="50"/>
        <v>0</v>
      </c>
      <c r="S138" s="14">
        <f t="shared" si="59"/>
        <v>0</v>
      </c>
      <c r="T138" s="4" t="str">
        <f t="shared" si="60"/>
        <v>A+J=</v>
      </c>
      <c r="U138" s="33">
        <f t="shared" si="61"/>
        <v>45044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2">
        <f t="shared" si="51"/>
        <v>44923</v>
      </c>
      <c r="B139" s="113">
        <f t="shared" ca="1" si="62"/>
        <v>3377819.0115999999</v>
      </c>
      <c r="C139" s="7">
        <f t="shared" si="52"/>
        <v>3100000</v>
      </c>
      <c r="D139" s="86">
        <f t="shared" si="66"/>
        <v>44922</v>
      </c>
      <c r="E139" s="84">
        <f ca="1">IF(D139&lt;$B$1,VLOOKUP(D139,[1]DI!$A$4:$B$15000,2,FALSE),0)</f>
        <v>0.13650000000000001</v>
      </c>
      <c r="F139" s="14">
        <f t="shared" ca="1" si="63"/>
        <v>1.00050788</v>
      </c>
      <c r="G139" s="14">
        <f ca="1">(TRUNC(PRODUCT($F$12:$F138),16))</f>
        <v>1.0660863762196</v>
      </c>
      <c r="H139" s="14">
        <f t="shared" si="64"/>
        <v>1</v>
      </c>
      <c r="I139" s="14">
        <f t="shared" ca="1" si="65"/>
        <v>1.06608638</v>
      </c>
      <c r="J139" s="13">
        <f t="shared" si="53"/>
        <v>4.4999999999999998E-2</v>
      </c>
      <c r="K139" s="33">
        <f t="shared" si="54"/>
        <v>44742</v>
      </c>
      <c r="L139" s="2">
        <f t="shared" si="55"/>
        <v>125</v>
      </c>
      <c r="M139" s="17">
        <f t="shared" si="56"/>
        <v>125</v>
      </c>
      <c r="N139" s="12">
        <f t="shared" si="57"/>
        <v>1.0220738739999999</v>
      </c>
      <c r="O139" s="12">
        <f t="shared" ca="1" si="58"/>
        <v>1.089619036</v>
      </c>
      <c r="P139" s="17">
        <f t="shared" si="67"/>
        <v>0</v>
      </c>
      <c r="Q139" s="14">
        <f t="shared" ca="1" si="49"/>
        <v>277819.01160000003</v>
      </c>
      <c r="R139" s="21">
        <f t="shared" si="50"/>
        <v>0</v>
      </c>
      <c r="S139" s="14">
        <f t="shared" si="59"/>
        <v>0</v>
      </c>
      <c r="T139" s="4" t="str">
        <f t="shared" si="60"/>
        <v>A+J=</v>
      </c>
      <c r="U139" s="33">
        <f t="shared" si="61"/>
        <v>45044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2">
        <f t="shared" si="51"/>
        <v>44924</v>
      </c>
      <c r="B140" s="113">
        <f t="shared" ca="1" si="62"/>
        <v>3380124.8815000001</v>
      </c>
      <c r="C140" s="7">
        <f t="shared" si="52"/>
        <v>3100000</v>
      </c>
      <c r="D140" s="86">
        <f t="shared" si="66"/>
        <v>44923</v>
      </c>
      <c r="E140" s="84">
        <f ca="1">IF(D140&lt;$B$1,VLOOKUP(D140,[1]DI!$A$4:$B$15000,2,FALSE),0)</f>
        <v>0.13650000000000001</v>
      </c>
      <c r="F140" s="14">
        <f t="shared" ca="1" si="63"/>
        <v>1.00050788</v>
      </c>
      <c r="G140" s="14">
        <f ca="1">(TRUNC(PRODUCT($F$12:$F139),16))</f>
        <v>1.0666278201683601</v>
      </c>
      <c r="H140" s="14">
        <f t="shared" si="64"/>
        <v>1</v>
      </c>
      <c r="I140" s="14">
        <f t="shared" ca="1" si="65"/>
        <v>1.0666278199999999</v>
      </c>
      <c r="J140" s="13">
        <f t="shared" si="53"/>
        <v>4.4999999999999998E-2</v>
      </c>
      <c r="K140" s="33">
        <f t="shared" si="54"/>
        <v>44742</v>
      </c>
      <c r="L140" s="2">
        <f t="shared" si="55"/>
        <v>126</v>
      </c>
      <c r="M140" s="17">
        <f t="shared" si="56"/>
        <v>126</v>
      </c>
      <c r="N140" s="12">
        <f t="shared" si="57"/>
        <v>1.0222524150000001</v>
      </c>
      <c r="O140" s="12">
        <f t="shared" ca="1" si="58"/>
        <v>1.0903628649999999</v>
      </c>
      <c r="P140" s="17">
        <f t="shared" si="67"/>
        <v>0</v>
      </c>
      <c r="Q140" s="14">
        <f t="shared" ref="Q140:Q203" ca="1" si="68">TRUNC(((O140-1)*C140),8)</f>
        <v>280124.88150000002</v>
      </c>
      <c r="R140" s="21">
        <f t="shared" ref="R140:R203" si="69">IF($P140&gt;0,VLOOKUP($P140,$W$12:$AC$150,7),0)</f>
        <v>0</v>
      </c>
      <c r="S140" s="14">
        <f t="shared" si="59"/>
        <v>0</v>
      </c>
      <c r="T140" s="4" t="str">
        <f t="shared" si="60"/>
        <v>A+J=</v>
      </c>
      <c r="U140" s="33">
        <f t="shared" si="61"/>
        <v>45044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2">
        <f t="shared" ref="A141:A204" si="70">WORKDAY($A140,1,$W$166:$W$544)</f>
        <v>44925</v>
      </c>
      <c r="B141" s="113">
        <f t="shared" ca="1" si="62"/>
        <v>3382432.3416999998</v>
      </c>
      <c r="C141" s="7">
        <f t="shared" ref="C141:C204" si="71">(C140-S140)</f>
        <v>3100000</v>
      </c>
      <c r="D141" s="86">
        <f t="shared" si="66"/>
        <v>44924</v>
      </c>
      <c r="E141" s="84">
        <f ca="1">IF(D141&lt;$B$1,VLOOKUP(D141,[1]DI!$A$4:$B$15000,2,FALSE),0)</f>
        <v>0.13650000000000001</v>
      </c>
      <c r="F141" s="14">
        <f t="shared" ca="1" si="63"/>
        <v>1.00050788</v>
      </c>
      <c r="G141" s="14">
        <f ca="1">(TRUNC(PRODUCT($F$12:$F140),16))</f>
        <v>1.0671695391056699</v>
      </c>
      <c r="H141" s="14">
        <f t="shared" si="64"/>
        <v>1</v>
      </c>
      <c r="I141" s="14">
        <f t="shared" ca="1" si="65"/>
        <v>1.0671695400000001</v>
      </c>
      <c r="J141" s="13">
        <f t="shared" ref="J141:J204" si="72">J140</f>
        <v>4.4999999999999998E-2</v>
      </c>
      <c r="K141" s="33">
        <f t="shared" ref="K141:K204" si="73">IF(P140&gt;0,VLOOKUP(P140,W$12:AG$150,2),K140)</f>
        <v>44742</v>
      </c>
      <c r="L141" s="2">
        <f t="shared" ref="L141:L204" si="74">IF(A141&gt;K141,IF(NETWORKDAYS(K141,A141,$W$160:$W$544)-1=0,1,NETWORKDAYS(K141,A141,$W$160:$W$544)-1),0)</f>
        <v>127</v>
      </c>
      <c r="M141" s="17">
        <f t="shared" ref="M141:M204" si="75">IF(AND(L141=1,L140=1),1,IF(L141&gt;0,IF(L141=L140,L141+1,L141),0))</f>
        <v>127</v>
      </c>
      <c r="N141" s="12">
        <f t="shared" ref="N141:N204" si="76">ROUND((J141+1)^(M141/252),9)</f>
        <v>1.022430988</v>
      </c>
      <c r="O141" s="12">
        <f t="shared" ref="O141:O204" ca="1" si="77">ROUND(I141*N141,9)</f>
        <v>1.0911072070000001</v>
      </c>
      <c r="P141" s="17">
        <f t="shared" si="67"/>
        <v>0</v>
      </c>
      <c r="Q141" s="14">
        <f t="shared" ca="1" si="68"/>
        <v>282432.34169999999</v>
      </c>
      <c r="R141" s="21">
        <f t="shared" si="69"/>
        <v>0</v>
      </c>
      <c r="S141" s="14">
        <f t="shared" ref="S141:S204" si="78">IF(R141&gt;0,TRUNC(R141*C$12,8),0)</f>
        <v>0</v>
      </c>
      <c r="T141" s="4" t="str">
        <f t="shared" ref="T141:T204" si="79">IF(P140&gt;0,VLOOKUP(P140,W$12:AG$150,10),T140)</f>
        <v>A+J=</v>
      </c>
      <c r="U141" s="33">
        <f t="shared" ref="U141:U204" si="80">IF(P140&gt;0,VLOOKUP(P140,W$12:AG$150,11),U140)</f>
        <v>45044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2">
        <f t="shared" si="70"/>
        <v>44928</v>
      </c>
      <c r="B142" s="113">
        <f t="shared" ref="B142:B205" ca="1" si="81">IF(A142&lt;=TODAY(),C142+Q142,IF(AND(A142&gt;TODAY(),A142&lt;=$B$1),IF(VLOOKUP(TODAY(),$A$10:$E$5000,4,FALSE)=0,"n.d",C142+Q142),"n.d"))</f>
        <v>3384741.3580999998</v>
      </c>
      <c r="C142" s="7">
        <f t="shared" si="71"/>
        <v>3100000</v>
      </c>
      <c r="D142" s="86">
        <f t="shared" si="66"/>
        <v>44925</v>
      </c>
      <c r="E142" s="84">
        <f ca="1">IF(D142&lt;$B$1,VLOOKUP(D142,[1]DI!$A$4:$B$15000,2,FALSE),0)</f>
        <v>0.13650000000000001</v>
      </c>
      <c r="F142" s="14">
        <f t="shared" ref="F142:F205" ca="1" si="82">ROUND(((1+E142)^(1/252)),8)</f>
        <v>1.00050788</v>
      </c>
      <c r="G142" s="14">
        <f ca="1">(TRUNC(PRODUCT($F$12:$F141),16))</f>
        <v>1.0677115331711899</v>
      </c>
      <c r="H142" s="14">
        <f t="shared" ref="H142:H205" si="83">IF(P141&gt;0,G141,H141)</f>
        <v>1</v>
      </c>
      <c r="I142" s="14">
        <f t="shared" ref="I142:I205" ca="1" si="84">ROUND(G142/H142,8)</f>
        <v>1.06771153</v>
      </c>
      <c r="J142" s="13">
        <f t="shared" si="72"/>
        <v>4.4999999999999998E-2</v>
      </c>
      <c r="K142" s="33">
        <f t="shared" si="73"/>
        <v>44742</v>
      </c>
      <c r="L142" s="2">
        <f t="shared" si="74"/>
        <v>128</v>
      </c>
      <c r="M142" s="17">
        <f t="shared" si="75"/>
        <v>128</v>
      </c>
      <c r="N142" s="12">
        <f t="shared" si="76"/>
        <v>1.0226095909999999</v>
      </c>
      <c r="O142" s="12">
        <f t="shared" ca="1" si="77"/>
        <v>1.091852051</v>
      </c>
      <c r="P142" s="17">
        <f t="shared" si="67"/>
        <v>0</v>
      </c>
      <c r="Q142" s="14">
        <f t="shared" ca="1" si="68"/>
        <v>284741.35810000001</v>
      </c>
      <c r="R142" s="21">
        <f t="shared" si="69"/>
        <v>0</v>
      </c>
      <c r="S142" s="14">
        <f t="shared" si="78"/>
        <v>0</v>
      </c>
      <c r="T142" s="4" t="str">
        <f t="shared" si="79"/>
        <v>A+J=</v>
      </c>
      <c r="U142" s="33">
        <f t="shared" si="80"/>
        <v>45044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2">
        <f t="shared" si="70"/>
        <v>44929</v>
      </c>
      <c r="B143" s="113">
        <f t="shared" ca="1" si="81"/>
        <v>3387051.9679</v>
      </c>
      <c r="C143" s="7">
        <f t="shared" si="71"/>
        <v>3100000</v>
      </c>
      <c r="D143" s="86">
        <f t="shared" ref="D143:D206" si="85">WORKDAY($A143,-1,$W$160:$W$544)</f>
        <v>44928</v>
      </c>
      <c r="E143" s="84">
        <f ca="1">IF(D143&lt;$B$1,VLOOKUP(D143,[1]DI!$A$4:$B$15000,2,FALSE),0)</f>
        <v>0.13650000000000001</v>
      </c>
      <c r="F143" s="14">
        <f t="shared" ca="1" si="82"/>
        <v>1.00050788</v>
      </c>
      <c r="G143" s="14">
        <f ca="1">(TRUNC(PRODUCT($F$12:$F142),16))</f>
        <v>1.06825380250465</v>
      </c>
      <c r="H143" s="14">
        <f t="shared" si="83"/>
        <v>1</v>
      </c>
      <c r="I143" s="14">
        <f t="shared" ca="1" si="84"/>
        <v>1.0682537999999999</v>
      </c>
      <c r="J143" s="13">
        <f t="shared" si="72"/>
        <v>4.4999999999999998E-2</v>
      </c>
      <c r="K143" s="33">
        <f t="shared" si="73"/>
        <v>44742</v>
      </c>
      <c r="L143" s="2">
        <f t="shared" si="74"/>
        <v>129</v>
      </c>
      <c r="M143" s="17">
        <f t="shared" si="75"/>
        <v>129</v>
      </c>
      <c r="N143" s="12">
        <f t="shared" si="76"/>
        <v>1.0227882260000001</v>
      </c>
      <c r="O143" s="12">
        <f t="shared" ca="1" si="77"/>
        <v>1.0925974089999999</v>
      </c>
      <c r="P143" s="17">
        <f t="shared" ref="P143:P206" si="86">IF(VLOOKUP(A143,X$12:AE$150,8)=VLOOKUP(A142,X$12:AE$150,8),0,VLOOKUP(A143,X$12:AE$150,8))</f>
        <v>0</v>
      </c>
      <c r="Q143" s="14">
        <f t="shared" ca="1" si="68"/>
        <v>287051.96789999999</v>
      </c>
      <c r="R143" s="21">
        <f t="shared" si="69"/>
        <v>0</v>
      </c>
      <c r="S143" s="14">
        <f t="shared" si="78"/>
        <v>0</v>
      </c>
      <c r="T143" s="4" t="str">
        <f t="shared" si="79"/>
        <v>A+J=</v>
      </c>
      <c r="U143" s="33">
        <f t="shared" si="80"/>
        <v>45044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2">
        <f t="shared" si="70"/>
        <v>44930</v>
      </c>
      <c r="B144" s="113">
        <f t="shared" ca="1" si="81"/>
        <v>3389364.1710999999</v>
      </c>
      <c r="C144" s="7">
        <f t="shared" si="71"/>
        <v>3100000</v>
      </c>
      <c r="D144" s="86">
        <f t="shared" si="85"/>
        <v>44929</v>
      </c>
      <c r="E144" s="84">
        <f ca="1">IF(D144&lt;$B$1,VLOOKUP(D144,[1]DI!$A$4:$B$15000,2,FALSE),0)</f>
        <v>0.13650000000000001</v>
      </c>
      <c r="F144" s="14">
        <f t="shared" ca="1" si="82"/>
        <v>1.00050788</v>
      </c>
      <c r="G144" s="14">
        <f ca="1">(TRUNC(PRODUCT($F$12:$F143),16))</f>
        <v>1.0687963472458699</v>
      </c>
      <c r="H144" s="14">
        <f t="shared" si="83"/>
        <v>1</v>
      </c>
      <c r="I144" s="14">
        <f t="shared" ca="1" si="84"/>
        <v>1.06879635</v>
      </c>
      <c r="J144" s="13">
        <f t="shared" si="72"/>
        <v>4.4999999999999998E-2</v>
      </c>
      <c r="K144" s="33">
        <f t="shared" si="73"/>
        <v>44742</v>
      </c>
      <c r="L144" s="2">
        <f t="shared" si="74"/>
        <v>130</v>
      </c>
      <c r="M144" s="17">
        <f t="shared" si="75"/>
        <v>130</v>
      </c>
      <c r="N144" s="12">
        <f t="shared" si="76"/>
        <v>1.022966893</v>
      </c>
      <c r="O144" s="12">
        <f t="shared" ca="1" si="77"/>
        <v>1.0933432809999999</v>
      </c>
      <c r="P144" s="17">
        <f t="shared" si="86"/>
        <v>0</v>
      </c>
      <c r="Q144" s="14">
        <f t="shared" ca="1" si="68"/>
        <v>289364.17109999998</v>
      </c>
      <c r="R144" s="21">
        <f t="shared" si="69"/>
        <v>0</v>
      </c>
      <c r="S144" s="14">
        <f t="shared" si="78"/>
        <v>0</v>
      </c>
      <c r="T144" s="4" t="str">
        <f t="shared" si="79"/>
        <v>A+J=</v>
      </c>
      <c r="U144" s="33">
        <f t="shared" si="80"/>
        <v>45044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ht="15" x14ac:dyDescent="0.25">
      <c r="A145" s="180">
        <f t="shared" si="70"/>
        <v>44931</v>
      </c>
      <c r="B145" s="181">
        <f t="shared" ca="1" si="81"/>
        <v>3391677.9336000001</v>
      </c>
      <c r="C145" s="182">
        <f t="shared" si="71"/>
        <v>3100000</v>
      </c>
      <c r="D145" s="183">
        <f t="shared" si="85"/>
        <v>44930</v>
      </c>
      <c r="E145" s="184">
        <f ca="1">IF(D145&lt;$B$1,VLOOKUP(D145,[1]DI!$A$4:$B$15000,2,FALSE),0)</f>
        <v>0.13650000000000001</v>
      </c>
      <c r="F145" s="185">
        <f t="shared" ca="1" si="82"/>
        <v>1.00050788</v>
      </c>
      <c r="G145" s="185">
        <f ca="1">(TRUNC(PRODUCT($F$12:$F144),16))</f>
        <v>1.0693391675347099</v>
      </c>
      <c r="H145" s="185">
        <f t="shared" si="83"/>
        <v>1</v>
      </c>
      <c r="I145" s="185">
        <f t="shared" ca="1" si="84"/>
        <v>1.0693391699999999</v>
      </c>
      <c r="J145" s="184">
        <f t="shared" si="72"/>
        <v>4.4999999999999998E-2</v>
      </c>
      <c r="K145" s="183">
        <f t="shared" si="73"/>
        <v>44742</v>
      </c>
      <c r="L145" s="186">
        <f t="shared" si="74"/>
        <v>131</v>
      </c>
      <c r="M145" s="187">
        <f t="shared" si="75"/>
        <v>131</v>
      </c>
      <c r="N145" s="188">
        <f t="shared" si="76"/>
        <v>1.0231455899999999</v>
      </c>
      <c r="O145" s="188">
        <f t="shared" ca="1" si="77"/>
        <v>1.094089656</v>
      </c>
      <c r="P145" s="187">
        <f t="shared" si="86"/>
        <v>0</v>
      </c>
      <c r="Q145" s="185">
        <f t="shared" ca="1" si="68"/>
        <v>291677.93359999999</v>
      </c>
      <c r="R145" s="189">
        <f t="shared" si="69"/>
        <v>0</v>
      </c>
      <c r="S145" s="185">
        <f t="shared" si="78"/>
        <v>0</v>
      </c>
      <c r="T145" s="190" t="str">
        <f t="shared" si="79"/>
        <v>A+J=</v>
      </c>
      <c r="U145" s="183">
        <f t="shared" si="80"/>
        <v>45044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2">
        <f t="shared" si="70"/>
        <v>44932</v>
      </c>
      <c r="B146" s="113">
        <f t="shared" ca="1" si="81"/>
        <v>3393993.2585</v>
      </c>
      <c r="C146" s="7">
        <f t="shared" si="71"/>
        <v>3100000</v>
      </c>
      <c r="D146" s="86">
        <f t="shared" si="85"/>
        <v>44931</v>
      </c>
      <c r="E146" s="84">
        <f ca="1">IF(D146&lt;$B$1,VLOOKUP(D146,[1]DI!$A$4:$B$15000,2,FALSE),0)</f>
        <v>0.13650000000000001</v>
      </c>
      <c r="F146" s="14">
        <f t="shared" ca="1" si="82"/>
        <v>1.00050788</v>
      </c>
      <c r="G146" s="14">
        <f ca="1">(TRUNC(PRODUCT($F$12:$F145),16))</f>
        <v>1.06988226351112</v>
      </c>
      <c r="H146" s="14">
        <f t="shared" si="83"/>
        <v>1</v>
      </c>
      <c r="I146" s="14">
        <f t="shared" ca="1" si="84"/>
        <v>1.06988226</v>
      </c>
      <c r="J146" s="13">
        <f t="shared" si="72"/>
        <v>4.4999999999999998E-2</v>
      </c>
      <c r="K146" s="33">
        <f t="shared" si="73"/>
        <v>44742</v>
      </c>
      <c r="L146" s="2">
        <f t="shared" si="74"/>
        <v>132</v>
      </c>
      <c r="M146" s="17">
        <f t="shared" si="75"/>
        <v>132</v>
      </c>
      <c r="N146" s="12">
        <f t="shared" si="76"/>
        <v>1.0233243190000001</v>
      </c>
      <c r="O146" s="12">
        <f t="shared" ca="1" si="77"/>
        <v>1.094836535</v>
      </c>
      <c r="P146" s="17">
        <f t="shared" si="86"/>
        <v>0</v>
      </c>
      <c r="Q146" s="14">
        <f t="shared" ca="1" si="68"/>
        <v>293993.2585</v>
      </c>
      <c r="R146" s="21">
        <f t="shared" si="69"/>
        <v>0</v>
      </c>
      <c r="S146" s="14">
        <f t="shared" si="78"/>
        <v>0</v>
      </c>
      <c r="T146" s="4" t="str">
        <f t="shared" si="79"/>
        <v>A+J=</v>
      </c>
      <c r="U146" s="33">
        <f t="shared" si="80"/>
        <v>45044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2">
        <f t="shared" si="70"/>
        <v>44935</v>
      </c>
      <c r="B147" s="113">
        <f t="shared" ca="1" si="81"/>
        <v>3396310.2078</v>
      </c>
      <c r="C147" s="7">
        <f t="shared" si="71"/>
        <v>3100000</v>
      </c>
      <c r="D147" s="86">
        <f t="shared" si="85"/>
        <v>44932</v>
      </c>
      <c r="E147" s="84">
        <f ca="1">IF(D147&lt;$B$1,VLOOKUP(D147,[1]DI!$A$4:$B$15000,2,FALSE),0)</f>
        <v>0.13650000000000001</v>
      </c>
      <c r="F147" s="14">
        <f t="shared" ca="1" si="82"/>
        <v>1.00050788</v>
      </c>
      <c r="G147" s="14">
        <f ca="1">(TRUNC(PRODUCT($F$12:$F146),16))</f>
        <v>1.07042563531511</v>
      </c>
      <c r="H147" s="14">
        <f t="shared" si="83"/>
        <v>1</v>
      </c>
      <c r="I147" s="14">
        <f t="shared" ca="1" si="84"/>
        <v>1.0704256400000001</v>
      </c>
      <c r="J147" s="13">
        <f t="shared" si="72"/>
        <v>4.4999999999999998E-2</v>
      </c>
      <c r="K147" s="33">
        <f t="shared" si="73"/>
        <v>44742</v>
      </c>
      <c r="L147" s="2">
        <f t="shared" si="74"/>
        <v>133</v>
      </c>
      <c r="M147" s="17">
        <f t="shared" si="75"/>
        <v>133</v>
      </c>
      <c r="N147" s="12">
        <f t="shared" si="76"/>
        <v>1.0235030789999999</v>
      </c>
      <c r="O147" s="12">
        <f t="shared" ca="1" si="77"/>
        <v>1.0955839380000001</v>
      </c>
      <c r="P147" s="17">
        <f t="shared" si="86"/>
        <v>0</v>
      </c>
      <c r="Q147" s="14">
        <f t="shared" ca="1" si="68"/>
        <v>296310.20779999997</v>
      </c>
      <c r="R147" s="21">
        <f t="shared" si="69"/>
        <v>0</v>
      </c>
      <c r="S147" s="14">
        <f t="shared" si="78"/>
        <v>0</v>
      </c>
      <c r="T147" s="4" t="str">
        <f t="shared" si="79"/>
        <v>A+J=</v>
      </c>
      <c r="U147" s="33">
        <f t="shared" si="80"/>
        <v>45044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2">
        <f t="shared" si="70"/>
        <v>44936</v>
      </c>
      <c r="B148" s="113">
        <f t="shared" ca="1" si="81"/>
        <v>3398628.6885000002</v>
      </c>
      <c r="C148" s="7">
        <f t="shared" si="71"/>
        <v>3100000</v>
      </c>
      <c r="D148" s="86">
        <f t="shared" si="85"/>
        <v>44935</v>
      </c>
      <c r="E148" s="84">
        <f ca="1">IF(D148&lt;$B$1,VLOOKUP(D148,[1]DI!$A$4:$B$15000,2,FALSE),0)</f>
        <v>0.13650000000000001</v>
      </c>
      <c r="F148" s="14">
        <f t="shared" ca="1" si="82"/>
        <v>1.00050788</v>
      </c>
      <c r="G148" s="14">
        <f ca="1">(TRUNC(PRODUCT($F$12:$F147),16))</f>
        <v>1.0709692830867701</v>
      </c>
      <c r="H148" s="14">
        <f t="shared" si="83"/>
        <v>1</v>
      </c>
      <c r="I148" s="14">
        <f t="shared" ca="1" si="84"/>
        <v>1.0709692799999999</v>
      </c>
      <c r="J148" s="13">
        <f t="shared" si="72"/>
        <v>4.4999999999999998E-2</v>
      </c>
      <c r="K148" s="33">
        <f t="shared" si="73"/>
        <v>44742</v>
      </c>
      <c r="L148" s="2">
        <f t="shared" si="74"/>
        <v>134</v>
      </c>
      <c r="M148" s="17">
        <f t="shared" si="75"/>
        <v>134</v>
      </c>
      <c r="N148" s="12">
        <f t="shared" si="76"/>
        <v>1.0236818700000001</v>
      </c>
      <c r="O148" s="12">
        <f t="shared" ca="1" si="77"/>
        <v>1.096331835</v>
      </c>
      <c r="P148" s="17">
        <f t="shared" si="86"/>
        <v>0</v>
      </c>
      <c r="Q148" s="14">
        <f t="shared" ca="1" si="68"/>
        <v>298628.68849999999</v>
      </c>
      <c r="R148" s="21">
        <f t="shared" si="69"/>
        <v>0</v>
      </c>
      <c r="S148" s="14">
        <f t="shared" si="78"/>
        <v>0</v>
      </c>
      <c r="T148" s="4" t="str">
        <f t="shared" si="79"/>
        <v>A+J=</v>
      </c>
      <c r="U148" s="33">
        <f t="shared" si="80"/>
        <v>45044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2">
        <f t="shared" si="70"/>
        <v>44937</v>
      </c>
      <c r="B149" s="113">
        <f t="shared" ca="1" si="81"/>
        <v>3400948.7966999998</v>
      </c>
      <c r="C149" s="7">
        <f t="shared" si="71"/>
        <v>3100000</v>
      </c>
      <c r="D149" s="86">
        <f t="shared" si="85"/>
        <v>44936</v>
      </c>
      <c r="E149" s="84">
        <f ca="1">IF(D149&lt;$B$1,VLOOKUP(D149,[1]DI!$A$4:$B$15000,2,FALSE),0)</f>
        <v>0.13650000000000001</v>
      </c>
      <c r="F149" s="14">
        <f t="shared" ca="1" si="82"/>
        <v>1.00050788</v>
      </c>
      <c r="G149" s="14">
        <f ca="1">(TRUNC(PRODUCT($F$12:$F148),16))</f>
        <v>1.0715132069662701</v>
      </c>
      <c r="H149" s="14">
        <f t="shared" si="83"/>
        <v>1</v>
      </c>
      <c r="I149" s="14">
        <f t="shared" ca="1" si="84"/>
        <v>1.07151321</v>
      </c>
      <c r="J149" s="13">
        <f t="shared" si="72"/>
        <v>4.4999999999999998E-2</v>
      </c>
      <c r="K149" s="33">
        <f t="shared" si="73"/>
        <v>44742</v>
      </c>
      <c r="L149" s="2">
        <f t="shared" si="74"/>
        <v>135</v>
      </c>
      <c r="M149" s="17">
        <f t="shared" si="75"/>
        <v>135</v>
      </c>
      <c r="N149" s="12">
        <f t="shared" si="76"/>
        <v>1.023860692</v>
      </c>
      <c r="O149" s="12">
        <f t="shared" ca="1" si="77"/>
        <v>1.097080257</v>
      </c>
      <c r="P149" s="17">
        <f t="shared" si="86"/>
        <v>0</v>
      </c>
      <c r="Q149" s="14">
        <f t="shared" ca="1" si="68"/>
        <v>300948.79670000001</v>
      </c>
      <c r="R149" s="21">
        <f t="shared" si="69"/>
        <v>0</v>
      </c>
      <c r="S149" s="14">
        <f t="shared" si="78"/>
        <v>0</v>
      </c>
      <c r="T149" s="4" t="str">
        <f t="shared" si="79"/>
        <v>A+J=</v>
      </c>
      <c r="U149" s="33">
        <f t="shared" si="80"/>
        <v>45044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2">
        <f t="shared" si="70"/>
        <v>44938</v>
      </c>
      <c r="B150" s="113">
        <f t="shared" ca="1" si="81"/>
        <v>3403270.4641999998</v>
      </c>
      <c r="C150" s="7">
        <f t="shared" si="71"/>
        <v>3100000</v>
      </c>
      <c r="D150" s="86">
        <f t="shared" si="85"/>
        <v>44937</v>
      </c>
      <c r="E150" s="84">
        <f ca="1">IF(D150&lt;$B$1,VLOOKUP(D150,[1]DI!$A$4:$B$15000,2,FALSE),0)</f>
        <v>0.13650000000000001</v>
      </c>
      <c r="F150" s="14">
        <f t="shared" ca="1" si="82"/>
        <v>1.00050788</v>
      </c>
      <c r="G150" s="14">
        <f ca="1">(TRUNC(PRODUCT($F$12:$F149),16))</f>
        <v>1.07205740709382</v>
      </c>
      <c r="H150" s="14">
        <f t="shared" si="83"/>
        <v>1</v>
      </c>
      <c r="I150" s="14">
        <f t="shared" ca="1" si="84"/>
        <v>1.07205741</v>
      </c>
      <c r="J150" s="13">
        <f t="shared" si="72"/>
        <v>4.4999999999999998E-2</v>
      </c>
      <c r="K150" s="33">
        <f t="shared" si="73"/>
        <v>44742</v>
      </c>
      <c r="L150" s="2">
        <f t="shared" si="74"/>
        <v>136</v>
      </c>
      <c r="M150" s="17">
        <f t="shared" si="75"/>
        <v>136</v>
      </c>
      <c r="N150" s="12">
        <f t="shared" si="76"/>
        <v>1.0240395449999999</v>
      </c>
      <c r="O150" s="12">
        <f t="shared" ca="1" si="77"/>
        <v>1.0978291819999999</v>
      </c>
      <c r="P150" s="17">
        <f t="shared" si="86"/>
        <v>0</v>
      </c>
      <c r="Q150" s="14">
        <f t="shared" ca="1" si="68"/>
        <v>303270.46419999999</v>
      </c>
      <c r="R150" s="21">
        <f t="shared" si="69"/>
        <v>0</v>
      </c>
      <c r="S150" s="14">
        <f t="shared" si="78"/>
        <v>0</v>
      </c>
      <c r="T150" s="4" t="str">
        <f t="shared" si="79"/>
        <v>A+J=</v>
      </c>
      <c r="U150" s="33">
        <f t="shared" si="80"/>
        <v>45044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2">
        <f t="shared" si="70"/>
        <v>44939</v>
      </c>
      <c r="B151" s="113">
        <f t="shared" ca="1" si="81"/>
        <v>3405593.7034</v>
      </c>
      <c r="C151" s="7">
        <f t="shared" si="71"/>
        <v>3100000</v>
      </c>
      <c r="D151" s="86">
        <f t="shared" si="85"/>
        <v>44938</v>
      </c>
      <c r="E151" s="84">
        <f ca="1">IF(D151&lt;$B$1,VLOOKUP(D151,[1]DI!$A$4:$B$15000,2,FALSE),0)</f>
        <v>0.13650000000000001</v>
      </c>
      <c r="F151" s="14">
        <f t="shared" ca="1" si="82"/>
        <v>1.00050788</v>
      </c>
      <c r="G151" s="14">
        <f ca="1">(TRUNC(PRODUCT($F$12:$F150),16))</f>
        <v>1.07260188360973</v>
      </c>
      <c r="H151" s="14">
        <f t="shared" si="83"/>
        <v>1</v>
      </c>
      <c r="I151" s="14">
        <f t="shared" ca="1" si="84"/>
        <v>1.0726018799999999</v>
      </c>
      <c r="J151" s="13">
        <f t="shared" si="72"/>
        <v>4.4999999999999998E-2</v>
      </c>
      <c r="K151" s="33">
        <f t="shared" si="73"/>
        <v>44742</v>
      </c>
      <c r="L151" s="2">
        <f t="shared" si="74"/>
        <v>137</v>
      </c>
      <c r="M151" s="17">
        <f t="shared" si="75"/>
        <v>137</v>
      </c>
      <c r="N151" s="12">
        <f t="shared" si="76"/>
        <v>1.0242184299999999</v>
      </c>
      <c r="O151" s="12">
        <f t="shared" ca="1" si="77"/>
        <v>1.098578614</v>
      </c>
      <c r="P151" s="17">
        <f t="shared" si="86"/>
        <v>0</v>
      </c>
      <c r="Q151" s="14">
        <f t="shared" ca="1" si="68"/>
        <v>305593.7034</v>
      </c>
      <c r="R151" s="21">
        <f t="shared" si="69"/>
        <v>0</v>
      </c>
      <c r="S151" s="14">
        <f t="shared" si="78"/>
        <v>0</v>
      </c>
      <c r="T151" s="4" t="str">
        <f t="shared" si="79"/>
        <v>A+J=</v>
      </c>
      <c r="U151" s="33">
        <f t="shared" si="80"/>
        <v>45044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2">
        <f t="shared" si="70"/>
        <v>44942</v>
      </c>
      <c r="B152" s="113">
        <f t="shared" ca="1" si="81"/>
        <v>3407918.5669999998</v>
      </c>
      <c r="C152" s="7">
        <f t="shared" si="71"/>
        <v>3100000</v>
      </c>
      <c r="D152" s="86">
        <f t="shared" si="85"/>
        <v>44939</v>
      </c>
      <c r="E152" s="84">
        <f ca="1">IF(D152&lt;$B$1,VLOOKUP(D152,[1]DI!$A$4:$B$15000,2,FALSE),0)</f>
        <v>0.13650000000000001</v>
      </c>
      <c r="F152" s="14">
        <f t="shared" ca="1" si="82"/>
        <v>1.00050788</v>
      </c>
      <c r="G152" s="14">
        <f ca="1">(TRUNC(PRODUCT($F$12:$F151),16))</f>
        <v>1.07314663665438</v>
      </c>
      <c r="H152" s="14">
        <f t="shared" si="83"/>
        <v>1</v>
      </c>
      <c r="I152" s="14">
        <f t="shared" ca="1" si="84"/>
        <v>1.07314664</v>
      </c>
      <c r="J152" s="13">
        <f t="shared" si="72"/>
        <v>4.4999999999999998E-2</v>
      </c>
      <c r="K152" s="33">
        <f t="shared" si="73"/>
        <v>44742</v>
      </c>
      <c r="L152" s="2">
        <f t="shared" si="74"/>
        <v>138</v>
      </c>
      <c r="M152" s="17">
        <f t="shared" si="75"/>
        <v>138</v>
      </c>
      <c r="N152" s="12">
        <f t="shared" si="76"/>
        <v>1.024397346</v>
      </c>
      <c r="O152" s="12">
        <f t="shared" ca="1" si="77"/>
        <v>1.0993285699999999</v>
      </c>
      <c r="P152" s="17">
        <f t="shared" si="86"/>
        <v>0</v>
      </c>
      <c r="Q152" s="14">
        <f t="shared" ca="1" si="68"/>
        <v>307918.56699999998</v>
      </c>
      <c r="R152" s="21">
        <f t="shared" si="69"/>
        <v>0</v>
      </c>
      <c r="S152" s="14">
        <f t="shared" si="78"/>
        <v>0</v>
      </c>
      <c r="T152" s="4" t="str">
        <f t="shared" si="79"/>
        <v>A+J=</v>
      </c>
      <c r="U152" s="33">
        <f t="shared" si="80"/>
        <v>45044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2">
        <f t="shared" si="70"/>
        <v>44943</v>
      </c>
      <c r="B153" s="113">
        <f t="shared" ca="1" si="81"/>
        <v>3410244.9992</v>
      </c>
      <c r="C153" s="7">
        <f t="shared" si="71"/>
        <v>3100000</v>
      </c>
      <c r="D153" s="86">
        <f t="shared" si="85"/>
        <v>44942</v>
      </c>
      <c r="E153" s="84">
        <f ca="1">IF(D153&lt;$B$1,VLOOKUP(D153,[1]DI!$A$4:$B$15000,2,FALSE),0)</f>
        <v>0.13650000000000001</v>
      </c>
      <c r="F153" s="14">
        <f t="shared" ca="1" si="82"/>
        <v>1.00050788</v>
      </c>
      <c r="G153" s="14">
        <f ca="1">(TRUNC(PRODUCT($F$12:$F152),16))</f>
        <v>1.0736916663682099</v>
      </c>
      <c r="H153" s="14">
        <f t="shared" si="83"/>
        <v>1</v>
      </c>
      <c r="I153" s="14">
        <f t="shared" ca="1" si="84"/>
        <v>1.0736916700000001</v>
      </c>
      <c r="J153" s="13">
        <f t="shared" si="72"/>
        <v>4.4999999999999998E-2</v>
      </c>
      <c r="K153" s="33">
        <f t="shared" si="73"/>
        <v>44742</v>
      </c>
      <c r="L153" s="2">
        <f t="shared" si="74"/>
        <v>139</v>
      </c>
      <c r="M153" s="17">
        <f t="shared" si="75"/>
        <v>139</v>
      </c>
      <c r="N153" s="12">
        <f t="shared" si="76"/>
        <v>1.0245762940000001</v>
      </c>
      <c r="O153" s="12">
        <f t="shared" ca="1" si="77"/>
        <v>1.100079032</v>
      </c>
      <c r="P153" s="17">
        <f t="shared" si="86"/>
        <v>0</v>
      </c>
      <c r="Q153" s="14">
        <f t="shared" ca="1" si="68"/>
        <v>310244.99920000002</v>
      </c>
      <c r="R153" s="21">
        <f t="shared" si="69"/>
        <v>0</v>
      </c>
      <c r="S153" s="14">
        <f t="shared" si="78"/>
        <v>0</v>
      </c>
      <c r="T153" s="4" t="str">
        <f t="shared" si="79"/>
        <v>A+J=</v>
      </c>
      <c r="U153" s="33">
        <f t="shared" si="80"/>
        <v>45044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2">
        <f t="shared" si="70"/>
        <v>44944</v>
      </c>
      <c r="B154" s="113">
        <f t="shared" ca="1" si="81"/>
        <v>3412572.9937999998</v>
      </c>
      <c r="C154" s="7">
        <f t="shared" si="71"/>
        <v>3100000</v>
      </c>
      <c r="D154" s="86">
        <f t="shared" si="85"/>
        <v>44943</v>
      </c>
      <c r="E154" s="84">
        <f ca="1">IF(D154&lt;$B$1,VLOOKUP(D154,[1]DI!$A$4:$B$15000,2,FALSE),0)</f>
        <v>0.13650000000000001</v>
      </c>
      <c r="F154" s="14">
        <f t="shared" ca="1" si="82"/>
        <v>1.00050788</v>
      </c>
      <c r="G154" s="14">
        <f ca="1">(TRUNC(PRODUCT($F$12:$F153),16))</f>
        <v>1.07423697289172</v>
      </c>
      <c r="H154" s="14">
        <f t="shared" si="83"/>
        <v>1</v>
      </c>
      <c r="I154" s="14">
        <f t="shared" ca="1" si="84"/>
        <v>1.0742369700000001</v>
      </c>
      <c r="J154" s="13">
        <f t="shared" si="72"/>
        <v>4.4999999999999998E-2</v>
      </c>
      <c r="K154" s="33">
        <f t="shared" si="73"/>
        <v>44742</v>
      </c>
      <c r="L154" s="2">
        <f t="shared" si="74"/>
        <v>140</v>
      </c>
      <c r="M154" s="17">
        <f t="shared" si="75"/>
        <v>140</v>
      </c>
      <c r="N154" s="12">
        <f t="shared" si="76"/>
        <v>1.0247552719999999</v>
      </c>
      <c r="O154" s="12">
        <f t="shared" ca="1" si="77"/>
        <v>1.100829998</v>
      </c>
      <c r="P154" s="17">
        <f t="shared" si="86"/>
        <v>0</v>
      </c>
      <c r="Q154" s="14">
        <f t="shared" ca="1" si="68"/>
        <v>312572.9938</v>
      </c>
      <c r="R154" s="21">
        <f t="shared" si="69"/>
        <v>0</v>
      </c>
      <c r="S154" s="14">
        <f t="shared" si="78"/>
        <v>0</v>
      </c>
      <c r="T154" s="4" t="str">
        <f t="shared" si="79"/>
        <v>A+J=</v>
      </c>
      <c r="U154" s="33">
        <f t="shared" si="80"/>
        <v>45044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2">
        <f t="shared" si="70"/>
        <v>44945</v>
      </c>
      <c r="B155" s="113">
        <f t="shared" ca="1" si="81"/>
        <v>3414902.6220999998</v>
      </c>
      <c r="C155" s="7">
        <f t="shared" si="71"/>
        <v>3100000</v>
      </c>
      <c r="D155" s="86">
        <f t="shared" si="85"/>
        <v>44944</v>
      </c>
      <c r="E155" s="84">
        <f ca="1">IF(D155&lt;$B$1,VLOOKUP(D155,[1]DI!$A$4:$B$15000,2,FALSE),0)</f>
        <v>0.13650000000000001</v>
      </c>
      <c r="F155" s="14">
        <f t="shared" ca="1" si="82"/>
        <v>1.00050788</v>
      </c>
      <c r="G155" s="14">
        <f ca="1">(TRUNC(PRODUCT($F$12:$F154),16))</f>
        <v>1.07478255636551</v>
      </c>
      <c r="H155" s="14">
        <f t="shared" si="83"/>
        <v>1</v>
      </c>
      <c r="I155" s="14">
        <f t="shared" ca="1" si="84"/>
        <v>1.0747825600000001</v>
      </c>
      <c r="J155" s="13">
        <f t="shared" si="72"/>
        <v>4.4999999999999998E-2</v>
      </c>
      <c r="K155" s="33">
        <f t="shared" si="73"/>
        <v>44742</v>
      </c>
      <c r="L155" s="2">
        <f t="shared" si="74"/>
        <v>141</v>
      </c>
      <c r="M155" s="17">
        <f t="shared" si="75"/>
        <v>141</v>
      </c>
      <c r="N155" s="12">
        <f t="shared" si="76"/>
        <v>1.024934282</v>
      </c>
      <c r="O155" s="12">
        <f t="shared" ca="1" si="77"/>
        <v>1.1015814909999999</v>
      </c>
      <c r="P155" s="17">
        <f t="shared" si="86"/>
        <v>0</v>
      </c>
      <c r="Q155" s="14">
        <f t="shared" ca="1" si="68"/>
        <v>314902.62209999998</v>
      </c>
      <c r="R155" s="21">
        <f t="shared" si="69"/>
        <v>0</v>
      </c>
      <c r="S155" s="14">
        <f t="shared" si="78"/>
        <v>0</v>
      </c>
      <c r="T155" s="4" t="str">
        <f t="shared" si="79"/>
        <v>A+J=</v>
      </c>
      <c r="U155" s="33">
        <f t="shared" si="80"/>
        <v>45044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2">
        <f t="shared" si="70"/>
        <v>44946</v>
      </c>
      <c r="B156" s="113">
        <f t="shared" ca="1" si="81"/>
        <v>3417233.8190000001</v>
      </c>
      <c r="C156" s="7">
        <f t="shared" si="71"/>
        <v>3100000</v>
      </c>
      <c r="D156" s="86">
        <f t="shared" si="85"/>
        <v>44945</v>
      </c>
      <c r="E156" s="84">
        <f ca="1">IF(D156&lt;$B$1,VLOOKUP(D156,[1]DI!$A$4:$B$15000,2,FALSE),0)</f>
        <v>0.13650000000000001</v>
      </c>
      <c r="F156" s="14">
        <f t="shared" ca="1" si="82"/>
        <v>1.00050788</v>
      </c>
      <c r="G156" s="14">
        <f ca="1">(TRUNC(PRODUCT($F$12:$F155),16))</f>
        <v>1.0753284169302399</v>
      </c>
      <c r="H156" s="14">
        <f t="shared" si="83"/>
        <v>1</v>
      </c>
      <c r="I156" s="14">
        <f t="shared" ca="1" si="84"/>
        <v>1.07532842</v>
      </c>
      <c r="J156" s="13">
        <f t="shared" si="72"/>
        <v>4.4999999999999998E-2</v>
      </c>
      <c r="K156" s="33">
        <f t="shared" si="73"/>
        <v>44742</v>
      </c>
      <c r="L156" s="2">
        <f t="shared" si="74"/>
        <v>142</v>
      </c>
      <c r="M156" s="17">
        <f t="shared" si="75"/>
        <v>142</v>
      </c>
      <c r="N156" s="12">
        <f t="shared" si="76"/>
        <v>1.025113323</v>
      </c>
      <c r="O156" s="12">
        <f t="shared" ca="1" si="77"/>
        <v>1.1023334899999999</v>
      </c>
      <c r="P156" s="17">
        <f t="shared" si="86"/>
        <v>0</v>
      </c>
      <c r="Q156" s="14">
        <f t="shared" ca="1" si="68"/>
        <v>317233.81900000002</v>
      </c>
      <c r="R156" s="21">
        <f t="shared" si="69"/>
        <v>0</v>
      </c>
      <c r="S156" s="14">
        <f t="shared" si="78"/>
        <v>0</v>
      </c>
      <c r="T156" s="4" t="str">
        <f t="shared" si="79"/>
        <v>A+J=</v>
      </c>
      <c r="U156" s="33">
        <f t="shared" si="80"/>
        <v>45044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2">
        <f t="shared" si="70"/>
        <v>44949</v>
      </c>
      <c r="B157" s="113">
        <f t="shared" ca="1" si="81"/>
        <v>3419566.5814</v>
      </c>
      <c r="C157" s="7">
        <f t="shared" si="71"/>
        <v>3100000</v>
      </c>
      <c r="D157" s="86">
        <f t="shared" si="85"/>
        <v>44946</v>
      </c>
      <c r="E157" s="84">
        <f ca="1">IF(D157&lt;$B$1,VLOOKUP(D157,[1]DI!$A$4:$B$15000,2,FALSE),0)</f>
        <v>0.13650000000000001</v>
      </c>
      <c r="F157" s="14">
        <f t="shared" ca="1" si="82"/>
        <v>1.00050788</v>
      </c>
      <c r="G157" s="14">
        <f ca="1">(TRUNC(PRODUCT($F$12:$F156),16))</f>
        <v>1.07587455472663</v>
      </c>
      <c r="H157" s="14">
        <f t="shared" si="83"/>
        <v>1</v>
      </c>
      <c r="I157" s="14">
        <f t="shared" ca="1" si="84"/>
        <v>1.07587455</v>
      </c>
      <c r="J157" s="13">
        <f t="shared" si="72"/>
        <v>4.4999999999999998E-2</v>
      </c>
      <c r="K157" s="33">
        <f t="shared" si="73"/>
        <v>44742</v>
      </c>
      <c r="L157" s="2">
        <f t="shared" si="74"/>
        <v>143</v>
      </c>
      <c r="M157" s="17">
        <f t="shared" si="75"/>
        <v>143</v>
      </c>
      <c r="N157" s="12">
        <f t="shared" si="76"/>
        <v>1.0252923949999999</v>
      </c>
      <c r="O157" s="12">
        <f t="shared" ca="1" si="77"/>
        <v>1.103085994</v>
      </c>
      <c r="P157" s="17">
        <f t="shared" si="86"/>
        <v>0</v>
      </c>
      <c r="Q157" s="14">
        <f t="shared" ca="1" si="68"/>
        <v>319566.58140000002</v>
      </c>
      <c r="R157" s="21">
        <f t="shared" si="69"/>
        <v>0</v>
      </c>
      <c r="S157" s="14">
        <f t="shared" si="78"/>
        <v>0</v>
      </c>
      <c r="T157" s="4" t="str">
        <f t="shared" si="79"/>
        <v>A+J=</v>
      </c>
      <c r="U157" s="33">
        <f t="shared" si="80"/>
        <v>45044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2">
        <f t="shared" si="70"/>
        <v>44950</v>
      </c>
      <c r="B158" s="113">
        <f t="shared" ca="1" si="81"/>
        <v>3421900.9805999999</v>
      </c>
      <c r="C158" s="7">
        <f t="shared" si="71"/>
        <v>3100000</v>
      </c>
      <c r="D158" s="86">
        <f t="shared" si="85"/>
        <v>44949</v>
      </c>
      <c r="E158" s="84">
        <f ca="1">IF(D158&lt;$B$1,VLOOKUP(D158,[1]DI!$A$4:$B$15000,2,FALSE),0)</f>
        <v>0.13650000000000001</v>
      </c>
      <c r="F158" s="14">
        <f t="shared" ca="1" si="82"/>
        <v>1.00050788</v>
      </c>
      <c r="G158" s="14">
        <f ca="1">(TRUNC(PRODUCT($F$12:$F157),16))</f>
        <v>1.0764209698954901</v>
      </c>
      <c r="H158" s="14">
        <f t="shared" si="83"/>
        <v>1</v>
      </c>
      <c r="I158" s="14">
        <f t="shared" ca="1" si="84"/>
        <v>1.07642097</v>
      </c>
      <c r="J158" s="13">
        <f t="shared" si="72"/>
        <v>4.4999999999999998E-2</v>
      </c>
      <c r="K158" s="33">
        <f t="shared" si="73"/>
        <v>44742</v>
      </c>
      <c r="L158" s="2">
        <f t="shared" si="74"/>
        <v>144</v>
      </c>
      <c r="M158" s="17">
        <f t="shared" si="75"/>
        <v>144</v>
      </c>
      <c r="N158" s="12">
        <f t="shared" si="76"/>
        <v>1.025471499</v>
      </c>
      <c r="O158" s="12">
        <f t="shared" ca="1" si="77"/>
        <v>1.1038390259999999</v>
      </c>
      <c r="P158" s="17">
        <f t="shared" si="86"/>
        <v>0</v>
      </c>
      <c r="Q158" s="14">
        <f t="shared" ca="1" si="68"/>
        <v>321900.98060000001</v>
      </c>
      <c r="R158" s="21">
        <f t="shared" si="69"/>
        <v>0</v>
      </c>
      <c r="S158" s="14">
        <f t="shared" si="78"/>
        <v>0</v>
      </c>
      <c r="T158" s="4" t="str">
        <f t="shared" si="79"/>
        <v>A+J=</v>
      </c>
      <c r="U158" s="33">
        <f t="shared" si="80"/>
        <v>45044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2">
        <f t="shared" si="70"/>
        <v>44951</v>
      </c>
      <c r="B159" s="113">
        <f t="shared" ca="1" si="81"/>
        <v>3424236.9452999998</v>
      </c>
      <c r="C159" s="7">
        <f t="shared" si="71"/>
        <v>3100000</v>
      </c>
      <c r="D159" s="86">
        <f t="shared" si="85"/>
        <v>44950</v>
      </c>
      <c r="E159" s="84">
        <f ca="1">IF(D159&lt;$B$1,VLOOKUP(D159,[1]DI!$A$4:$B$15000,2,FALSE),0)</f>
        <v>0.13650000000000001</v>
      </c>
      <c r="F159" s="14">
        <f t="shared" ca="1" si="82"/>
        <v>1.00050788</v>
      </c>
      <c r="G159" s="14">
        <f ca="1">(TRUNC(PRODUCT($F$12:$F158),16))</f>
        <v>1.0769676625776801</v>
      </c>
      <c r="H159" s="14">
        <f t="shared" si="83"/>
        <v>1</v>
      </c>
      <c r="I159" s="14">
        <f t="shared" ca="1" si="84"/>
        <v>1.07696766</v>
      </c>
      <c r="J159" s="13">
        <f t="shared" si="72"/>
        <v>4.4999999999999998E-2</v>
      </c>
      <c r="K159" s="33">
        <f t="shared" si="73"/>
        <v>44742</v>
      </c>
      <c r="L159" s="2">
        <f t="shared" si="74"/>
        <v>145</v>
      </c>
      <c r="M159" s="17">
        <f t="shared" si="75"/>
        <v>145</v>
      </c>
      <c r="N159" s="12">
        <f t="shared" si="76"/>
        <v>1.025650634</v>
      </c>
      <c r="O159" s="12">
        <f t="shared" ca="1" si="77"/>
        <v>1.104592563</v>
      </c>
      <c r="P159" s="17">
        <f t="shared" si="86"/>
        <v>0</v>
      </c>
      <c r="Q159" s="14">
        <f t="shared" ca="1" si="68"/>
        <v>324236.94530000002</v>
      </c>
      <c r="R159" s="21">
        <f t="shared" si="69"/>
        <v>0</v>
      </c>
      <c r="S159" s="14">
        <f t="shared" si="78"/>
        <v>0</v>
      </c>
      <c r="T159" s="4" t="str">
        <f t="shared" si="79"/>
        <v>A+J=</v>
      </c>
      <c r="U159" s="33">
        <f t="shared" si="80"/>
        <v>45044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2">
        <f t="shared" si="70"/>
        <v>44952</v>
      </c>
      <c r="B160" s="113">
        <f t="shared" ca="1" si="81"/>
        <v>3426574.5126999998</v>
      </c>
      <c r="C160" s="7">
        <f t="shared" si="71"/>
        <v>3100000</v>
      </c>
      <c r="D160" s="86">
        <f t="shared" si="85"/>
        <v>44951</v>
      </c>
      <c r="E160" s="84">
        <f ca="1">IF(D160&lt;$B$1,VLOOKUP(D160,[1]DI!$A$4:$B$15000,2,FALSE),0)</f>
        <v>0.13650000000000001</v>
      </c>
      <c r="F160" s="14">
        <f t="shared" ca="1" si="82"/>
        <v>1.00050788</v>
      </c>
      <c r="G160" s="14">
        <f ca="1">(TRUNC(PRODUCT($F$12:$F159),16))</f>
        <v>1.0775146329141501</v>
      </c>
      <c r="H160" s="14">
        <f t="shared" si="83"/>
        <v>1</v>
      </c>
      <c r="I160" s="14">
        <f t="shared" ca="1" si="84"/>
        <v>1.07751463</v>
      </c>
      <c r="J160" s="13">
        <f t="shared" si="72"/>
        <v>4.4999999999999998E-2</v>
      </c>
      <c r="K160" s="33">
        <f t="shared" si="73"/>
        <v>44742</v>
      </c>
      <c r="L160" s="2">
        <f t="shared" si="74"/>
        <v>146</v>
      </c>
      <c r="M160" s="17">
        <f t="shared" si="75"/>
        <v>146</v>
      </c>
      <c r="N160" s="12">
        <f t="shared" si="76"/>
        <v>1.0258297999999999</v>
      </c>
      <c r="O160" s="12">
        <f t="shared" ca="1" si="77"/>
        <v>1.1053466169999999</v>
      </c>
      <c r="P160" s="17">
        <f t="shared" si="86"/>
        <v>0</v>
      </c>
      <c r="Q160" s="14">
        <f t="shared" ca="1" si="68"/>
        <v>326574.51270000002</v>
      </c>
      <c r="R160" s="21">
        <f t="shared" si="69"/>
        <v>0</v>
      </c>
      <c r="S160" s="14">
        <f t="shared" si="78"/>
        <v>0</v>
      </c>
      <c r="T160" s="4" t="str">
        <f t="shared" si="79"/>
        <v>A+J=</v>
      </c>
      <c r="U160" s="33">
        <f t="shared" si="80"/>
        <v>45044</v>
      </c>
      <c r="V160" s="3"/>
      <c r="W160" s="139">
        <f>[2]Plan1!$A242</f>
        <v>44197</v>
      </c>
      <c r="Z160" s="1"/>
      <c r="AB160" s="124">
        <f>WORKDAY(AC160,-1,$W$160:$W$544)</f>
        <v>44741</v>
      </c>
      <c r="AC160" s="141">
        <f>A9</f>
        <v>44742</v>
      </c>
      <c r="AD160" s="124">
        <f>WORKDAY(AB160,1,$W$160:$W$544)</f>
        <v>44742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2">
        <f t="shared" si="70"/>
        <v>44953</v>
      </c>
      <c r="B161" s="113">
        <f t="shared" ca="1" si="81"/>
        <v>3428913.6858999999</v>
      </c>
      <c r="C161" s="7">
        <f t="shared" si="71"/>
        <v>3100000</v>
      </c>
      <c r="D161" s="86">
        <f t="shared" si="85"/>
        <v>44952</v>
      </c>
      <c r="E161" s="84">
        <f ca="1">IF(D161&lt;$B$1,VLOOKUP(D161,[1]DI!$A$4:$B$15000,2,FALSE),0)</f>
        <v>0.13650000000000001</v>
      </c>
      <c r="F161" s="14">
        <f t="shared" ca="1" si="82"/>
        <v>1.00050788</v>
      </c>
      <c r="G161" s="14">
        <f ca="1">(TRUNC(PRODUCT($F$12:$F160),16))</f>
        <v>1.0780618810459099</v>
      </c>
      <c r="H161" s="14">
        <f t="shared" si="83"/>
        <v>1</v>
      </c>
      <c r="I161" s="14">
        <f t="shared" ca="1" si="84"/>
        <v>1.0780618799999999</v>
      </c>
      <c r="J161" s="13">
        <f t="shared" si="72"/>
        <v>4.4999999999999998E-2</v>
      </c>
      <c r="K161" s="33">
        <f t="shared" si="73"/>
        <v>44742</v>
      </c>
      <c r="L161" s="2">
        <f t="shared" si="74"/>
        <v>147</v>
      </c>
      <c r="M161" s="17">
        <f t="shared" si="75"/>
        <v>147</v>
      </c>
      <c r="N161" s="12">
        <f t="shared" si="76"/>
        <v>1.026008998</v>
      </c>
      <c r="O161" s="12">
        <f t="shared" ca="1" si="77"/>
        <v>1.1061011890000001</v>
      </c>
      <c r="P161" s="17">
        <f t="shared" si="86"/>
        <v>0</v>
      </c>
      <c r="Q161" s="14">
        <f t="shared" ca="1" si="68"/>
        <v>328913.68589999998</v>
      </c>
      <c r="R161" s="21">
        <f t="shared" si="69"/>
        <v>0</v>
      </c>
      <c r="S161" s="14">
        <f t="shared" si="78"/>
        <v>0</v>
      </c>
      <c r="T161" s="4" t="str">
        <f t="shared" si="79"/>
        <v>A+J=</v>
      </c>
      <c r="U161" s="33">
        <f t="shared" si="80"/>
        <v>45044</v>
      </c>
      <c r="V161" s="3"/>
      <c r="W161" s="139">
        <f>[2]Plan1!$A243</f>
        <v>44242</v>
      </c>
      <c r="Z161" s="1"/>
      <c r="AB161" s="124">
        <f>WORKDAY(AC161,-1,$W$160:$W$544)</f>
        <v>45043</v>
      </c>
      <c r="AC161" s="124">
        <v>45044</v>
      </c>
      <c r="AD161" s="124">
        <f>WORKDAY(AB161,1,$W$160:$W$544)</f>
        <v>45044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2">
        <f t="shared" si="70"/>
        <v>44956</v>
      </c>
      <c r="B162" s="113">
        <f t="shared" ca="1" si="81"/>
        <v>3431254.4618000002</v>
      </c>
      <c r="C162" s="7">
        <f t="shared" si="71"/>
        <v>3100000</v>
      </c>
      <c r="D162" s="86">
        <f t="shared" si="85"/>
        <v>44953</v>
      </c>
      <c r="E162" s="84">
        <f ca="1">IF(D162&lt;$B$1,VLOOKUP(D162,[1]DI!$A$4:$B$15000,2,FALSE),0)</f>
        <v>0.13650000000000001</v>
      </c>
      <c r="F162" s="14">
        <f t="shared" ca="1" si="82"/>
        <v>1.00050788</v>
      </c>
      <c r="G162" s="14">
        <f ca="1">(TRUNC(PRODUCT($F$12:$F161),16))</f>
        <v>1.0786094071140599</v>
      </c>
      <c r="H162" s="14">
        <f t="shared" si="83"/>
        <v>1</v>
      </c>
      <c r="I162" s="14">
        <f t="shared" ca="1" si="84"/>
        <v>1.0786094100000001</v>
      </c>
      <c r="J162" s="13">
        <f t="shared" si="72"/>
        <v>4.4999999999999998E-2</v>
      </c>
      <c r="K162" s="33">
        <f t="shared" si="73"/>
        <v>44742</v>
      </c>
      <c r="L162" s="2">
        <f t="shared" si="74"/>
        <v>148</v>
      </c>
      <c r="M162" s="17">
        <f t="shared" si="75"/>
        <v>148</v>
      </c>
      <c r="N162" s="12">
        <f t="shared" si="76"/>
        <v>1.026188227</v>
      </c>
      <c r="O162" s="12">
        <f t="shared" ca="1" si="77"/>
        <v>1.106856278</v>
      </c>
      <c r="P162" s="17">
        <f t="shared" si="86"/>
        <v>0</v>
      </c>
      <c r="Q162" s="14">
        <f t="shared" ca="1" si="68"/>
        <v>331254.46179999999</v>
      </c>
      <c r="R162" s="21">
        <f t="shared" si="69"/>
        <v>0</v>
      </c>
      <c r="S162" s="14">
        <f t="shared" si="78"/>
        <v>0</v>
      </c>
      <c r="T162" s="4" t="str">
        <f t="shared" si="79"/>
        <v>A+J=</v>
      </c>
      <c r="U162" s="33">
        <f t="shared" si="80"/>
        <v>45044</v>
      </c>
      <c r="V162" s="3"/>
      <c r="W162" s="139">
        <f>[2]Plan1!$A244</f>
        <v>44243</v>
      </c>
      <c r="Z162" s="1"/>
      <c r="AB162" s="124"/>
      <c r="AC162" s="124"/>
      <c r="AD162" s="124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2">
        <f t="shared" si="70"/>
        <v>44957</v>
      </c>
      <c r="B163" s="113">
        <f t="shared" ca="1" si="81"/>
        <v>3433596.8094000001</v>
      </c>
      <c r="C163" s="7">
        <f t="shared" si="71"/>
        <v>3100000</v>
      </c>
      <c r="D163" s="86">
        <f t="shared" si="85"/>
        <v>44956</v>
      </c>
      <c r="E163" s="84">
        <f ca="1">IF(D163&lt;$B$1,VLOOKUP(D163,[1]DI!$A$4:$B$15000,2,FALSE),0)</f>
        <v>0.13650000000000001</v>
      </c>
      <c r="F163" s="14">
        <f t="shared" ca="1" si="82"/>
        <v>1.00050788</v>
      </c>
      <c r="G163" s="14">
        <f ca="1">(TRUNC(PRODUCT($F$12:$F162),16))</f>
        <v>1.0791572112597401</v>
      </c>
      <c r="H163" s="14">
        <f t="shared" si="83"/>
        <v>1</v>
      </c>
      <c r="I163" s="14">
        <f t="shared" ca="1" si="84"/>
        <v>1.07915721</v>
      </c>
      <c r="J163" s="13">
        <f t="shared" si="72"/>
        <v>4.4999999999999998E-2</v>
      </c>
      <c r="K163" s="33">
        <f t="shared" si="73"/>
        <v>44742</v>
      </c>
      <c r="L163" s="2">
        <f t="shared" si="74"/>
        <v>149</v>
      </c>
      <c r="M163" s="17">
        <f t="shared" si="75"/>
        <v>149</v>
      </c>
      <c r="N163" s="12">
        <f t="shared" si="76"/>
        <v>1.0263674869999999</v>
      </c>
      <c r="O163" s="12">
        <f t="shared" ca="1" si="77"/>
        <v>1.1076118740000001</v>
      </c>
      <c r="P163" s="17">
        <f t="shared" si="86"/>
        <v>0</v>
      </c>
      <c r="Q163" s="14">
        <f t="shared" ca="1" si="68"/>
        <v>333596.80940000003</v>
      </c>
      <c r="R163" s="21">
        <f t="shared" si="69"/>
        <v>0</v>
      </c>
      <c r="S163" s="14">
        <f t="shared" si="78"/>
        <v>0</v>
      </c>
      <c r="T163" s="4" t="str">
        <f t="shared" si="79"/>
        <v>A+J=</v>
      </c>
      <c r="U163" s="33">
        <f t="shared" si="80"/>
        <v>45044</v>
      </c>
      <c r="V163" s="3"/>
      <c r="W163" s="139">
        <f>[2]Plan1!$A245</f>
        <v>44288</v>
      </c>
      <c r="Z163" s="1"/>
      <c r="AB163" s="124"/>
      <c r="AC163" s="124"/>
      <c r="AD163" s="124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2">
        <f t="shared" si="70"/>
        <v>44958</v>
      </c>
      <c r="B164" s="113">
        <f t="shared" ca="1" si="81"/>
        <v>3435940.7596999998</v>
      </c>
      <c r="C164" s="7">
        <f t="shared" si="71"/>
        <v>3100000</v>
      </c>
      <c r="D164" s="86">
        <f t="shared" si="85"/>
        <v>44957</v>
      </c>
      <c r="E164" s="84">
        <f ca="1">IF(D164&lt;$B$1,VLOOKUP(D164,[1]DI!$A$4:$B$15000,2,FALSE),0)</f>
        <v>0.13650000000000001</v>
      </c>
      <c r="F164" s="14">
        <f t="shared" ca="1" si="82"/>
        <v>1.00050788</v>
      </c>
      <c r="G164" s="14">
        <f ca="1">(TRUNC(PRODUCT($F$12:$F163),16))</f>
        <v>1.0797052936242</v>
      </c>
      <c r="H164" s="14">
        <f t="shared" si="83"/>
        <v>1</v>
      </c>
      <c r="I164" s="14">
        <f t="shared" ca="1" si="84"/>
        <v>1.0797052899999999</v>
      </c>
      <c r="J164" s="13">
        <f t="shared" si="72"/>
        <v>4.4999999999999998E-2</v>
      </c>
      <c r="K164" s="33">
        <f t="shared" si="73"/>
        <v>44742</v>
      </c>
      <c r="L164" s="2">
        <f t="shared" si="74"/>
        <v>150</v>
      </c>
      <c r="M164" s="17">
        <f t="shared" si="75"/>
        <v>150</v>
      </c>
      <c r="N164" s="12">
        <f t="shared" si="76"/>
        <v>1.0265467779999999</v>
      </c>
      <c r="O164" s="12">
        <f t="shared" ca="1" si="77"/>
        <v>1.1083679870000001</v>
      </c>
      <c r="P164" s="17">
        <f t="shared" si="86"/>
        <v>0</v>
      </c>
      <c r="Q164" s="14">
        <f t="shared" ca="1" si="68"/>
        <v>335940.7597</v>
      </c>
      <c r="R164" s="21">
        <f t="shared" si="69"/>
        <v>0</v>
      </c>
      <c r="S164" s="14">
        <f t="shared" si="78"/>
        <v>0</v>
      </c>
      <c r="T164" s="4" t="str">
        <f t="shared" si="79"/>
        <v>A+J=</v>
      </c>
      <c r="U164" s="33">
        <f t="shared" si="80"/>
        <v>45044</v>
      </c>
      <c r="V164" s="3"/>
      <c r="W164" s="139">
        <f>[2]Plan1!$A246</f>
        <v>44307</v>
      </c>
      <c r="Z164" s="1"/>
      <c r="AB164" s="124"/>
      <c r="AC164" s="124"/>
      <c r="AD164" s="124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2">
        <f t="shared" si="70"/>
        <v>44959</v>
      </c>
      <c r="B165" s="113">
        <f t="shared" ca="1" si="81"/>
        <v>3438286.3158</v>
      </c>
      <c r="C165" s="7">
        <f t="shared" si="71"/>
        <v>3100000</v>
      </c>
      <c r="D165" s="86">
        <f t="shared" si="85"/>
        <v>44958</v>
      </c>
      <c r="E165" s="84">
        <f ca="1">IF(D165&lt;$B$1,VLOOKUP(D165,[1]DI!$A$4:$B$15000,2,FALSE),0)</f>
        <v>0.13650000000000001</v>
      </c>
      <c r="F165" s="14">
        <f t="shared" ca="1" si="82"/>
        <v>1.00050788</v>
      </c>
      <c r="G165" s="14">
        <f ca="1">(TRUNC(PRODUCT($F$12:$F164),16))</f>
        <v>1.08025365434872</v>
      </c>
      <c r="H165" s="14">
        <f t="shared" si="83"/>
        <v>1</v>
      </c>
      <c r="I165" s="14">
        <f t="shared" ca="1" si="84"/>
        <v>1.08025365</v>
      </c>
      <c r="J165" s="13">
        <f t="shared" si="72"/>
        <v>4.4999999999999998E-2</v>
      </c>
      <c r="K165" s="33">
        <f t="shared" si="73"/>
        <v>44742</v>
      </c>
      <c r="L165" s="2">
        <f t="shared" si="74"/>
        <v>151</v>
      </c>
      <c r="M165" s="17">
        <f t="shared" si="75"/>
        <v>151</v>
      </c>
      <c r="N165" s="12">
        <f t="shared" si="76"/>
        <v>1.0267261009999999</v>
      </c>
      <c r="O165" s="12">
        <f t="shared" ca="1" si="77"/>
        <v>1.1091246180000001</v>
      </c>
      <c r="P165" s="17">
        <f t="shared" si="86"/>
        <v>0</v>
      </c>
      <c r="Q165" s="14">
        <f t="shared" ca="1" si="68"/>
        <v>338286.31579999998</v>
      </c>
      <c r="R165" s="21">
        <f t="shared" si="69"/>
        <v>0</v>
      </c>
      <c r="S165" s="14">
        <f t="shared" si="78"/>
        <v>0</v>
      </c>
      <c r="T165" s="4" t="str">
        <f t="shared" si="79"/>
        <v>A+J=</v>
      </c>
      <c r="U165" s="33">
        <f t="shared" si="80"/>
        <v>45044</v>
      </c>
      <c r="V165" s="3"/>
      <c r="W165" s="139">
        <f>[2]Plan1!$A247</f>
        <v>44317</v>
      </c>
      <c r="Z165" s="1"/>
      <c r="AB165" s="124"/>
      <c r="AC165" s="124"/>
      <c r="AD165" s="124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2">
        <f t="shared" si="70"/>
        <v>44960</v>
      </c>
      <c r="B166" s="113">
        <f t="shared" ca="1" si="81"/>
        <v>3440633.4777000002</v>
      </c>
      <c r="C166" s="7">
        <f t="shared" si="71"/>
        <v>3100000</v>
      </c>
      <c r="D166" s="86">
        <f t="shared" si="85"/>
        <v>44959</v>
      </c>
      <c r="E166" s="84">
        <f ca="1">IF(D166&lt;$B$1,VLOOKUP(D166,[1]DI!$A$4:$B$15000,2,FALSE),0)</f>
        <v>0.13650000000000001</v>
      </c>
      <c r="F166" s="14">
        <f t="shared" ca="1" si="82"/>
        <v>1.00050788</v>
      </c>
      <c r="G166" s="14">
        <f ca="1">(TRUNC(PRODUCT($F$12:$F165),16))</f>
        <v>1.0808022935746899</v>
      </c>
      <c r="H166" s="14">
        <f t="shared" si="83"/>
        <v>1</v>
      </c>
      <c r="I166" s="14">
        <f t="shared" ca="1" si="84"/>
        <v>1.0808022900000001</v>
      </c>
      <c r="J166" s="13">
        <f t="shared" si="72"/>
        <v>4.4999999999999998E-2</v>
      </c>
      <c r="K166" s="33">
        <f t="shared" si="73"/>
        <v>44742</v>
      </c>
      <c r="L166" s="2">
        <f t="shared" si="74"/>
        <v>152</v>
      </c>
      <c r="M166" s="17">
        <f t="shared" si="75"/>
        <v>152</v>
      </c>
      <c r="N166" s="12">
        <f t="shared" si="76"/>
        <v>1.0269054550000001</v>
      </c>
      <c r="O166" s="12">
        <f t="shared" ca="1" si="77"/>
        <v>1.1098817670000001</v>
      </c>
      <c r="P166" s="17">
        <f t="shared" si="86"/>
        <v>0</v>
      </c>
      <c r="Q166" s="14">
        <f t="shared" ca="1" si="68"/>
        <v>340633.47769999999</v>
      </c>
      <c r="R166" s="21">
        <f t="shared" si="69"/>
        <v>0</v>
      </c>
      <c r="S166" s="14">
        <f t="shared" si="78"/>
        <v>0</v>
      </c>
      <c r="T166" s="4" t="str">
        <f t="shared" si="79"/>
        <v>A+J=</v>
      </c>
      <c r="U166" s="33">
        <f t="shared" si="80"/>
        <v>45044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2">
        <f t="shared" si="70"/>
        <v>44963</v>
      </c>
      <c r="B167" s="113">
        <f t="shared" ca="1" si="81"/>
        <v>3442982.2516000001</v>
      </c>
      <c r="C167" s="7">
        <f t="shared" si="71"/>
        <v>3100000</v>
      </c>
      <c r="D167" s="86">
        <f t="shared" si="85"/>
        <v>44960</v>
      </c>
      <c r="E167" s="84">
        <f ca="1">IF(D167&lt;$B$1,VLOOKUP(D167,[1]DI!$A$4:$B$15000,2,FALSE),0)</f>
        <v>0.13650000000000001</v>
      </c>
      <c r="F167" s="14">
        <f t="shared" ca="1" si="82"/>
        <v>1.00050788</v>
      </c>
      <c r="G167" s="14">
        <f ca="1">(TRUNC(PRODUCT($F$12:$F166),16))</f>
        <v>1.08135121144355</v>
      </c>
      <c r="H167" s="14">
        <f t="shared" si="83"/>
        <v>1</v>
      </c>
      <c r="I167" s="14">
        <f t="shared" ca="1" si="84"/>
        <v>1.08135121</v>
      </c>
      <c r="J167" s="13">
        <f t="shared" si="72"/>
        <v>4.4999999999999998E-2</v>
      </c>
      <c r="K167" s="33">
        <f t="shared" si="73"/>
        <v>44742</v>
      </c>
      <c r="L167" s="2">
        <f t="shared" si="74"/>
        <v>153</v>
      </c>
      <c r="M167" s="17">
        <f t="shared" si="75"/>
        <v>153</v>
      </c>
      <c r="N167" s="12">
        <f t="shared" si="76"/>
        <v>1.027084841</v>
      </c>
      <c r="O167" s="12">
        <f t="shared" ca="1" si="77"/>
        <v>1.110639436</v>
      </c>
      <c r="P167" s="17">
        <f t="shared" si="86"/>
        <v>0</v>
      </c>
      <c r="Q167" s="14">
        <f t="shared" ca="1" si="68"/>
        <v>342982.25160000002</v>
      </c>
      <c r="R167" s="21">
        <f t="shared" si="69"/>
        <v>0</v>
      </c>
      <c r="S167" s="14">
        <f t="shared" si="78"/>
        <v>0</v>
      </c>
      <c r="T167" s="4" t="str">
        <f t="shared" si="79"/>
        <v>A+J=</v>
      </c>
      <c r="U167" s="33">
        <f t="shared" si="80"/>
        <v>45044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2">
        <f t="shared" si="70"/>
        <v>44964</v>
      </c>
      <c r="B168" s="113">
        <f t="shared" ca="1" si="81"/>
        <v>3445332.6250999998</v>
      </c>
      <c r="C168" s="7">
        <f t="shared" si="71"/>
        <v>3100000</v>
      </c>
      <c r="D168" s="86">
        <f t="shared" si="85"/>
        <v>44963</v>
      </c>
      <c r="E168" s="84">
        <f ca="1">IF(D168&lt;$B$1,VLOOKUP(D168,[1]DI!$A$4:$B$15000,2,FALSE),0)</f>
        <v>0.13650000000000001</v>
      </c>
      <c r="F168" s="14">
        <f t="shared" ca="1" si="82"/>
        <v>1.00050788</v>
      </c>
      <c r="G168" s="14">
        <f ca="1">(TRUNC(PRODUCT($F$12:$F167),16))</f>
        <v>1.08190040809682</v>
      </c>
      <c r="H168" s="14">
        <f t="shared" si="83"/>
        <v>1</v>
      </c>
      <c r="I168" s="14">
        <f t="shared" ca="1" si="84"/>
        <v>1.08190041</v>
      </c>
      <c r="J168" s="13">
        <f t="shared" si="72"/>
        <v>4.4999999999999998E-2</v>
      </c>
      <c r="K168" s="33">
        <f t="shared" si="73"/>
        <v>44742</v>
      </c>
      <c r="L168" s="2">
        <f t="shared" si="74"/>
        <v>154</v>
      </c>
      <c r="M168" s="17">
        <f t="shared" si="75"/>
        <v>154</v>
      </c>
      <c r="N168" s="12">
        <f t="shared" si="76"/>
        <v>1.0272642569999999</v>
      </c>
      <c r="O168" s="12">
        <f t="shared" ca="1" si="77"/>
        <v>1.1113976210000001</v>
      </c>
      <c r="P168" s="17">
        <f t="shared" si="86"/>
        <v>0</v>
      </c>
      <c r="Q168" s="14">
        <f t="shared" ca="1" si="68"/>
        <v>345332.6251</v>
      </c>
      <c r="R168" s="21">
        <f t="shared" si="69"/>
        <v>0</v>
      </c>
      <c r="S168" s="14">
        <f t="shared" si="78"/>
        <v>0</v>
      </c>
      <c r="T168" s="4" t="str">
        <f t="shared" si="79"/>
        <v>A+J=</v>
      </c>
      <c r="U168" s="33">
        <f t="shared" si="80"/>
        <v>45044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2">
        <f t="shared" si="70"/>
        <v>44965</v>
      </c>
      <c r="B169" s="113">
        <f t="shared" ca="1" si="81"/>
        <v>3447684.5765</v>
      </c>
      <c r="C169" s="7">
        <f t="shared" si="71"/>
        <v>3100000</v>
      </c>
      <c r="D169" s="86">
        <f t="shared" si="85"/>
        <v>44964</v>
      </c>
      <c r="E169" s="84">
        <f ca="1">IF(D169&lt;$B$1,VLOOKUP(D169,[1]DI!$A$4:$B$15000,2,FALSE),0)</f>
        <v>0.13650000000000001</v>
      </c>
      <c r="F169" s="14">
        <f t="shared" ca="1" si="82"/>
        <v>1.00050788</v>
      </c>
      <c r="G169" s="14">
        <f ca="1">(TRUNC(PRODUCT($F$12:$F168),16))</f>
        <v>1.0824498836760901</v>
      </c>
      <c r="H169" s="14">
        <f t="shared" si="83"/>
        <v>1</v>
      </c>
      <c r="I169" s="14">
        <f t="shared" ca="1" si="84"/>
        <v>1.08244988</v>
      </c>
      <c r="J169" s="13">
        <f t="shared" si="72"/>
        <v>4.4999999999999998E-2</v>
      </c>
      <c r="K169" s="33">
        <f t="shared" si="73"/>
        <v>44742</v>
      </c>
      <c r="L169" s="2">
        <f t="shared" si="74"/>
        <v>155</v>
      </c>
      <c r="M169" s="17">
        <f t="shared" si="75"/>
        <v>155</v>
      </c>
      <c r="N169" s="12">
        <f t="shared" si="76"/>
        <v>1.027443705</v>
      </c>
      <c r="O169" s="12">
        <f t="shared" ca="1" si="77"/>
        <v>1.112156315</v>
      </c>
      <c r="P169" s="17">
        <f t="shared" si="86"/>
        <v>0</v>
      </c>
      <c r="Q169" s="14">
        <f t="shared" ca="1" si="68"/>
        <v>347684.57650000002</v>
      </c>
      <c r="R169" s="21">
        <f t="shared" si="69"/>
        <v>0</v>
      </c>
      <c r="S169" s="14">
        <f t="shared" si="78"/>
        <v>0</v>
      </c>
      <c r="T169" s="4" t="str">
        <f t="shared" si="79"/>
        <v>A+J=</v>
      </c>
      <c r="U169" s="33">
        <f t="shared" si="80"/>
        <v>45044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2">
        <f t="shared" si="70"/>
        <v>44966</v>
      </c>
      <c r="B170" s="113">
        <f t="shared" ca="1" si="81"/>
        <v>3450038.1709000003</v>
      </c>
      <c r="C170" s="7">
        <f t="shared" si="71"/>
        <v>3100000</v>
      </c>
      <c r="D170" s="86">
        <f t="shared" si="85"/>
        <v>44965</v>
      </c>
      <c r="E170" s="84">
        <f ca="1">IF(D170&lt;$B$1,VLOOKUP(D170,[1]DI!$A$4:$B$15000,2,FALSE),0)</f>
        <v>0.13650000000000001</v>
      </c>
      <c r="F170" s="14">
        <f t="shared" ca="1" si="82"/>
        <v>1.00050788</v>
      </c>
      <c r="G170" s="14">
        <f ca="1">(TRUNC(PRODUCT($F$12:$F169),16))</f>
        <v>1.08299963832301</v>
      </c>
      <c r="H170" s="14">
        <f t="shared" si="83"/>
        <v>1</v>
      </c>
      <c r="I170" s="14">
        <f t="shared" ca="1" si="84"/>
        <v>1.0829996399999999</v>
      </c>
      <c r="J170" s="13">
        <f t="shared" si="72"/>
        <v>4.4999999999999998E-2</v>
      </c>
      <c r="K170" s="33">
        <f t="shared" si="73"/>
        <v>44742</v>
      </c>
      <c r="L170" s="2">
        <f t="shared" si="74"/>
        <v>156</v>
      </c>
      <c r="M170" s="17">
        <f t="shared" si="75"/>
        <v>156</v>
      </c>
      <c r="N170" s="12">
        <f t="shared" si="76"/>
        <v>1.0276231849999999</v>
      </c>
      <c r="O170" s="12">
        <f t="shared" ca="1" si="77"/>
        <v>1.1129155390000001</v>
      </c>
      <c r="P170" s="17">
        <f t="shared" si="86"/>
        <v>0</v>
      </c>
      <c r="Q170" s="14">
        <f t="shared" ca="1" si="68"/>
        <v>350038.17090000003</v>
      </c>
      <c r="R170" s="21">
        <f t="shared" si="69"/>
        <v>0</v>
      </c>
      <c r="S170" s="14">
        <f t="shared" si="78"/>
        <v>0</v>
      </c>
      <c r="T170" s="4" t="str">
        <f t="shared" si="79"/>
        <v>A+J=</v>
      </c>
      <c r="U170" s="33">
        <f t="shared" si="80"/>
        <v>45044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2">
        <f t="shared" si="70"/>
        <v>44967</v>
      </c>
      <c r="B171" s="113">
        <f t="shared" ca="1" si="81"/>
        <v>3452393.3432</v>
      </c>
      <c r="C171" s="7">
        <f t="shared" si="71"/>
        <v>3100000</v>
      </c>
      <c r="D171" s="86">
        <f t="shared" si="85"/>
        <v>44966</v>
      </c>
      <c r="E171" s="84">
        <f ca="1">IF(D171&lt;$B$1,VLOOKUP(D171,[1]DI!$A$4:$B$15000,2,FALSE),0)</f>
        <v>0.13650000000000001</v>
      </c>
      <c r="F171" s="14">
        <f t="shared" ca="1" si="82"/>
        <v>1.00050788</v>
      </c>
      <c r="G171" s="14">
        <f ca="1">(TRUNC(PRODUCT($F$12:$F170),16))</f>
        <v>1.0835496721793201</v>
      </c>
      <c r="H171" s="14">
        <f t="shared" si="83"/>
        <v>1</v>
      </c>
      <c r="I171" s="14">
        <f t="shared" ca="1" si="84"/>
        <v>1.08354967</v>
      </c>
      <c r="J171" s="13">
        <f t="shared" si="72"/>
        <v>4.4999999999999998E-2</v>
      </c>
      <c r="K171" s="33">
        <f t="shared" si="73"/>
        <v>44742</v>
      </c>
      <c r="L171" s="2">
        <f t="shared" si="74"/>
        <v>157</v>
      </c>
      <c r="M171" s="17">
        <f t="shared" si="75"/>
        <v>157</v>
      </c>
      <c r="N171" s="12">
        <f t="shared" si="76"/>
        <v>1.027802696</v>
      </c>
      <c r="O171" s="12">
        <f t="shared" ca="1" si="77"/>
        <v>1.113675272</v>
      </c>
      <c r="P171" s="17">
        <f t="shared" si="86"/>
        <v>0</v>
      </c>
      <c r="Q171" s="14">
        <f t="shared" ca="1" si="68"/>
        <v>352393.3432</v>
      </c>
      <c r="R171" s="21">
        <f t="shared" si="69"/>
        <v>0</v>
      </c>
      <c r="S171" s="14">
        <f t="shared" si="78"/>
        <v>0</v>
      </c>
      <c r="T171" s="4" t="str">
        <f t="shared" si="79"/>
        <v>A+J=</v>
      </c>
      <c r="U171" s="33">
        <f t="shared" si="80"/>
        <v>45044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2">
        <f t="shared" si="70"/>
        <v>44970</v>
      </c>
      <c r="B172" s="113">
        <f t="shared" ca="1" si="81"/>
        <v>3454750.1554</v>
      </c>
      <c r="C172" s="7">
        <f t="shared" si="71"/>
        <v>3100000</v>
      </c>
      <c r="D172" s="86">
        <f t="shared" si="85"/>
        <v>44967</v>
      </c>
      <c r="E172" s="84">
        <f ca="1">IF(D172&lt;$B$1,VLOOKUP(D172,[1]DI!$A$4:$B$15000,2,FALSE),0)</f>
        <v>0.13650000000000001</v>
      </c>
      <c r="F172" s="14">
        <f t="shared" ca="1" si="82"/>
        <v>1.00050788</v>
      </c>
      <c r="G172" s="14">
        <f ca="1">(TRUNC(PRODUCT($F$12:$F171),16))</f>
        <v>1.0840999853868201</v>
      </c>
      <c r="H172" s="14">
        <f t="shared" si="83"/>
        <v>1</v>
      </c>
      <c r="I172" s="14">
        <f t="shared" ca="1" si="84"/>
        <v>1.0840999899999999</v>
      </c>
      <c r="J172" s="13">
        <f t="shared" si="72"/>
        <v>4.4999999999999998E-2</v>
      </c>
      <c r="K172" s="33">
        <f t="shared" si="73"/>
        <v>44742</v>
      </c>
      <c r="L172" s="2">
        <f t="shared" si="74"/>
        <v>158</v>
      </c>
      <c r="M172" s="17">
        <f t="shared" si="75"/>
        <v>158</v>
      </c>
      <c r="N172" s="12">
        <f t="shared" si="76"/>
        <v>1.0279822380000001</v>
      </c>
      <c r="O172" s="12">
        <f t="shared" ca="1" si="77"/>
        <v>1.1144355340000001</v>
      </c>
      <c r="P172" s="17">
        <f t="shared" si="86"/>
        <v>0</v>
      </c>
      <c r="Q172" s="14">
        <f t="shared" ca="1" si="68"/>
        <v>354750.15539999999</v>
      </c>
      <c r="R172" s="21">
        <f t="shared" si="69"/>
        <v>0</v>
      </c>
      <c r="S172" s="14">
        <f t="shared" si="78"/>
        <v>0</v>
      </c>
      <c r="T172" s="4" t="str">
        <f t="shared" si="79"/>
        <v>A+J=</v>
      </c>
      <c r="U172" s="33">
        <f t="shared" si="80"/>
        <v>45044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2">
        <f t="shared" si="70"/>
        <v>44971</v>
      </c>
      <c r="B173" s="113">
        <f t="shared" ca="1" si="81"/>
        <v>3457108.5455</v>
      </c>
      <c r="C173" s="7">
        <f t="shared" si="71"/>
        <v>3100000</v>
      </c>
      <c r="D173" s="86">
        <f t="shared" si="85"/>
        <v>44970</v>
      </c>
      <c r="E173" s="84">
        <f ca="1">IF(D173&lt;$B$1,VLOOKUP(D173,[1]DI!$A$4:$B$15000,2,FALSE),0)</f>
        <v>0.13650000000000001</v>
      </c>
      <c r="F173" s="14">
        <f t="shared" ca="1" si="82"/>
        <v>1.00050788</v>
      </c>
      <c r="G173" s="14">
        <f ca="1">(TRUNC(PRODUCT($F$12:$F172),16))</f>
        <v>1.0846505780874001</v>
      </c>
      <c r="H173" s="14">
        <f t="shared" si="83"/>
        <v>1</v>
      </c>
      <c r="I173" s="14">
        <f t="shared" ca="1" si="84"/>
        <v>1.0846505799999999</v>
      </c>
      <c r="J173" s="13">
        <f t="shared" si="72"/>
        <v>4.4999999999999998E-2</v>
      </c>
      <c r="K173" s="33">
        <f t="shared" si="73"/>
        <v>44742</v>
      </c>
      <c r="L173" s="2">
        <f t="shared" si="74"/>
        <v>159</v>
      </c>
      <c r="M173" s="17">
        <f t="shared" si="75"/>
        <v>159</v>
      </c>
      <c r="N173" s="12">
        <f t="shared" si="76"/>
        <v>1.0281618109999999</v>
      </c>
      <c r="O173" s="12">
        <f t="shared" ca="1" si="77"/>
        <v>1.115196305</v>
      </c>
      <c r="P173" s="17">
        <f t="shared" si="86"/>
        <v>0</v>
      </c>
      <c r="Q173" s="14">
        <f t="shared" ca="1" si="68"/>
        <v>357108.54550000001</v>
      </c>
      <c r="R173" s="21">
        <f t="shared" si="69"/>
        <v>0</v>
      </c>
      <c r="S173" s="14">
        <f t="shared" si="78"/>
        <v>0</v>
      </c>
      <c r="T173" s="4" t="str">
        <f t="shared" si="79"/>
        <v>A+J=</v>
      </c>
      <c r="U173" s="33">
        <f t="shared" si="80"/>
        <v>45044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2">
        <f t="shared" si="70"/>
        <v>44972</v>
      </c>
      <c r="B174" s="113">
        <f t="shared" ca="1" si="81"/>
        <v>3459468.5476000002</v>
      </c>
      <c r="C174" s="7">
        <f t="shared" si="71"/>
        <v>3100000</v>
      </c>
      <c r="D174" s="86">
        <f t="shared" si="85"/>
        <v>44971</v>
      </c>
      <c r="E174" s="84">
        <f ca="1">IF(D174&lt;$B$1,VLOOKUP(D174,[1]DI!$A$4:$B$15000,2,FALSE),0)</f>
        <v>0.13650000000000001</v>
      </c>
      <c r="F174" s="14">
        <f t="shared" ca="1" si="82"/>
        <v>1.00050788</v>
      </c>
      <c r="G174" s="14">
        <f ca="1">(TRUNC(PRODUCT($F$12:$F173),16))</f>
        <v>1.0852014504230001</v>
      </c>
      <c r="H174" s="14">
        <f t="shared" si="83"/>
        <v>1</v>
      </c>
      <c r="I174" s="14">
        <f t="shared" ca="1" si="84"/>
        <v>1.08520145</v>
      </c>
      <c r="J174" s="13">
        <f t="shared" si="72"/>
        <v>4.4999999999999998E-2</v>
      </c>
      <c r="K174" s="33">
        <f t="shared" si="73"/>
        <v>44742</v>
      </c>
      <c r="L174" s="2">
        <f t="shared" si="74"/>
        <v>160</v>
      </c>
      <c r="M174" s="17">
        <f t="shared" si="75"/>
        <v>160</v>
      </c>
      <c r="N174" s="12">
        <f t="shared" si="76"/>
        <v>1.028341416</v>
      </c>
      <c r="O174" s="12">
        <f t="shared" ca="1" si="77"/>
        <v>1.1159575960000001</v>
      </c>
      <c r="P174" s="17">
        <f t="shared" si="86"/>
        <v>0</v>
      </c>
      <c r="Q174" s="14">
        <f t="shared" ca="1" si="68"/>
        <v>359468.54759999999</v>
      </c>
      <c r="R174" s="21">
        <f t="shared" si="69"/>
        <v>0</v>
      </c>
      <c r="S174" s="14">
        <f t="shared" si="78"/>
        <v>0</v>
      </c>
      <c r="T174" s="4" t="str">
        <f t="shared" si="79"/>
        <v>A+J=</v>
      </c>
      <c r="U174" s="33">
        <f t="shared" si="80"/>
        <v>45044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2">
        <f t="shared" si="70"/>
        <v>44973</v>
      </c>
      <c r="B175" s="113">
        <f t="shared" ca="1" si="81"/>
        <v>3461830.1586000002</v>
      </c>
      <c r="C175" s="7">
        <f t="shared" si="71"/>
        <v>3100000</v>
      </c>
      <c r="D175" s="86">
        <f t="shared" si="85"/>
        <v>44972</v>
      </c>
      <c r="E175" s="84">
        <f ca="1">IF(D175&lt;$B$1,VLOOKUP(D175,[1]DI!$A$4:$B$15000,2,FALSE),0)</f>
        <v>0.13650000000000001</v>
      </c>
      <c r="F175" s="14">
        <f t="shared" ca="1" si="82"/>
        <v>1.00050788</v>
      </c>
      <c r="G175" s="14">
        <f ca="1">(TRUNC(PRODUCT($F$12:$F174),16))</f>
        <v>1.0857526025356401</v>
      </c>
      <c r="H175" s="14">
        <f t="shared" si="83"/>
        <v>1</v>
      </c>
      <c r="I175" s="14">
        <f t="shared" ca="1" si="84"/>
        <v>1.0857526</v>
      </c>
      <c r="J175" s="13">
        <f t="shared" si="72"/>
        <v>4.4999999999999998E-2</v>
      </c>
      <c r="K175" s="33">
        <f t="shared" si="73"/>
        <v>44742</v>
      </c>
      <c r="L175" s="2">
        <f t="shared" si="74"/>
        <v>161</v>
      </c>
      <c r="M175" s="17">
        <f t="shared" si="75"/>
        <v>161</v>
      </c>
      <c r="N175" s="12">
        <f t="shared" si="76"/>
        <v>1.0285210520000001</v>
      </c>
      <c r="O175" s="12">
        <f t="shared" ca="1" si="77"/>
        <v>1.1167194060000001</v>
      </c>
      <c r="P175" s="17">
        <f t="shared" si="86"/>
        <v>0</v>
      </c>
      <c r="Q175" s="14">
        <f t="shared" ca="1" si="68"/>
        <v>361830.15860000002</v>
      </c>
      <c r="R175" s="21">
        <f t="shared" si="69"/>
        <v>0</v>
      </c>
      <c r="S175" s="14">
        <f t="shared" si="78"/>
        <v>0</v>
      </c>
      <c r="T175" s="4" t="str">
        <f t="shared" si="79"/>
        <v>A+J=</v>
      </c>
      <c r="U175" s="33">
        <f t="shared" si="80"/>
        <v>45044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2">
        <f t="shared" si="70"/>
        <v>44974</v>
      </c>
      <c r="B176" s="113">
        <f t="shared" ca="1" si="81"/>
        <v>3464193.3878000001</v>
      </c>
      <c r="C176" s="7">
        <f t="shared" si="71"/>
        <v>3100000</v>
      </c>
      <c r="D176" s="86">
        <f t="shared" si="85"/>
        <v>44973</v>
      </c>
      <c r="E176" s="84">
        <f ca="1">IF(D176&lt;$B$1,VLOOKUP(D176,[1]DI!$A$4:$B$15000,2,FALSE),0)</f>
        <v>0.13650000000000001</v>
      </c>
      <c r="F176" s="14">
        <f t="shared" ca="1" si="82"/>
        <v>1.00050788</v>
      </c>
      <c r="G176" s="14">
        <f ca="1">(TRUNC(PRODUCT($F$12:$F175),16))</f>
        <v>1.08630403456742</v>
      </c>
      <c r="H176" s="14">
        <f t="shared" si="83"/>
        <v>1</v>
      </c>
      <c r="I176" s="14">
        <f t="shared" ca="1" si="84"/>
        <v>1.08630403</v>
      </c>
      <c r="J176" s="13">
        <f t="shared" si="72"/>
        <v>4.4999999999999998E-2</v>
      </c>
      <c r="K176" s="33">
        <f t="shared" si="73"/>
        <v>44742</v>
      </c>
      <c r="L176" s="2">
        <f t="shared" si="74"/>
        <v>162</v>
      </c>
      <c r="M176" s="17">
        <f t="shared" si="75"/>
        <v>162</v>
      </c>
      <c r="N176" s="12">
        <f t="shared" si="76"/>
        <v>1.02870072</v>
      </c>
      <c r="O176" s="12">
        <f t="shared" ca="1" si="77"/>
        <v>1.1174817379999999</v>
      </c>
      <c r="P176" s="17">
        <f t="shared" si="86"/>
        <v>0</v>
      </c>
      <c r="Q176" s="14">
        <f t="shared" ca="1" si="68"/>
        <v>364193.38780000003</v>
      </c>
      <c r="R176" s="21">
        <f t="shared" si="69"/>
        <v>0</v>
      </c>
      <c r="S176" s="14">
        <f t="shared" si="78"/>
        <v>0</v>
      </c>
      <c r="T176" s="4" t="str">
        <f t="shared" si="79"/>
        <v>A+J=</v>
      </c>
      <c r="U176" s="33">
        <f t="shared" si="80"/>
        <v>45044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2">
        <f t="shared" si="70"/>
        <v>44979</v>
      </c>
      <c r="B177" s="113">
        <f t="shared" ca="1" si="81"/>
        <v>3466558.2568999999</v>
      </c>
      <c r="C177" s="7">
        <f t="shared" si="71"/>
        <v>3100000</v>
      </c>
      <c r="D177" s="86">
        <f t="shared" si="85"/>
        <v>44974</v>
      </c>
      <c r="E177" s="84">
        <f ca="1">IF(D177&lt;$B$1,VLOOKUP(D177,[1]DI!$A$4:$B$15000,2,FALSE),0)</f>
        <v>0.13650000000000001</v>
      </c>
      <c r="F177" s="14">
        <f t="shared" ca="1" si="82"/>
        <v>1.00050788</v>
      </c>
      <c r="G177" s="14">
        <f ca="1">(TRUNC(PRODUCT($F$12:$F176),16))</f>
        <v>1.08685574666049</v>
      </c>
      <c r="H177" s="14">
        <f t="shared" si="83"/>
        <v>1</v>
      </c>
      <c r="I177" s="14">
        <f t="shared" ca="1" si="84"/>
        <v>1.08685575</v>
      </c>
      <c r="J177" s="13">
        <f t="shared" si="72"/>
        <v>4.4999999999999998E-2</v>
      </c>
      <c r="K177" s="33">
        <f t="shared" si="73"/>
        <v>44742</v>
      </c>
      <c r="L177" s="2">
        <f t="shared" si="74"/>
        <v>163</v>
      </c>
      <c r="M177" s="17">
        <f t="shared" si="75"/>
        <v>163</v>
      </c>
      <c r="N177" s="12">
        <f t="shared" si="76"/>
        <v>1.028880419</v>
      </c>
      <c r="O177" s="12">
        <f t="shared" ca="1" si="77"/>
        <v>1.1182445990000001</v>
      </c>
      <c r="P177" s="17">
        <f t="shared" si="86"/>
        <v>0</v>
      </c>
      <c r="Q177" s="14">
        <f t="shared" ca="1" si="68"/>
        <v>366558.25689999998</v>
      </c>
      <c r="R177" s="21">
        <f t="shared" si="69"/>
        <v>0</v>
      </c>
      <c r="S177" s="14">
        <f t="shared" si="78"/>
        <v>0</v>
      </c>
      <c r="T177" s="4" t="str">
        <f t="shared" si="79"/>
        <v>A+J=</v>
      </c>
      <c r="U177" s="33">
        <f t="shared" si="80"/>
        <v>45044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2">
        <f t="shared" si="70"/>
        <v>44980</v>
      </c>
      <c r="B178" s="113">
        <f t="shared" ca="1" si="81"/>
        <v>3468924.7132000001</v>
      </c>
      <c r="C178" s="7">
        <f t="shared" si="71"/>
        <v>3100000</v>
      </c>
      <c r="D178" s="86">
        <f t="shared" si="85"/>
        <v>44979</v>
      </c>
      <c r="E178" s="84">
        <f ca="1">IF(D178&lt;$B$1,VLOOKUP(D178,[1]DI!$A$4:$B$15000,2,FALSE),0)</f>
        <v>0.13650000000000001</v>
      </c>
      <c r="F178" s="14">
        <f t="shared" ca="1" si="82"/>
        <v>1.00050788</v>
      </c>
      <c r="G178" s="14">
        <f ca="1">(TRUNC(PRODUCT($F$12:$F177),16))</f>
        <v>1.08740773895711</v>
      </c>
      <c r="H178" s="14">
        <f t="shared" si="83"/>
        <v>1</v>
      </c>
      <c r="I178" s="14">
        <f t="shared" ca="1" si="84"/>
        <v>1.08740774</v>
      </c>
      <c r="J178" s="13">
        <f t="shared" si="72"/>
        <v>4.4999999999999998E-2</v>
      </c>
      <c r="K178" s="33">
        <f t="shared" si="73"/>
        <v>44742</v>
      </c>
      <c r="L178" s="2">
        <f t="shared" si="74"/>
        <v>164</v>
      </c>
      <c r="M178" s="17">
        <f t="shared" si="75"/>
        <v>164</v>
      </c>
      <c r="N178" s="12">
        <f t="shared" si="76"/>
        <v>1.0290601500000001</v>
      </c>
      <c r="O178" s="12">
        <f t="shared" ca="1" si="77"/>
        <v>1.1190079719999999</v>
      </c>
      <c r="P178" s="17">
        <f t="shared" si="86"/>
        <v>0</v>
      </c>
      <c r="Q178" s="14">
        <f t="shared" ca="1" si="68"/>
        <v>368924.7132</v>
      </c>
      <c r="R178" s="21">
        <f t="shared" si="69"/>
        <v>0</v>
      </c>
      <c r="S178" s="14">
        <f t="shared" si="78"/>
        <v>0</v>
      </c>
      <c r="T178" s="4" t="str">
        <f t="shared" si="79"/>
        <v>A+J=</v>
      </c>
      <c r="U178" s="33">
        <f t="shared" si="80"/>
        <v>45044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2">
        <f t="shared" si="70"/>
        <v>44981</v>
      </c>
      <c r="B179" s="113">
        <f t="shared" ca="1" si="81"/>
        <v>3471292.7784000002</v>
      </c>
      <c r="C179" s="7">
        <f t="shared" si="71"/>
        <v>3100000</v>
      </c>
      <c r="D179" s="86">
        <f t="shared" si="85"/>
        <v>44980</v>
      </c>
      <c r="E179" s="84">
        <f ca="1">IF(D179&lt;$B$1,VLOOKUP(D179,[1]DI!$A$4:$B$15000,2,FALSE),0)</f>
        <v>0.13650000000000001</v>
      </c>
      <c r="F179" s="14">
        <f t="shared" ca="1" si="82"/>
        <v>1.00050788</v>
      </c>
      <c r="G179" s="14">
        <f ca="1">(TRUNC(PRODUCT($F$12:$F178),16))</f>
        <v>1.08796001159957</v>
      </c>
      <c r="H179" s="14">
        <f t="shared" si="83"/>
        <v>1</v>
      </c>
      <c r="I179" s="14">
        <f t="shared" ca="1" si="84"/>
        <v>1.08796001</v>
      </c>
      <c r="J179" s="13">
        <f t="shared" si="72"/>
        <v>4.4999999999999998E-2</v>
      </c>
      <c r="K179" s="33">
        <f t="shared" si="73"/>
        <v>44742</v>
      </c>
      <c r="L179" s="2">
        <f t="shared" si="74"/>
        <v>165</v>
      </c>
      <c r="M179" s="17">
        <f t="shared" si="75"/>
        <v>165</v>
      </c>
      <c r="N179" s="12">
        <f t="shared" si="76"/>
        <v>1.0292399109999999</v>
      </c>
      <c r="O179" s="12">
        <f t="shared" ca="1" si="77"/>
        <v>1.1197718640000001</v>
      </c>
      <c r="P179" s="17">
        <f t="shared" si="86"/>
        <v>0</v>
      </c>
      <c r="Q179" s="14">
        <f t="shared" ca="1" si="68"/>
        <v>371292.77840000001</v>
      </c>
      <c r="R179" s="21">
        <f t="shared" si="69"/>
        <v>0</v>
      </c>
      <c r="S179" s="14">
        <f t="shared" si="78"/>
        <v>0</v>
      </c>
      <c r="T179" s="4" t="str">
        <f t="shared" si="79"/>
        <v>A+J=</v>
      </c>
      <c r="U179" s="33">
        <f t="shared" si="80"/>
        <v>45044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2">
        <f t="shared" si="70"/>
        <v>44984</v>
      </c>
      <c r="B180" s="113">
        <f t="shared" ca="1" si="81"/>
        <v>3473662.4618000002</v>
      </c>
      <c r="C180" s="7">
        <f t="shared" si="71"/>
        <v>3100000</v>
      </c>
      <c r="D180" s="86">
        <f t="shared" si="85"/>
        <v>44981</v>
      </c>
      <c r="E180" s="84">
        <f ca="1">IF(D180&lt;$B$1,VLOOKUP(D180,[1]DI!$A$4:$B$15000,2,FALSE),0)</f>
        <v>0.13650000000000001</v>
      </c>
      <c r="F180" s="14">
        <f t="shared" ca="1" si="82"/>
        <v>1.00050788</v>
      </c>
      <c r="G180" s="14">
        <f ca="1">(TRUNC(PRODUCT($F$12:$F179),16))</f>
        <v>1.08851256473026</v>
      </c>
      <c r="H180" s="14">
        <f t="shared" si="83"/>
        <v>1</v>
      </c>
      <c r="I180" s="14">
        <f t="shared" ca="1" si="84"/>
        <v>1.0885125600000001</v>
      </c>
      <c r="J180" s="13">
        <f t="shared" si="72"/>
        <v>4.4999999999999998E-2</v>
      </c>
      <c r="K180" s="33">
        <f t="shared" si="73"/>
        <v>44742</v>
      </c>
      <c r="L180" s="2">
        <f t="shared" si="74"/>
        <v>166</v>
      </c>
      <c r="M180" s="17">
        <f t="shared" si="75"/>
        <v>166</v>
      </c>
      <c r="N180" s="12">
        <f t="shared" si="76"/>
        <v>1.029419705</v>
      </c>
      <c r="O180" s="12">
        <f t="shared" ca="1" si="77"/>
        <v>1.1205362780000001</v>
      </c>
      <c r="P180" s="17">
        <f t="shared" si="86"/>
        <v>0</v>
      </c>
      <c r="Q180" s="14">
        <f t="shared" ca="1" si="68"/>
        <v>373662.46179999999</v>
      </c>
      <c r="R180" s="21">
        <f t="shared" si="69"/>
        <v>0</v>
      </c>
      <c r="S180" s="14">
        <f t="shared" si="78"/>
        <v>0</v>
      </c>
      <c r="T180" s="4" t="str">
        <f t="shared" si="79"/>
        <v>A+J=</v>
      </c>
      <c r="U180" s="33">
        <f t="shared" si="80"/>
        <v>45044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2">
        <f t="shared" si="70"/>
        <v>44985</v>
      </c>
      <c r="B181" s="113">
        <f t="shared" ca="1" si="81"/>
        <v>3476033.7913000002</v>
      </c>
      <c r="C181" s="7">
        <f t="shared" si="71"/>
        <v>3100000</v>
      </c>
      <c r="D181" s="86">
        <f t="shared" si="85"/>
        <v>44984</v>
      </c>
      <c r="E181" s="84">
        <f ca="1">IF(D181&lt;$B$1,VLOOKUP(D181,[1]DI!$A$4:$B$15000,2,FALSE),0)</f>
        <v>0.13650000000000001</v>
      </c>
      <c r="F181" s="14">
        <f t="shared" ca="1" si="82"/>
        <v>1.00050788</v>
      </c>
      <c r="G181" s="14">
        <f ca="1">(TRUNC(PRODUCT($F$12:$F180),16))</f>
        <v>1.0890653984916401</v>
      </c>
      <c r="H181" s="14">
        <f t="shared" si="83"/>
        <v>1</v>
      </c>
      <c r="I181" s="14">
        <f t="shared" ca="1" si="84"/>
        <v>1.0890654</v>
      </c>
      <c r="J181" s="13">
        <f t="shared" si="72"/>
        <v>4.4999999999999998E-2</v>
      </c>
      <c r="K181" s="33">
        <f t="shared" si="73"/>
        <v>44742</v>
      </c>
      <c r="L181" s="2">
        <f t="shared" si="74"/>
        <v>167</v>
      </c>
      <c r="M181" s="17">
        <f t="shared" si="75"/>
        <v>167</v>
      </c>
      <c r="N181" s="12">
        <f t="shared" si="76"/>
        <v>1.029599529</v>
      </c>
      <c r="O181" s="12">
        <f t="shared" ca="1" si="77"/>
        <v>1.1213012229999999</v>
      </c>
      <c r="P181" s="17">
        <f t="shared" si="86"/>
        <v>0</v>
      </c>
      <c r="Q181" s="14">
        <f t="shared" ca="1" si="68"/>
        <v>376033.79129999998</v>
      </c>
      <c r="R181" s="21">
        <f t="shared" si="69"/>
        <v>0</v>
      </c>
      <c r="S181" s="14">
        <f t="shared" si="78"/>
        <v>0</v>
      </c>
      <c r="T181" s="4" t="str">
        <f t="shared" si="79"/>
        <v>A+J=</v>
      </c>
      <c r="U181" s="33">
        <f t="shared" si="80"/>
        <v>45044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2">
        <f t="shared" si="70"/>
        <v>44986</v>
      </c>
      <c r="B182" s="113">
        <f t="shared" ca="1" si="81"/>
        <v>3478406.7049000002</v>
      </c>
      <c r="C182" s="7">
        <f t="shared" si="71"/>
        <v>3100000</v>
      </c>
      <c r="D182" s="86">
        <f t="shared" si="85"/>
        <v>44985</v>
      </c>
      <c r="E182" s="84">
        <f ca="1">IF(D182&lt;$B$1,VLOOKUP(D182,[1]DI!$A$4:$B$15000,2,FALSE),0)</f>
        <v>0.13650000000000001</v>
      </c>
      <c r="F182" s="14">
        <f t="shared" ca="1" si="82"/>
        <v>1.00050788</v>
      </c>
      <c r="G182" s="14">
        <f ca="1">(TRUNC(PRODUCT($F$12:$F181),16))</f>
        <v>1.0896185130262199</v>
      </c>
      <c r="H182" s="14">
        <f t="shared" si="83"/>
        <v>1</v>
      </c>
      <c r="I182" s="14">
        <f t="shared" ca="1" si="84"/>
        <v>1.08961851</v>
      </c>
      <c r="J182" s="13">
        <f t="shared" si="72"/>
        <v>4.4999999999999998E-2</v>
      </c>
      <c r="K182" s="33">
        <f t="shared" si="73"/>
        <v>44742</v>
      </c>
      <c r="L182" s="2">
        <f t="shared" si="74"/>
        <v>168</v>
      </c>
      <c r="M182" s="17">
        <f t="shared" si="75"/>
        <v>168</v>
      </c>
      <c r="N182" s="12">
        <f t="shared" si="76"/>
        <v>1.0297793850000001</v>
      </c>
      <c r="O182" s="12">
        <f t="shared" ca="1" si="77"/>
        <v>1.122066679</v>
      </c>
      <c r="P182" s="17">
        <f t="shared" si="86"/>
        <v>0</v>
      </c>
      <c r="Q182" s="14">
        <f t="shared" ca="1" si="68"/>
        <v>378406.70490000001</v>
      </c>
      <c r="R182" s="21">
        <f t="shared" si="69"/>
        <v>0</v>
      </c>
      <c r="S182" s="14">
        <f t="shared" si="78"/>
        <v>0</v>
      </c>
      <c r="T182" s="4" t="str">
        <f t="shared" si="79"/>
        <v>A+J=</v>
      </c>
      <c r="U182" s="33">
        <f t="shared" si="80"/>
        <v>45044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2">
        <f t="shared" si="70"/>
        <v>44987</v>
      </c>
      <c r="B183" s="113">
        <f t="shared" ca="1" si="81"/>
        <v>3480781.2708000001</v>
      </c>
      <c r="C183" s="7">
        <f t="shared" si="71"/>
        <v>3100000</v>
      </c>
      <c r="D183" s="86">
        <f t="shared" si="85"/>
        <v>44986</v>
      </c>
      <c r="E183" s="84">
        <f ca="1">IF(D183&lt;$B$1,VLOOKUP(D183,[1]DI!$A$4:$B$15000,2,FALSE),0)</f>
        <v>0.13650000000000001</v>
      </c>
      <c r="F183" s="14">
        <f t="shared" ca="1" si="82"/>
        <v>1.00050788</v>
      </c>
      <c r="G183" s="14">
        <f ca="1">(TRUNC(PRODUCT($F$12:$F182),16))</f>
        <v>1.0901719084766199</v>
      </c>
      <c r="H183" s="14">
        <f t="shared" si="83"/>
        <v>1</v>
      </c>
      <c r="I183" s="14">
        <f t="shared" ca="1" si="84"/>
        <v>1.09017191</v>
      </c>
      <c r="J183" s="13">
        <f t="shared" si="72"/>
        <v>4.4999999999999998E-2</v>
      </c>
      <c r="K183" s="33">
        <f t="shared" si="73"/>
        <v>44742</v>
      </c>
      <c r="L183" s="2">
        <f t="shared" si="74"/>
        <v>169</v>
      </c>
      <c r="M183" s="17">
        <f t="shared" si="75"/>
        <v>169</v>
      </c>
      <c r="N183" s="12">
        <f t="shared" si="76"/>
        <v>1.029959273</v>
      </c>
      <c r="O183" s="12">
        <f t="shared" ca="1" si="77"/>
        <v>1.122832668</v>
      </c>
      <c r="P183" s="17">
        <f t="shared" si="86"/>
        <v>0</v>
      </c>
      <c r="Q183" s="14">
        <f t="shared" ca="1" si="68"/>
        <v>380781.2708</v>
      </c>
      <c r="R183" s="21">
        <f t="shared" si="69"/>
        <v>0</v>
      </c>
      <c r="S183" s="14">
        <f t="shared" si="78"/>
        <v>0</v>
      </c>
      <c r="T183" s="4" t="str">
        <f t="shared" si="79"/>
        <v>A+J=</v>
      </c>
      <c r="U183" s="33">
        <f t="shared" si="80"/>
        <v>45044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2">
        <f t="shared" si="70"/>
        <v>44988</v>
      </c>
      <c r="B184" s="113">
        <f t="shared" ca="1" si="81"/>
        <v>3483157.4208</v>
      </c>
      <c r="C184" s="7">
        <f t="shared" si="71"/>
        <v>3100000</v>
      </c>
      <c r="D184" s="86">
        <f t="shared" si="85"/>
        <v>44987</v>
      </c>
      <c r="E184" s="84">
        <f ca="1">IF(D184&lt;$B$1,VLOOKUP(D184,[1]DI!$A$4:$B$15000,2,FALSE),0)</f>
        <v>0.13650000000000001</v>
      </c>
      <c r="F184" s="14">
        <f t="shared" ca="1" si="82"/>
        <v>1.00050788</v>
      </c>
      <c r="G184" s="14">
        <f ca="1">(TRUNC(PRODUCT($F$12:$F183),16))</f>
        <v>1.0907255849855</v>
      </c>
      <c r="H184" s="14">
        <f t="shared" si="83"/>
        <v>1</v>
      </c>
      <c r="I184" s="14">
        <f t="shared" ca="1" si="84"/>
        <v>1.09072558</v>
      </c>
      <c r="J184" s="13">
        <f t="shared" si="72"/>
        <v>4.4999999999999998E-2</v>
      </c>
      <c r="K184" s="33">
        <f t="shared" si="73"/>
        <v>44742</v>
      </c>
      <c r="L184" s="2">
        <f t="shared" si="74"/>
        <v>170</v>
      </c>
      <c r="M184" s="17">
        <f t="shared" si="75"/>
        <v>170</v>
      </c>
      <c r="N184" s="12">
        <f t="shared" si="76"/>
        <v>1.030139192</v>
      </c>
      <c r="O184" s="12">
        <f t="shared" ca="1" si="77"/>
        <v>1.1235991679999999</v>
      </c>
      <c r="P184" s="17">
        <f t="shared" si="86"/>
        <v>0</v>
      </c>
      <c r="Q184" s="14">
        <f t="shared" ca="1" si="68"/>
        <v>383157.42080000002</v>
      </c>
      <c r="R184" s="21">
        <f t="shared" si="69"/>
        <v>0</v>
      </c>
      <c r="S184" s="14">
        <f t="shared" si="78"/>
        <v>0</v>
      </c>
      <c r="T184" s="4" t="str">
        <f t="shared" si="79"/>
        <v>A+J=</v>
      </c>
      <c r="U184" s="33">
        <f t="shared" si="80"/>
        <v>45044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2">
        <f t="shared" si="70"/>
        <v>44991</v>
      </c>
      <c r="B185" s="113">
        <f t="shared" ca="1" si="81"/>
        <v>3485535.2168999999</v>
      </c>
      <c r="C185" s="7">
        <f t="shared" si="71"/>
        <v>3100000</v>
      </c>
      <c r="D185" s="86">
        <f t="shared" si="85"/>
        <v>44988</v>
      </c>
      <c r="E185" s="84">
        <f ca="1">IF(D185&lt;$B$1,VLOOKUP(D185,[1]DI!$A$4:$B$15000,2,FALSE),0)</f>
        <v>0.13650000000000001</v>
      </c>
      <c r="F185" s="14">
        <f t="shared" ca="1" si="82"/>
        <v>1.00050788</v>
      </c>
      <c r="G185" s="14">
        <f ca="1">(TRUNC(PRODUCT($F$12:$F184),16))</f>
        <v>1.0912795426955999</v>
      </c>
      <c r="H185" s="14">
        <f t="shared" si="83"/>
        <v>1</v>
      </c>
      <c r="I185" s="14">
        <f t="shared" ca="1" si="84"/>
        <v>1.0912795399999999</v>
      </c>
      <c r="J185" s="13">
        <f t="shared" si="72"/>
        <v>4.4999999999999998E-2</v>
      </c>
      <c r="K185" s="33">
        <f t="shared" si="73"/>
        <v>44742</v>
      </c>
      <c r="L185" s="2">
        <f t="shared" si="74"/>
        <v>171</v>
      </c>
      <c r="M185" s="17">
        <f t="shared" si="75"/>
        <v>171</v>
      </c>
      <c r="N185" s="12">
        <f t="shared" si="76"/>
        <v>1.030319142</v>
      </c>
      <c r="O185" s="12">
        <f t="shared" ca="1" si="77"/>
        <v>1.124366199</v>
      </c>
      <c r="P185" s="17">
        <f t="shared" si="86"/>
        <v>0</v>
      </c>
      <c r="Q185" s="14">
        <f t="shared" ca="1" si="68"/>
        <v>385535.2169</v>
      </c>
      <c r="R185" s="21">
        <f t="shared" si="69"/>
        <v>0</v>
      </c>
      <c r="S185" s="14">
        <f t="shared" si="78"/>
        <v>0</v>
      </c>
      <c r="T185" s="4" t="str">
        <f t="shared" si="79"/>
        <v>A+J=</v>
      </c>
      <c r="U185" s="33">
        <f t="shared" si="80"/>
        <v>45044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2">
        <f t="shared" si="70"/>
        <v>44992</v>
      </c>
      <c r="B186" s="113">
        <f t="shared" ca="1" si="81"/>
        <v>3487914.6373999999</v>
      </c>
      <c r="C186" s="7">
        <f t="shared" si="71"/>
        <v>3100000</v>
      </c>
      <c r="D186" s="86">
        <f t="shared" si="85"/>
        <v>44991</v>
      </c>
      <c r="E186" s="84">
        <f ca="1">IF(D186&lt;$B$1,VLOOKUP(D186,[1]DI!$A$4:$B$15000,2,FALSE),0)</f>
        <v>0.13650000000000001</v>
      </c>
      <c r="F186" s="14">
        <f t="shared" ca="1" si="82"/>
        <v>1.00050788</v>
      </c>
      <c r="G186" s="14">
        <f ca="1">(TRUNC(PRODUCT($F$12:$F185),16))</f>
        <v>1.0918337817497401</v>
      </c>
      <c r="H186" s="14">
        <f t="shared" si="83"/>
        <v>1</v>
      </c>
      <c r="I186" s="14">
        <f t="shared" ca="1" si="84"/>
        <v>1.09183378</v>
      </c>
      <c r="J186" s="13">
        <f t="shared" si="72"/>
        <v>4.4999999999999998E-2</v>
      </c>
      <c r="K186" s="33">
        <f t="shared" si="73"/>
        <v>44742</v>
      </c>
      <c r="L186" s="2">
        <f t="shared" si="74"/>
        <v>172</v>
      </c>
      <c r="M186" s="17">
        <f t="shared" si="75"/>
        <v>172</v>
      </c>
      <c r="N186" s="12">
        <f t="shared" si="76"/>
        <v>1.0304991240000001</v>
      </c>
      <c r="O186" s="12">
        <f t="shared" ca="1" si="77"/>
        <v>1.1251337539999999</v>
      </c>
      <c r="P186" s="17">
        <f t="shared" si="86"/>
        <v>0</v>
      </c>
      <c r="Q186" s="14">
        <f t="shared" ca="1" si="68"/>
        <v>387914.63740000001</v>
      </c>
      <c r="R186" s="21">
        <f t="shared" si="69"/>
        <v>0</v>
      </c>
      <c r="S186" s="14">
        <f t="shared" si="78"/>
        <v>0</v>
      </c>
      <c r="T186" s="4" t="str">
        <f t="shared" si="79"/>
        <v>A+J=</v>
      </c>
      <c r="U186" s="33">
        <f t="shared" si="80"/>
        <v>45044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2">
        <f t="shared" si="70"/>
        <v>44993</v>
      </c>
      <c r="B187" s="113">
        <f t="shared" ca="1" si="81"/>
        <v>3490295.673</v>
      </c>
      <c r="C187" s="7">
        <f t="shared" si="71"/>
        <v>3100000</v>
      </c>
      <c r="D187" s="86">
        <f t="shared" si="85"/>
        <v>44992</v>
      </c>
      <c r="E187" s="84">
        <f ca="1">IF(D187&lt;$B$1,VLOOKUP(D187,[1]DI!$A$4:$B$15000,2,FALSE),0)</f>
        <v>0.13650000000000001</v>
      </c>
      <c r="F187" s="14">
        <f t="shared" ca="1" si="82"/>
        <v>1.00050788</v>
      </c>
      <c r="G187" s="14">
        <f ca="1">(TRUNC(PRODUCT($F$12:$F186),16))</f>
        <v>1.0923883022908201</v>
      </c>
      <c r="H187" s="14">
        <f t="shared" si="83"/>
        <v>1</v>
      </c>
      <c r="I187" s="14">
        <f t="shared" ca="1" si="84"/>
        <v>1.0923883000000001</v>
      </c>
      <c r="J187" s="13">
        <f t="shared" si="72"/>
        <v>4.4999999999999998E-2</v>
      </c>
      <c r="K187" s="33">
        <f t="shared" si="73"/>
        <v>44742</v>
      </c>
      <c r="L187" s="2">
        <f t="shared" si="74"/>
        <v>173</v>
      </c>
      <c r="M187" s="17">
        <f t="shared" si="75"/>
        <v>173</v>
      </c>
      <c r="N187" s="12">
        <f t="shared" si="76"/>
        <v>1.0306791369999999</v>
      </c>
      <c r="O187" s="12">
        <f t="shared" ca="1" si="77"/>
        <v>1.1259018300000001</v>
      </c>
      <c r="P187" s="17">
        <f t="shared" si="86"/>
        <v>0</v>
      </c>
      <c r="Q187" s="14">
        <f t="shared" ca="1" si="68"/>
        <v>390295.67300000001</v>
      </c>
      <c r="R187" s="21">
        <f t="shared" si="69"/>
        <v>0</v>
      </c>
      <c r="S187" s="14">
        <f t="shared" si="78"/>
        <v>0</v>
      </c>
      <c r="T187" s="4" t="str">
        <f t="shared" si="79"/>
        <v>A+J=</v>
      </c>
      <c r="U187" s="33">
        <f t="shared" si="80"/>
        <v>45044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2">
        <f t="shared" si="70"/>
        <v>44994</v>
      </c>
      <c r="B188" s="113">
        <f t="shared" ca="1" si="81"/>
        <v>3492678.3330000001</v>
      </c>
      <c r="C188" s="7">
        <f t="shared" si="71"/>
        <v>3100000</v>
      </c>
      <c r="D188" s="86">
        <f t="shared" si="85"/>
        <v>44993</v>
      </c>
      <c r="E188" s="84">
        <f ca="1">IF(D188&lt;$B$1,VLOOKUP(D188,[1]DI!$A$4:$B$15000,2,FALSE),0)</f>
        <v>0.13650000000000001</v>
      </c>
      <c r="F188" s="14">
        <f t="shared" ca="1" si="82"/>
        <v>1.00050788</v>
      </c>
      <c r="G188" s="14">
        <f ca="1">(TRUNC(PRODUCT($F$12:$F187),16))</f>
        <v>1.0929431044617799</v>
      </c>
      <c r="H188" s="14">
        <f t="shared" si="83"/>
        <v>1</v>
      </c>
      <c r="I188" s="14">
        <f t="shared" ca="1" si="84"/>
        <v>1.0929431000000001</v>
      </c>
      <c r="J188" s="13">
        <f t="shared" si="72"/>
        <v>4.4999999999999998E-2</v>
      </c>
      <c r="K188" s="33">
        <f t="shared" si="73"/>
        <v>44742</v>
      </c>
      <c r="L188" s="2">
        <f t="shared" si="74"/>
        <v>174</v>
      </c>
      <c r="M188" s="17">
        <f t="shared" si="75"/>
        <v>174</v>
      </c>
      <c r="N188" s="12">
        <f t="shared" si="76"/>
        <v>1.0308591819999999</v>
      </c>
      <c r="O188" s="12">
        <f t="shared" ca="1" si="77"/>
        <v>1.1266704299999999</v>
      </c>
      <c r="P188" s="17">
        <f t="shared" si="86"/>
        <v>0</v>
      </c>
      <c r="Q188" s="14">
        <f t="shared" ca="1" si="68"/>
        <v>392678.33299999998</v>
      </c>
      <c r="R188" s="21">
        <f t="shared" si="69"/>
        <v>0</v>
      </c>
      <c r="S188" s="14">
        <f t="shared" si="78"/>
        <v>0</v>
      </c>
      <c r="T188" s="4" t="str">
        <f t="shared" si="79"/>
        <v>A+J=</v>
      </c>
      <c r="U188" s="33">
        <f t="shared" si="80"/>
        <v>45044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2">
        <f t="shared" si="70"/>
        <v>44995</v>
      </c>
      <c r="B189" s="113">
        <f t="shared" ca="1" si="81"/>
        <v>3495062.6422000001</v>
      </c>
      <c r="C189" s="7">
        <f t="shared" si="71"/>
        <v>3100000</v>
      </c>
      <c r="D189" s="86">
        <f t="shared" si="85"/>
        <v>44994</v>
      </c>
      <c r="E189" s="84">
        <f ca="1">IF(D189&lt;$B$1,VLOOKUP(D189,[1]DI!$A$4:$B$15000,2,FALSE),0)</f>
        <v>0.13650000000000001</v>
      </c>
      <c r="F189" s="14">
        <f t="shared" ca="1" si="82"/>
        <v>1.00050788</v>
      </c>
      <c r="G189" s="14">
        <f ca="1">(TRUNC(PRODUCT($F$12:$F188),16))</f>
        <v>1.09349818840568</v>
      </c>
      <c r="H189" s="14">
        <f t="shared" si="83"/>
        <v>1</v>
      </c>
      <c r="I189" s="14">
        <f t="shared" ca="1" si="84"/>
        <v>1.09349819</v>
      </c>
      <c r="J189" s="13">
        <f t="shared" si="72"/>
        <v>4.4999999999999998E-2</v>
      </c>
      <c r="K189" s="33">
        <f t="shared" si="73"/>
        <v>44742</v>
      </c>
      <c r="L189" s="2">
        <f t="shared" si="74"/>
        <v>175</v>
      </c>
      <c r="M189" s="17">
        <f t="shared" si="75"/>
        <v>175</v>
      </c>
      <c r="N189" s="12">
        <f t="shared" si="76"/>
        <v>1.0310392580000001</v>
      </c>
      <c r="O189" s="12">
        <f t="shared" ca="1" si="77"/>
        <v>1.127439562</v>
      </c>
      <c r="P189" s="17">
        <f t="shared" si="86"/>
        <v>0</v>
      </c>
      <c r="Q189" s="14">
        <f t="shared" ca="1" si="68"/>
        <v>395062.6422</v>
      </c>
      <c r="R189" s="21">
        <f t="shared" si="69"/>
        <v>0</v>
      </c>
      <c r="S189" s="14">
        <f t="shared" si="78"/>
        <v>0</v>
      </c>
      <c r="T189" s="4" t="str">
        <f t="shared" si="79"/>
        <v>A+J=</v>
      </c>
      <c r="U189" s="33">
        <f t="shared" si="80"/>
        <v>45044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2">
        <f t="shared" si="70"/>
        <v>44998</v>
      </c>
      <c r="B190" s="113">
        <f t="shared" ca="1" si="81"/>
        <v>3497448.5416999999</v>
      </c>
      <c r="C190" s="7">
        <f t="shared" si="71"/>
        <v>3100000</v>
      </c>
      <c r="D190" s="86">
        <f t="shared" si="85"/>
        <v>44995</v>
      </c>
      <c r="E190" s="84">
        <f ca="1">IF(D190&lt;$B$1,VLOOKUP(D190,[1]DI!$A$4:$B$15000,2,FALSE),0)</f>
        <v>0.13650000000000001</v>
      </c>
      <c r="F190" s="14">
        <f t="shared" ca="1" si="82"/>
        <v>1.00050788</v>
      </c>
      <c r="G190" s="14">
        <f ca="1">(TRUNC(PRODUCT($F$12:$F189),16))</f>
        <v>1.09405355426561</v>
      </c>
      <c r="H190" s="14">
        <f t="shared" si="83"/>
        <v>1</v>
      </c>
      <c r="I190" s="14">
        <f t="shared" ca="1" si="84"/>
        <v>1.0940535499999999</v>
      </c>
      <c r="J190" s="13">
        <f t="shared" si="72"/>
        <v>4.4999999999999998E-2</v>
      </c>
      <c r="K190" s="33">
        <f t="shared" si="73"/>
        <v>44742</v>
      </c>
      <c r="L190" s="2">
        <f t="shared" si="74"/>
        <v>176</v>
      </c>
      <c r="M190" s="17">
        <f t="shared" si="75"/>
        <v>176</v>
      </c>
      <c r="N190" s="12">
        <f t="shared" si="76"/>
        <v>1.0312193650000001</v>
      </c>
      <c r="O190" s="12">
        <f t="shared" ca="1" si="77"/>
        <v>1.128209207</v>
      </c>
      <c r="P190" s="17">
        <f t="shared" si="86"/>
        <v>0</v>
      </c>
      <c r="Q190" s="14">
        <f t="shared" ca="1" si="68"/>
        <v>397448.5417</v>
      </c>
      <c r="R190" s="21">
        <f t="shared" si="69"/>
        <v>0</v>
      </c>
      <c r="S190" s="14">
        <f t="shared" si="78"/>
        <v>0</v>
      </c>
      <c r="T190" s="4" t="str">
        <f t="shared" si="79"/>
        <v>A+J=</v>
      </c>
      <c r="U190" s="33">
        <f t="shared" si="80"/>
        <v>45044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2">
        <f t="shared" si="70"/>
        <v>44999</v>
      </c>
      <c r="B191" s="113">
        <f t="shared" ca="1" si="81"/>
        <v>3499836.0965999998</v>
      </c>
      <c r="C191" s="7">
        <f t="shared" si="71"/>
        <v>3100000</v>
      </c>
      <c r="D191" s="86">
        <f t="shared" si="85"/>
        <v>44998</v>
      </c>
      <c r="E191" s="84">
        <f ca="1">IF(D191&lt;$B$1,VLOOKUP(D191,[1]DI!$A$4:$B$15000,2,FALSE),0)</f>
        <v>0.13650000000000001</v>
      </c>
      <c r="F191" s="14">
        <f t="shared" ca="1" si="82"/>
        <v>1.00050788</v>
      </c>
      <c r="G191" s="14">
        <f ca="1">(TRUNC(PRODUCT($F$12:$F190),16))</f>
        <v>1.09460920218475</v>
      </c>
      <c r="H191" s="14">
        <f t="shared" si="83"/>
        <v>1</v>
      </c>
      <c r="I191" s="14">
        <f t="shared" ca="1" si="84"/>
        <v>1.0946092000000001</v>
      </c>
      <c r="J191" s="13">
        <f t="shared" si="72"/>
        <v>4.4999999999999998E-2</v>
      </c>
      <c r="K191" s="33">
        <f t="shared" si="73"/>
        <v>44742</v>
      </c>
      <c r="L191" s="2">
        <f t="shared" si="74"/>
        <v>177</v>
      </c>
      <c r="M191" s="17">
        <f t="shared" si="75"/>
        <v>177</v>
      </c>
      <c r="N191" s="12">
        <f t="shared" si="76"/>
        <v>1.0313995039999999</v>
      </c>
      <c r="O191" s="12">
        <f t="shared" ca="1" si="77"/>
        <v>1.1289793859999999</v>
      </c>
      <c r="P191" s="17">
        <f t="shared" si="86"/>
        <v>0</v>
      </c>
      <c r="Q191" s="14">
        <f t="shared" ca="1" si="68"/>
        <v>399836.09659999999</v>
      </c>
      <c r="R191" s="21">
        <f t="shared" si="69"/>
        <v>0</v>
      </c>
      <c r="S191" s="14">
        <f t="shared" si="78"/>
        <v>0</v>
      </c>
      <c r="T191" s="4" t="str">
        <f t="shared" si="79"/>
        <v>A+J=</v>
      </c>
      <c r="U191" s="33">
        <f t="shared" si="80"/>
        <v>45044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2">
        <f t="shared" si="70"/>
        <v>45000</v>
      </c>
      <c r="B192" s="113">
        <f t="shared" ca="1" si="81"/>
        <v>3502225.2758999998</v>
      </c>
      <c r="C192" s="7">
        <f t="shared" si="71"/>
        <v>3100000</v>
      </c>
      <c r="D192" s="86">
        <f t="shared" si="85"/>
        <v>44999</v>
      </c>
      <c r="E192" s="84">
        <f ca="1">IF(D192&lt;$B$1,VLOOKUP(D192,[1]DI!$A$4:$B$15000,2,FALSE),0)</f>
        <v>0.13650000000000001</v>
      </c>
      <c r="F192" s="14">
        <f t="shared" ca="1" si="82"/>
        <v>1.00050788</v>
      </c>
      <c r="G192" s="14">
        <f ca="1">(TRUNC(PRODUCT($F$12:$F191),16))</f>
        <v>1.09516513230635</v>
      </c>
      <c r="H192" s="14">
        <f t="shared" si="83"/>
        <v>1</v>
      </c>
      <c r="I192" s="14">
        <f t="shared" ca="1" si="84"/>
        <v>1.09516513</v>
      </c>
      <c r="J192" s="13">
        <f t="shared" si="72"/>
        <v>4.4999999999999998E-2</v>
      </c>
      <c r="K192" s="33">
        <f t="shared" si="73"/>
        <v>44742</v>
      </c>
      <c r="L192" s="2">
        <f t="shared" si="74"/>
        <v>178</v>
      </c>
      <c r="M192" s="17">
        <f t="shared" si="75"/>
        <v>178</v>
      </c>
      <c r="N192" s="12">
        <f t="shared" si="76"/>
        <v>1.0315796749999999</v>
      </c>
      <c r="O192" s="12">
        <f t="shared" ca="1" si="77"/>
        <v>1.1297500890000001</v>
      </c>
      <c r="P192" s="17">
        <f t="shared" si="86"/>
        <v>0</v>
      </c>
      <c r="Q192" s="14">
        <f t="shared" ca="1" si="68"/>
        <v>402225.27590000001</v>
      </c>
      <c r="R192" s="21">
        <f t="shared" si="69"/>
        <v>0</v>
      </c>
      <c r="S192" s="14">
        <f t="shared" si="78"/>
        <v>0</v>
      </c>
      <c r="T192" s="4" t="str">
        <f t="shared" si="79"/>
        <v>A+J=</v>
      </c>
      <c r="U192" s="33">
        <f t="shared" si="80"/>
        <v>45044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2">
        <f t="shared" si="70"/>
        <v>45001</v>
      </c>
      <c r="B193" s="114">
        <f t="shared" ca="1" si="81"/>
        <v>3504616.0765</v>
      </c>
      <c r="C193" s="103">
        <f t="shared" si="71"/>
        <v>3100000</v>
      </c>
      <c r="D193" s="86">
        <f t="shared" si="85"/>
        <v>45000</v>
      </c>
      <c r="E193" s="84">
        <f ca="1">IF(D193&lt;$B$1,VLOOKUP(D193,[1]DI!$A$4:$B$15000,2,FALSE),0)</f>
        <v>0.13650000000000001</v>
      </c>
      <c r="F193" s="105">
        <f t="shared" ca="1" si="82"/>
        <v>1.00050788</v>
      </c>
      <c r="G193" s="105">
        <f ca="1">(TRUNC(PRODUCT($F$12:$F192),16))</f>
        <v>1.0957213447737499</v>
      </c>
      <c r="H193" s="105">
        <f t="shared" si="83"/>
        <v>1</v>
      </c>
      <c r="I193" s="105">
        <f t="shared" ca="1" si="84"/>
        <v>1.0957213400000001</v>
      </c>
      <c r="J193" s="104">
        <f t="shared" si="72"/>
        <v>4.4999999999999998E-2</v>
      </c>
      <c r="K193" s="106">
        <f t="shared" si="73"/>
        <v>44742</v>
      </c>
      <c r="L193" s="107">
        <f t="shared" si="74"/>
        <v>179</v>
      </c>
      <c r="M193" s="108">
        <f t="shared" si="75"/>
        <v>179</v>
      </c>
      <c r="N193" s="12">
        <f t="shared" si="76"/>
        <v>1.031759877</v>
      </c>
      <c r="O193" s="12">
        <f t="shared" ca="1" si="77"/>
        <v>1.130521315</v>
      </c>
      <c r="P193" s="108">
        <f t="shared" si="86"/>
        <v>0</v>
      </c>
      <c r="Q193" s="14">
        <f t="shared" ca="1" si="68"/>
        <v>404616.07650000002</v>
      </c>
      <c r="R193" s="109">
        <f t="shared" si="69"/>
        <v>0</v>
      </c>
      <c r="S193" s="14">
        <f t="shared" si="78"/>
        <v>0</v>
      </c>
      <c r="T193" s="110" t="str">
        <f t="shared" si="79"/>
        <v>A+J=</v>
      </c>
      <c r="U193" s="106">
        <f t="shared" si="80"/>
        <v>45044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2">
        <f t="shared" si="70"/>
        <v>45002</v>
      </c>
      <c r="B194" s="113">
        <f t="shared" ca="1" si="81"/>
        <v>3507008.5324999997</v>
      </c>
      <c r="C194" s="7">
        <f t="shared" si="71"/>
        <v>3100000</v>
      </c>
      <c r="D194" s="86">
        <f t="shared" si="85"/>
        <v>45001</v>
      </c>
      <c r="E194" s="84">
        <f ca="1">IF(D194&lt;$B$1,VLOOKUP(D194,[1]DI!$A$4:$B$15000,2,FALSE),0)</f>
        <v>0.13650000000000001</v>
      </c>
      <c r="F194" s="14">
        <f t="shared" ca="1" si="82"/>
        <v>1.00050788</v>
      </c>
      <c r="G194" s="14">
        <f ca="1">(TRUNC(PRODUCT($F$12:$F193),16))</f>
        <v>1.0962778397303301</v>
      </c>
      <c r="H194" s="14">
        <f t="shared" si="83"/>
        <v>1</v>
      </c>
      <c r="I194" s="14">
        <f t="shared" ca="1" si="84"/>
        <v>1.0962778399999999</v>
      </c>
      <c r="J194" s="13">
        <f t="shared" si="72"/>
        <v>4.4999999999999998E-2</v>
      </c>
      <c r="K194" s="33">
        <f t="shared" si="73"/>
        <v>44742</v>
      </c>
      <c r="L194" s="2">
        <f t="shared" si="74"/>
        <v>180</v>
      </c>
      <c r="M194" s="17">
        <f t="shared" si="75"/>
        <v>180</v>
      </c>
      <c r="N194" s="12">
        <f t="shared" si="76"/>
        <v>1.0319401100000001</v>
      </c>
      <c r="O194" s="12">
        <f t="shared" ca="1" si="77"/>
        <v>1.1312930750000001</v>
      </c>
      <c r="P194" s="17">
        <f t="shared" si="86"/>
        <v>0</v>
      </c>
      <c r="Q194" s="14">
        <f t="shared" ca="1" si="68"/>
        <v>407008.53249999997</v>
      </c>
      <c r="R194" s="21">
        <f t="shared" si="69"/>
        <v>0</v>
      </c>
      <c r="S194" s="14">
        <f t="shared" si="78"/>
        <v>0</v>
      </c>
      <c r="T194" s="4" t="str">
        <f t="shared" si="79"/>
        <v>A+J=</v>
      </c>
      <c r="U194" s="33">
        <f t="shared" si="80"/>
        <v>45044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2">
        <f t="shared" si="70"/>
        <v>45005</v>
      </c>
      <c r="B195" s="113">
        <f t="shared" ca="1" si="81"/>
        <v>3509402.6129000001</v>
      </c>
      <c r="C195" s="7">
        <f t="shared" si="71"/>
        <v>3100000</v>
      </c>
      <c r="D195" s="86">
        <f t="shared" si="85"/>
        <v>45002</v>
      </c>
      <c r="E195" s="84">
        <f ca="1">IF(D195&lt;$B$1,VLOOKUP(D195,[1]DI!$A$4:$B$15000,2,FALSE),0)</f>
        <v>0.13650000000000001</v>
      </c>
      <c r="F195" s="14">
        <f t="shared" ca="1" si="82"/>
        <v>1.00050788</v>
      </c>
      <c r="G195" s="14">
        <f ca="1">(TRUNC(PRODUCT($F$12:$F194),16))</f>
        <v>1.09683461731957</v>
      </c>
      <c r="H195" s="14">
        <f t="shared" si="83"/>
        <v>1</v>
      </c>
      <c r="I195" s="14">
        <f t="shared" ca="1" si="84"/>
        <v>1.0968346200000001</v>
      </c>
      <c r="J195" s="13">
        <f t="shared" si="72"/>
        <v>4.4999999999999998E-2</v>
      </c>
      <c r="K195" s="33">
        <f t="shared" si="73"/>
        <v>44742</v>
      </c>
      <c r="L195" s="2">
        <f t="shared" si="74"/>
        <v>181</v>
      </c>
      <c r="M195" s="17">
        <f t="shared" si="75"/>
        <v>181</v>
      </c>
      <c r="N195" s="12">
        <f t="shared" si="76"/>
        <v>1.0321203750000001</v>
      </c>
      <c r="O195" s="12">
        <f t="shared" ca="1" si="77"/>
        <v>1.132065359</v>
      </c>
      <c r="P195" s="17">
        <f t="shared" si="86"/>
        <v>0</v>
      </c>
      <c r="Q195" s="14">
        <f t="shared" ca="1" si="68"/>
        <v>409402.61290000001</v>
      </c>
      <c r="R195" s="21">
        <f t="shared" si="69"/>
        <v>0</v>
      </c>
      <c r="S195" s="14">
        <f t="shared" si="78"/>
        <v>0</v>
      </c>
      <c r="T195" s="4" t="str">
        <f t="shared" si="79"/>
        <v>A+J=</v>
      </c>
      <c r="U195" s="33">
        <f t="shared" si="80"/>
        <v>45044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2">
        <f t="shared" si="70"/>
        <v>45006</v>
      </c>
      <c r="B196" s="113">
        <f t="shared" ca="1" si="81"/>
        <v>3511798.3207999999</v>
      </c>
      <c r="C196" s="7">
        <f t="shared" si="71"/>
        <v>3100000</v>
      </c>
      <c r="D196" s="86">
        <f t="shared" si="85"/>
        <v>45005</v>
      </c>
      <c r="E196" s="84">
        <f ca="1">IF(D196&lt;$B$1,VLOOKUP(D196,[1]DI!$A$4:$B$15000,2,FALSE),0)</f>
        <v>0.13650000000000001</v>
      </c>
      <c r="F196" s="14">
        <f t="shared" ca="1" si="82"/>
        <v>1.00050788</v>
      </c>
      <c r="G196" s="14">
        <f ca="1">(TRUNC(PRODUCT($F$12:$F195),16))</f>
        <v>1.0973916776850201</v>
      </c>
      <c r="H196" s="14">
        <f t="shared" si="83"/>
        <v>1</v>
      </c>
      <c r="I196" s="14">
        <f t="shared" ca="1" si="84"/>
        <v>1.0973916800000001</v>
      </c>
      <c r="J196" s="13">
        <f t="shared" si="72"/>
        <v>4.4999999999999998E-2</v>
      </c>
      <c r="K196" s="33">
        <f t="shared" si="73"/>
        <v>44742</v>
      </c>
      <c r="L196" s="2">
        <f t="shared" si="74"/>
        <v>182</v>
      </c>
      <c r="M196" s="17">
        <f t="shared" si="75"/>
        <v>182</v>
      </c>
      <c r="N196" s="12">
        <f t="shared" si="76"/>
        <v>1.032300671</v>
      </c>
      <c r="O196" s="12">
        <f t="shared" ca="1" si="77"/>
        <v>1.1328381679999999</v>
      </c>
      <c r="P196" s="17">
        <f t="shared" si="86"/>
        <v>0</v>
      </c>
      <c r="Q196" s="14">
        <f t="shared" ca="1" si="68"/>
        <v>411798.32079999999</v>
      </c>
      <c r="R196" s="21">
        <f t="shared" si="69"/>
        <v>0</v>
      </c>
      <c r="S196" s="14">
        <f t="shared" si="78"/>
        <v>0</v>
      </c>
      <c r="T196" s="4" t="str">
        <f t="shared" si="79"/>
        <v>A+J=</v>
      </c>
      <c r="U196" s="33">
        <f t="shared" si="80"/>
        <v>45044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2">
        <f t="shared" si="70"/>
        <v>45007</v>
      </c>
      <c r="B197" s="113">
        <f t="shared" ca="1" si="81"/>
        <v>3514195.6530999998</v>
      </c>
      <c r="C197" s="7">
        <f t="shared" si="71"/>
        <v>3100000</v>
      </c>
      <c r="D197" s="86">
        <f t="shared" si="85"/>
        <v>45006</v>
      </c>
      <c r="E197" s="84">
        <f ca="1">IF(D197&lt;$B$1,VLOOKUP(D197,[1]DI!$A$4:$B$15000,2,FALSE),0)</f>
        <v>0.13650000000000001</v>
      </c>
      <c r="F197" s="14">
        <f t="shared" ca="1" si="82"/>
        <v>1.00050788</v>
      </c>
      <c r="G197" s="14">
        <f ca="1">(TRUNC(PRODUCT($F$12:$F196),16))</f>
        <v>1.09794902097028</v>
      </c>
      <c r="H197" s="14">
        <f t="shared" si="83"/>
        <v>1</v>
      </c>
      <c r="I197" s="14">
        <f t="shared" ca="1" si="84"/>
        <v>1.0979490199999999</v>
      </c>
      <c r="J197" s="13">
        <f t="shared" si="72"/>
        <v>4.4999999999999998E-2</v>
      </c>
      <c r="K197" s="33">
        <f t="shared" si="73"/>
        <v>44742</v>
      </c>
      <c r="L197" s="2">
        <f t="shared" si="74"/>
        <v>183</v>
      </c>
      <c r="M197" s="17">
        <f t="shared" si="75"/>
        <v>183</v>
      </c>
      <c r="N197" s="12">
        <f t="shared" si="76"/>
        <v>1.0324809989999999</v>
      </c>
      <c r="O197" s="12">
        <f t="shared" ca="1" si="77"/>
        <v>1.1336115010000001</v>
      </c>
      <c r="P197" s="17">
        <f t="shared" si="86"/>
        <v>0</v>
      </c>
      <c r="Q197" s="14">
        <f t="shared" ca="1" si="68"/>
        <v>414195.6531</v>
      </c>
      <c r="R197" s="21">
        <f t="shared" si="69"/>
        <v>0</v>
      </c>
      <c r="S197" s="14">
        <f t="shared" si="78"/>
        <v>0</v>
      </c>
      <c r="T197" s="4" t="str">
        <f t="shared" si="79"/>
        <v>A+J=</v>
      </c>
      <c r="U197" s="33">
        <f t="shared" si="80"/>
        <v>45044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2">
        <f t="shared" si="70"/>
        <v>45008</v>
      </c>
      <c r="B198" s="113">
        <f t="shared" ca="1" si="81"/>
        <v>3516594.6469999999</v>
      </c>
      <c r="C198" s="7">
        <f t="shared" si="71"/>
        <v>3100000</v>
      </c>
      <c r="D198" s="86">
        <f t="shared" si="85"/>
        <v>45007</v>
      </c>
      <c r="E198" s="84">
        <f ca="1">IF(D198&lt;$B$1,VLOOKUP(D198,[1]DI!$A$4:$B$15000,2,FALSE),0)</f>
        <v>0.13650000000000001</v>
      </c>
      <c r="F198" s="14">
        <f t="shared" ca="1" si="82"/>
        <v>1.00050788</v>
      </c>
      <c r="G198" s="14">
        <f ca="1">(TRUNC(PRODUCT($F$12:$F197),16))</f>
        <v>1.0985066473190499</v>
      </c>
      <c r="H198" s="14">
        <f t="shared" si="83"/>
        <v>1</v>
      </c>
      <c r="I198" s="14">
        <f t="shared" ca="1" si="84"/>
        <v>1.09850665</v>
      </c>
      <c r="J198" s="13">
        <f t="shared" si="72"/>
        <v>4.4999999999999998E-2</v>
      </c>
      <c r="K198" s="33">
        <f t="shared" si="73"/>
        <v>44742</v>
      </c>
      <c r="L198" s="2">
        <f t="shared" si="74"/>
        <v>184</v>
      </c>
      <c r="M198" s="17">
        <f t="shared" si="75"/>
        <v>184</v>
      </c>
      <c r="N198" s="12">
        <f t="shared" si="76"/>
        <v>1.032661359</v>
      </c>
      <c r="O198" s="12">
        <f t="shared" ca="1" si="77"/>
        <v>1.1343853699999999</v>
      </c>
      <c r="P198" s="17">
        <f t="shared" si="86"/>
        <v>0</v>
      </c>
      <c r="Q198" s="14">
        <f t="shared" ca="1" si="68"/>
        <v>416594.647</v>
      </c>
      <c r="R198" s="21">
        <f t="shared" si="69"/>
        <v>0</v>
      </c>
      <c r="S198" s="14">
        <f t="shared" si="78"/>
        <v>0</v>
      </c>
      <c r="T198" s="4" t="str">
        <f t="shared" si="79"/>
        <v>A+J=</v>
      </c>
      <c r="U198" s="33">
        <f t="shared" si="80"/>
        <v>45044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2">
        <f t="shared" si="70"/>
        <v>45009</v>
      </c>
      <c r="B199" s="113">
        <f t="shared" ca="1" si="81"/>
        <v>3518995.2683999999</v>
      </c>
      <c r="C199" s="7">
        <f t="shared" si="71"/>
        <v>3100000</v>
      </c>
      <c r="D199" s="86">
        <f t="shared" si="85"/>
        <v>45008</v>
      </c>
      <c r="E199" s="84">
        <f ca="1">IF(D199&lt;$B$1,VLOOKUP(D199,[1]DI!$A$4:$B$15000,2,FALSE),0)</f>
        <v>0.13650000000000001</v>
      </c>
      <c r="F199" s="14">
        <f t="shared" ca="1" si="82"/>
        <v>1.00050788</v>
      </c>
      <c r="G199" s="14">
        <f ca="1">(TRUNC(PRODUCT($F$12:$F198),16))</f>
        <v>1.0990645568750901</v>
      </c>
      <c r="H199" s="14">
        <f t="shared" si="83"/>
        <v>1</v>
      </c>
      <c r="I199" s="14">
        <f t="shared" ca="1" si="84"/>
        <v>1.09906456</v>
      </c>
      <c r="J199" s="13">
        <f t="shared" si="72"/>
        <v>4.4999999999999998E-2</v>
      </c>
      <c r="K199" s="33">
        <f t="shared" si="73"/>
        <v>44742</v>
      </c>
      <c r="L199" s="2">
        <f t="shared" si="74"/>
        <v>185</v>
      </c>
      <c r="M199" s="17">
        <f t="shared" si="75"/>
        <v>185</v>
      </c>
      <c r="N199" s="12">
        <f t="shared" si="76"/>
        <v>1.03284175</v>
      </c>
      <c r="O199" s="12">
        <f t="shared" ca="1" si="77"/>
        <v>1.135159764</v>
      </c>
      <c r="P199" s="17">
        <f t="shared" si="86"/>
        <v>0</v>
      </c>
      <c r="Q199" s="14">
        <f t="shared" ca="1" si="68"/>
        <v>418995.2684</v>
      </c>
      <c r="R199" s="21">
        <f t="shared" si="69"/>
        <v>0</v>
      </c>
      <c r="S199" s="14">
        <f t="shared" si="78"/>
        <v>0</v>
      </c>
      <c r="T199" s="4" t="str">
        <f t="shared" si="79"/>
        <v>A+J=</v>
      </c>
      <c r="U199" s="33">
        <f t="shared" si="80"/>
        <v>45044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2">
        <f t="shared" si="70"/>
        <v>45012</v>
      </c>
      <c r="B200" s="113">
        <f t="shared" ca="1" si="81"/>
        <v>3521397.5142000001</v>
      </c>
      <c r="C200" s="7">
        <f t="shared" si="71"/>
        <v>3100000</v>
      </c>
      <c r="D200" s="86">
        <f t="shared" si="85"/>
        <v>45009</v>
      </c>
      <c r="E200" s="84">
        <f ca="1">IF(D200&lt;$B$1,VLOOKUP(D200,[1]DI!$A$4:$B$15000,2,FALSE),0)</f>
        <v>0.13650000000000001</v>
      </c>
      <c r="F200" s="14">
        <f t="shared" ca="1" si="82"/>
        <v>1.00050788</v>
      </c>
      <c r="G200" s="14">
        <f ca="1">(TRUNC(PRODUCT($F$12:$F199),16))</f>
        <v>1.0996227497822399</v>
      </c>
      <c r="H200" s="14">
        <f t="shared" si="83"/>
        <v>1</v>
      </c>
      <c r="I200" s="14">
        <f t="shared" ca="1" si="84"/>
        <v>1.09962275</v>
      </c>
      <c r="J200" s="13">
        <f t="shared" si="72"/>
        <v>4.4999999999999998E-2</v>
      </c>
      <c r="K200" s="33">
        <f t="shared" si="73"/>
        <v>44742</v>
      </c>
      <c r="L200" s="2">
        <f t="shared" si="74"/>
        <v>186</v>
      </c>
      <c r="M200" s="17">
        <f t="shared" si="75"/>
        <v>186</v>
      </c>
      <c r="N200" s="12">
        <f t="shared" si="76"/>
        <v>1.0330221719999999</v>
      </c>
      <c r="O200" s="12">
        <f t="shared" ca="1" si="77"/>
        <v>1.135934682</v>
      </c>
      <c r="P200" s="17">
        <f t="shared" si="86"/>
        <v>0</v>
      </c>
      <c r="Q200" s="14">
        <f t="shared" ca="1" si="68"/>
        <v>421397.51419999998</v>
      </c>
      <c r="R200" s="21">
        <f t="shared" si="69"/>
        <v>0</v>
      </c>
      <c r="S200" s="14">
        <f t="shared" si="78"/>
        <v>0</v>
      </c>
      <c r="T200" s="4" t="str">
        <f t="shared" si="79"/>
        <v>A+J=</v>
      </c>
      <c r="U200" s="33">
        <f t="shared" si="80"/>
        <v>45044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2">
        <f t="shared" si="70"/>
        <v>45013</v>
      </c>
      <c r="B201" s="113">
        <f t="shared" ca="1" si="81"/>
        <v>3523801.4216</v>
      </c>
      <c r="C201" s="7">
        <f t="shared" si="71"/>
        <v>3100000</v>
      </c>
      <c r="D201" s="86">
        <f t="shared" si="85"/>
        <v>45012</v>
      </c>
      <c r="E201" s="84">
        <f ca="1">IF(D201&lt;$B$1,VLOOKUP(D201,[1]DI!$A$4:$B$15000,2,FALSE),0)</f>
        <v>0.13650000000000001</v>
      </c>
      <c r="F201" s="14">
        <f t="shared" ca="1" si="82"/>
        <v>1.00050788</v>
      </c>
      <c r="G201" s="14">
        <f ca="1">(TRUNC(PRODUCT($F$12:$F200),16))</f>
        <v>1.1001812261844</v>
      </c>
      <c r="H201" s="14">
        <f t="shared" si="83"/>
        <v>1</v>
      </c>
      <c r="I201" s="14">
        <f t="shared" ca="1" si="84"/>
        <v>1.10018123</v>
      </c>
      <c r="J201" s="13">
        <f t="shared" si="72"/>
        <v>4.4999999999999998E-2</v>
      </c>
      <c r="K201" s="33">
        <f t="shared" si="73"/>
        <v>44742</v>
      </c>
      <c r="L201" s="2">
        <f t="shared" si="74"/>
        <v>187</v>
      </c>
      <c r="M201" s="17">
        <f t="shared" si="75"/>
        <v>187</v>
      </c>
      <c r="N201" s="12">
        <f t="shared" si="76"/>
        <v>1.033202626</v>
      </c>
      <c r="O201" s="12">
        <f t="shared" ca="1" si="77"/>
        <v>1.136710136</v>
      </c>
      <c r="P201" s="17">
        <f t="shared" si="86"/>
        <v>0</v>
      </c>
      <c r="Q201" s="14">
        <f t="shared" ca="1" si="68"/>
        <v>423801.4216</v>
      </c>
      <c r="R201" s="21">
        <f t="shared" si="69"/>
        <v>0</v>
      </c>
      <c r="S201" s="14">
        <f t="shared" si="78"/>
        <v>0</v>
      </c>
      <c r="T201" s="4" t="str">
        <f t="shared" si="79"/>
        <v>A+J=</v>
      </c>
      <c r="U201" s="33">
        <f t="shared" si="80"/>
        <v>45044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2">
        <f t="shared" si="70"/>
        <v>45014</v>
      </c>
      <c r="B202" s="113">
        <f t="shared" ca="1" si="81"/>
        <v>3526206.9564999999</v>
      </c>
      <c r="C202" s="7">
        <f t="shared" si="71"/>
        <v>3100000</v>
      </c>
      <c r="D202" s="86">
        <f t="shared" si="85"/>
        <v>45013</v>
      </c>
      <c r="E202" s="84">
        <f ca="1">IF(D202&lt;$B$1,VLOOKUP(D202,[1]DI!$A$4:$B$15000,2,FALSE),0)</f>
        <v>0.13650000000000001</v>
      </c>
      <c r="F202" s="14">
        <f t="shared" ca="1" si="82"/>
        <v>1.00050788</v>
      </c>
      <c r="G202" s="14">
        <f ca="1">(TRUNC(PRODUCT($F$12:$F201),16))</f>
        <v>1.10073998622555</v>
      </c>
      <c r="H202" s="14">
        <f t="shared" si="83"/>
        <v>1</v>
      </c>
      <c r="I202" s="14">
        <f t="shared" ca="1" si="84"/>
        <v>1.1007399899999999</v>
      </c>
      <c r="J202" s="13">
        <f t="shared" si="72"/>
        <v>4.4999999999999998E-2</v>
      </c>
      <c r="K202" s="33">
        <f t="shared" si="73"/>
        <v>44742</v>
      </c>
      <c r="L202" s="2">
        <f t="shared" si="74"/>
        <v>188</v>
      </c>
      <c r="M202" s="17">
        <f t="shared" si="75"/>
        <v>188</v>
      </c>
      <c r="N202" s="12">
        <f t="shared" si="76"/>
        <v>1.033383111</v>
      </c>
      <c r="O202" s="12">
        <f t="shared" ca="1" si="77"/>
        <v>1.137486115</v>
      </c>
      <c r="P202" s="17">
        <f t="shared" si="86"/>
        <v>0</v>
      </c>
      <c r="Q202" s="14">
        <f t="shared" ca="1" si="68"/>
        <v>426206.95649999997</v>
      </c>
      <c r="R202" s="21">
        <f t="shared" si="69"/>
        <v>0</v>
      </c>
      <c r="S202" s="14">
        <f t="shared" si="78"/>
        <v>0</v>
      </c>
      <c r="T202" s="4" t="str">
        <f t="shared" si="79"/>
        <v>A+J=</v>
      </c>
      <c r="U202" s="33">
        <f t="shared" si="80"/>
        <v>45044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2">
        <f t="shared" si="70"/>
        <v>45015</v>
      </c>
      <c r="B203" s="113">
        <f t="shared" ca="1" si="81"/>
        <v>3528614.1250999998</v>
      </c>
      <c r="C203" s="7">
        <f t="shared" si="71"/>
        <v>3100000</v>
      </c>
      <c r="D203" s="86">
        <f t="shared" si="85"/>
        <v>45014</v>
      </c>
      <c r="E203" s="84">
        <f ca="1">IF(D203&lt;$B$1,VLOOKUP(D203,[1]DI!$A$4:$B$15000,2,FALSE),0)</f>
        <v>0.13650000000000001</v>
      </c>
      <c r="F203" s="14">
        <f t="shared" ca="1" si="82"/>
        <v>1.00050788</v>
      </c>
      <c r="G203" s="14">
        <f ca="1">(TRUNC(PRODUCT($F$12:$F202),16))</f>
        <v>1.10129903004976</v>
      </c>
      <c r="H203" s="14">
        <f t="shared" si="83"/>
        <v>1</v>
      </c>
      <c r="I203" s="14">
        <f t="shared" ca="1" si="84"/>
        <v>1.1012990300000001</v>
      </c>
      <c r="J203" s="13">
        <f t="shared" si="72"/>
        <v>4.4999999999999998E-2</v>
      </c>
      <c r="K203" s="33">
        <f t="shared" si="73"/>
        <v>44742</v>
      </c>
      <c r="L203" s="2">
        <f t="shared" si="74"/>
        <v>189</v>
      </c>
      <c r="M203" s="17">
        <f t="shared" si="75"/>
        <v>189</v>
      </c>
      <c r="N203" s="12">
        <f t="shared" si="76"/>
        <v>1.033563628</v>
      </c>
      <c r="O203" s="12">
        <f t="shared" ca="1" si="77"/>
        <v>1.138262621</v>
      </c>
      <c r="P203" s="17">
        <f t="shared" si="86"/>
        <v>0</v>
      </c>
      <c r="Q203" s="14">
        <f t="shared" ca="1" si="68"/>
        <v>428614.1251</v>
      </c>
      <c r="R203" s="21">
        <f t="shared" si="69"/>
        <v>0</v>
      </c>
      <c r="S203" s="14">
        <f t="shared" si="78"/>
        <v>0</v>
      </c>
      <c r="T203" s="4" t="str">
        <f t="shared" si="79"/>
        <v>A+J=</v>
      </c>
      <c r="U203" s="33">
        <f t="shared" si="80"/>
        <v>45044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2">
        <f t="shared" si="70"/>
        <v>45016</v>
      </c>
      <c r="B204" s="113">
        <f t="shared" ca="1" si="81"/>
        <v>3531022.9583999999</v>
      </c>
      <c r="C204" s="7">
        <f t="shared" si="71"/>
        <v>3100000</v>
      </c>
      <c r="D204" s="86">
        <f t="shared" si="85"/>
        <v>45015</v>
      </c>
      <c r="E204" s="84">
        <f ca="1">IF(D204&lt;$B$1,VLOOKUP(D204,[1]DI!$A$4:$B$15000,2,FALSE),0)</f>
        <v>0.13650000000000001</v>
      </c>
      <c r="F204" s="14">
        <f t="shared" ca="1" si="82"/>
        <v>1.00050788</v>
      </c>
      <c r="G204" s="14">
        <f ca="1">(TRUNC(PRODUCT($F$12:$F203),16))</f>
        <v>1.1018583578011401</v>
      </c>
      <c r="H204" s="14">
        <f t="shared" si="83"/>
        <v>1</v>
      </c>
      <c r="I204" s="14">
        <f t="shared" ca="1" si="84"/>
        <v>1.10185836</v>
      </c>
      <c r="J204" s="13">
        <f t="shared" si="72"/>
        <v>4.4999999999999998E-2</v>
      </c>
      <c r="K204" s="33">
        <f t="shared" si="73"/>
        <v>44742</v>
      </c>
      <c r="L204" s="2">
        <f t="shared" si="74"/>
        <v>190</v>
      </c>
      <c r="M204" s="17">
        <f t="shared" si="75"/>
        <v>190</v>
      </c>
      <c r="N204" s="12">
        <f t="shared" si="76"/>
        <v>1.033744177</v>
      </c>
      <c r="O204" s="12">
        <f t="shared" ca="1" si="77"/>
        <v>1.139039664</v>
      </c>
      <c r="P204" s="17">
        <f t="shared" si="86"/>
        <v>0</v>
      </c>
      <c r="Q204" s="14">
        <f t="shared" ref="Q204:Q256" ca="1" si="87">TRUNC(((O204-1)*C204),8)</f>
        <v>431022.9584</v>
      </c>
      <c r="R204" s="21">
        <f t="shared" ref="R204:R265" si="88">IF($P204&gt;0,VLOOKUP($P204,$W$12:$AC$150,7),0)</f>
        <v>0</v>
      </c>
      <c r="S204" s="14">
        <f t="shared" si="78"/>
        <v>0</v>
      </c>
      <c r="T204" s="4" t="str">
        <f t="shared" si="79"/>
        <v>A+J=</v>
      </c>
      <c r="U204" s="33">
        <f t="shared" si="80"/>
        <v>45044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2">
        <f t="shared" ref="A205:A265" si="89">WORKDAY($A204,1,$W$166:$W$544)</f>
        <v>45019</v>
      </c>
      <c r="B205" s="113">
        <f t="shared" ca="1" si="81"/>
        <v>3533433.4191999999</v>
      </c>
      <c r="C205" s="7">
        <f t="shared" ref="C205:C256" si="90">(C204-S204)</f>
        <v>3100000</v>
      </c>
      <c r="D205" s="86">
        <f t="shared" si="85"/>
        <v>45016</v>
      </c>
      <c r="E205" s="84">
        <f ca="1">IF(D205&lt;$B$1,VLOOKUP(D205,[1]DI!$A$4:$B$15000,2,FALSE),0)</f>
        <v>0.13650000000000001</v>
      </c>
      <c r="F205" s="14">
        <f t="shared" ca="1" si="82"/>
        <v>1.00050788</v>
      </c>
      <c r="G205" s="14">
        <f ca="1">(TRUNC(PRODUCT($F$12:$F204),16))</f>
        <v>1.1024179696239</v>
      </c>
      <c r="H205" s="14">
        <f t="shared" si="83"/>
        <v>1</v>
      </c>
      <c r="I205" s="14">
        <f t="shared" ca="1" si="84"/>
        <v>1.1024179700000001</v>
      </c>
      <c r="J205" s="13">
        <f t="shared" ref="J205:J265" si="91">J204</f>
        <v>4.4999999999999998E-2</v>
      </c>
      <c r="K205" s="33">
        <f t="shared" ref="K205:K256" si="92">IF(P204&gt;0,VLOOKUP(P204,W$12:AG$150,2),K204)</f>
        <v>44742</v>
      </c>
      <c r="L205" s="2">
        <f t="shared" ref="L205:L256" si="93">IF(A205&gt;K205,IF(NETWORKDAYS(K205,A205,$W$160:$W$544)-1=0,1,NETWORKDAYS(K205,A205,$W$160:$W$544)-1),0)</f>
        <v>191</v>
      </c>
      <c r="M205" s="17">
        <f t="shared" ref="M205:M256" si="94">IF(AND(L205=1,L204=1),1,IF(L205&gt;0,IF(L205=L204,L205+1,L205),0))</f>
        <v>191</v>
      </c>
      <c r="N205" s="12">
        <f t="shared" ref="N205:N256" si="95">ROUND((J205+1)^(M205/252),9)</f>
        <v>1.0339247570000001</v>
      </c>
      <c r="O205" s="12">
        <f t="shared" ref="O205:O256" ca="1" si="96">ROUND(I205*N205,9)</f>
        <v>1.139817232</v>
      </c>
      <c r="P205" s="17">
        <f t="shared" si="86"/>
        <v>0</v>
      </c>
      <c r="Q205" s="14">
        <f t="shared" ca="1" si="87"/>
        <v>433433.4192</v>
      </c>
      <c r="R205" s="21">
        <f t="shared" si="88"/>
        <v>0</v>
      </c>
      <c r="S205" s="14">
        <f t="shared" ref="S205:S262" si="97">IF(R205&gt;0,TRUNC(R205*C$12,8),0)</f>
        <v>0</v>
      </c>
      <c r="T205" s="4" t="str">
        <f t="shared" ref="T205:T256" si="98">IF(P204&gt;0,VLOOKUP(P204,W$12:AG$150,10),T204)</f>
        <v>A+J=</v>
      </c>
      <c r="U205" s="33">
        <f t="shared" ref="U205:U256" si="99">IF(P204&gt;0,VLOOKUP(P204,W$12:AG$150,11),U204)</f>
        <v>45044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2">
        <f t="shared" si="89"/>
        <v>45020</v>
      </c>
      <c r="B206" s="113">
        <f t="shared" ref="B206:B256" ca="1" si="100">IF(A206&lt;=TODAY(),C206+Q206,IF(AND(A206&gt;TODAY(),A206&lt;=$B$1),IF(VLOOKUP(TODAY(),$A$10:$E$5000,4,FALSE)=0,"n.d",C206+Q206),"n.d"))</f>
        <v>3535845.5416000001</v>
      </c>
      <c r="C206" s="7">
        <f t="shared" si="90"/>
        <v>3100000</v>
      </c>
      <c r="D206" s="86">
        <f t="shared" si="85"/>
        <v>45019</v>
      </c>
      <c r="E206" s="84">
        <f ca="1">IF(D206&lt;$B$1,VLOOKUP(D206,[1]DI!$A$4:$B$15000,2,FALSE),0)</f>
        <v>0.13650000000000001</v>
      </c>
      <c r="F206" s="14">
        <f t="shared" ref="F206:F256" ca="1" si="101">ROUND(((1+E206)^(1/252)),8)</f>
        <v>1.00050788</v>
      </c>
      <c r="G206" s="14">
        <f ca="1">(TRUNC(PRODUCT($F$12:$F205),16))</f>
        <v>1.1029778656623099</v>
      </c>
      <c r="H206" s="14">
        <f t="shared" ref="H206:H256" si="102">IF(P205&gt;0,G205,H205)</f>
        <v>1</v>
      </c>
      <c r="I206" s="14">
        <f t="shared" ref="I206:I256" ca="1" si="103">ROUND(G206/H206,8)</f>
        <v>1.1029778699999999</v>
      </c>
      <c r="J206" s="13">
        <f t="shared" si="91"/>
        <v>4.4999999999999998E-2</v>
      </c>
      <c r="K206" s="33">
        <f t="shared" si="92"/>
        <v>44742</v>
      </c>
      <c r="L206" s="2">
        <f t="shared" si="93"/>
        <v>192</v>
      </c>
      <c r="M206" s="17">
        <f t="shared" si="94"/>
        <v>192</v>
      </c>
      <c r="N206" s="12">
        <f t="shared" si="95"/>
        <v>1.0341053680000001</v>
      </c>
      <c r="O206" s="12">
        <f t="shared" ca="1" si="96"/>
        <v>1.1405953360000001</v>
      </c>
      <c r="P206" s="17">
        <f t="shared" si="86"/>
        <v>0</v>
      </c>
      <c r="Q206" s="14">
        <f t="shared" ca="1" si="87"/>
        <v>435845.5416</v>
      </c>
      <c r="R206" s="21">
        <f t="shared" si="88"/>
        <v>0</v>
      </c>
      <c r="S206" s="14">
        <f t="shared" si="97"/>
        <v>0</v>
      </c>
      <c r="T206" s="4" t="str">
        <f t="shared" si="98"/>
        <v>A+J=</v>
      </c>
      <c r="U206" s="33">
        <f t="shared" si="99"/>
        <v>45044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2">
        <f t="shared" si="89"/>
        <v>45021</v>
      </c>
      <c r="B207" s="113">
        <f t="shared" ca="1" si="100"/>
        <v>3538259.3039000002</v>
      </c>
      <c r="C207" s="7">
        <f t="shared" si="90"/>
        <v>3100000</v>
      </c>
      <c r="D207" s="86">
        <f t="shared" ref="D207:D265" si="104">WORKDAY($A207,-1,$W$160:$W$544)</f>
        <v>45020</v>
      </c>
      <c r="E207" s="84">
        <f ca="1">IF(D207&lt;$B$1,VLOOKUP(D207,[1]DI!$A$4:$B$15000,2,FALSE),0)</f>
        <v>0.13650000000000001</v>
      </c>
      <c r="F207" s="14">
        <f t="shared" ca="1" si="101"/>
        <v>1.00050788</v>
      </c>
      <c r="G207" s="14">
        <f ca="1">(TRUNC(PRODUCT($F$12:$F206),16))</f>
        <v>1.10353804606072</v>
      </c>
      <c r="H207" s="14">
        <f t="shared" si="102"/>
        <v>1</v>
      </c>
      <c r="I207" s="14">
        <f t="shared" ca="1" si="103"/>
        <v>1.10353805</v>
      </c>
      <c r="J207" s="13">
        <f t="shared" si="91"/>
        <v>4.4999999999999998E-2</v>
      </c>
      <c r="K207" s="33">
        <f t="shared" si="92"/>
        <v>44742</v>
      </c>
      <c r="L207" s="2">
        <f t="shared" si="93"/>
        <v>193</v>
      </c>
      <c r="M207" s="17">
        <f t="shared" si="94"/>
        <v>193</v>
      </c>
      <c r="N207" s="12">
        <f t="shared" si="95"/>
        <v>1.0342860119999999</v>
      </c>
      <c r="O207" s="12">
        <f t="shared" ca="1" si="96"/>
        <v>1.141373969</v>
      </c>
      <c r="P207" s="17">
        <f t="shared" ref="P207:P256" si="105">IF(VLOOKUP(A207,X$12:AE$150,8)=VLOOKUP(A206,X$12:AE$150,8),0,VLOOKUP(A207,X$12:AE$150,8))</f>
        <v>0</v>
      </c>
      <c r="Q207" s="14">
        <f t="shared" ca="1" si="87"/>
        <v>438259.3039</v>
      </c>
      <c r="R207" s="21">
        <f t="shared" si="88"/>
        <v>0</v>
      </c>
      <c r="S207" s="14">
        <f t="shared" si="97"/>
        <v>0</v>
      </c>
      <c r="T207" s="4" t="str">
        <f t="shared" si="98"/>
        <v>A+J=</v>
      </c>
      <c r="U207" s="33">
        <f t="shared" si="99"/>
        <v>45044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2">
        <f t="shared" si="89"/>
        <v>45022</v>
      </c>
      <c r="B208" s="113">
        <f t="shared" ca="1" si="100"/>
        <v>3540674.6937000002</v>
      </c>
      <c r="C208" s="7">
        <f t="shared" si="90"/>
        <v>3100000</v>
      </c>
      <c r="D208" s="86">
        <f t="shared" si="104"/>
        <v>45021</v>
      </c>
      <c r="E208" s="84">
        <f ca="1">IF(D208&lt;$B$1,VLOOKUP(D208,[1]DI!$A$4:$B$15000,2,FALSE),0)</f>
        <v>0.13650000000000001</v>
      </c>
      <c r="F208" s="14">
        <f t="shared" ca="1" si="101"/>
        <v>1.00050788</v>
      </c>
      <c r="G208" s="14">
        <f ca="1">(TRUNC(PRODUCT($F$12:$F207),16))</f>
        <v>1.1040985109635599</v>
      </c>
      <c r="H208" s="14">
        <f t="shared" si="102"/>
        <v>1</v>
      </c>
      <c r="I208" s="14">
        <f t="shared" ca="1" si="103"/>
        <v>1.10409851</v>
      </c>
      <c r="J208" s="13">
        <f t="shared" si="91"/>
        <v>4.4999999999999998E-2</v>
      </c>
      <c r="K208" s="33">
        <f t="shared" si="92"/>
        <v>44742</v>
      </c>
      <c r="L208" s="2">
        <f t="shared" si="93"/>
        <v>194</v>
      </c>
      <c r="M208" s="17">
        <f t="shared" si="94"/>
        <v>194</v>
      </c>
      <c r="N208" s="12">
        <f t="shared" si="95"/>
        <v>1.034466686</v>
      </c>
      <c r="O208" s="12">
        <f t="shared" ca="1" si="96"/>
        <v>1.142153127</v>
      </c>
      <c r="P208" s="17">
        <f t="shared" si="105"/>
        <v>0</v>
      </c>
      <c r="Q208" s="14">
        <f t="shared" ca="1" si="87"/>
        <v>440674.6937</v>
      </c>
      <c r="R208" s="21">
        <f t="shared" si="88"/>
        <v>0</v>
      </c>
      <c r="S208" s="14">
        <f t="shared" si="97"/>
        <v>0</v>
      </c>
      <c r="T208" s="4" t="str">
        <f t="shared" si="98"/>
        <v>A+J=</v>
      </c>
      <c r="U208" s="33">
        <f t="shared" si="99"/>
        <v>45044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2">
        <f t="shared" si="89"/>
        <v>45026</v>
      </c>
      <c r="B209" s="113">
        <f t="shared" ca="1" si="100"/>
        <v>3543091.7544</v>
      </c>
      <c r="C209" s="7">
        <f t="shared" si="90"/>
        <v>3100000</v>
      </c>
      <c r="D209" s="86">
        <f t="shared" si="104"/>
        <v>45022</v>
      </c>
      <c r="E209" s="84">
        <f ca="1">IF(D209&lt;$B$1,VLOOKUP(D209,[1]DI!$A$4:$B$15000,2,FALSE),0)</f>
        <v>0.13650000000000001</v>
      </c>
      <c r="F209" s="14">
        <f t="shared" ca="1" si="101"/>
        <v>1.00050788</v>
      </c>
      <c r="G209" s="14">
        <f ca="1">(TRUNC(PRODUCT($F$12:$F208),16))</f>
        <v>1.1046592605153001</v>
      </c>
      <c r="H209" s="14">
        <f t="shared" si="102"/>
        <v>1</v>
      </c>
      <c r="I209" s="14">
        <f t="shared" ca="1" si="103"/>
        <v>1.10465926</v>
      </c>
      <c r="J209" s="13">
        <f t="shared" si="91"/>
        <v>4.4999999999999998E-2</v>
      </c>
      <c r="K209" s="33">
        <f t="shared" si="92"/>
        <v>44742</v>
      </c>
      <c r="L209" s="2">
        <f t="shared" si="93"/>
        <v>195</v>
      </c>
      <c r="M209" s="17">
        <f t="shared" si="94"/>
        <v>195</v>
      </c>
      <c r="N209" s="12">
        <f t="shared" si="95"/>
        <v>1.034647393</v>
      </c>
      <c r="O209" s="12">
        <f t="shared" ca="1" si="96"/>
        <v>1.1429328240000001</v>
      </c>
      <c r="P209" s="17">
        <f t="shared" si="105"/>
        <v>0</v>
      </c>
      <c r="Q209" s="14">
        <f t="shared" ca="1" si="87"/>
        <v>443091.75439999998</v>
      </c>
      <c r="R209" s="21">
        <f t="shared" si="88"/>
        <v>0</v>
      </c>
      <c r="S209" s="14">
        <f t="shared" si="97"/>
        <v>0</v>
      </c>
      <c r="T209" s="4" t="str">
        <f t="shared" si="98"/>
        <v>A+J=</v>
      </c>
      <c r="U209" s="33">
        <f t="shared" si="99"/>
        <v>45044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2">
        <f t="shared" si="89"/>
        <v>45027</v>
      </c>
      <c r="B210" s="113">
        <f t="shared" ca="1" si="100"/>
        <v>3545510.4426000002</v>
      </c>
      <c r="C210" s="7">
        <f t="shared" si="90"/>
        <v>3100000</v>
      </c>
      <c r="D210" s="86">
        <f t="shared" si="104"/>
        <v>45026</v>
      </c>
      <c r="E210" s="84">
        <f ca="1">IF(D210&lt;$B$1,VLOOKUP(D210,[1]DI!$A$4:$B$15000,2,FALSE),0)</f>
        <v>0.13650000000000001</v>
      </c>
      <c r="F210" s="14">
        <f t="shared" ca="1" si="101"/>
        <v>1.00050788</v>
      </c>
      <c r="G210" s="14">
        <f ca="1">(TRUNC(PRODUCT($F$12:$F209),16))</f>
        <v>1.1052202948605301</v>
      </c>
      <c r="H210" s="14">
        <f t="shared" si="102"/>
        <v>1</v>
      </c>
      <c r="I210" s="14">
        <f t="shared" ca="1" si="103"/>
        <v>1.1052202900000001</v>
      </c>
      <c r="J210" s="13">
        <f t="shared" si="91"/>
        <v>4.4999999999999998E-2</v>
      </c>
      <c r="K210" s="33">
        <f t="shared" si="92"/>
        <v>44742</v>
      </c>
      <c r="L210" s="2">
        <f t="shared" si="93"/>
        <v>196</v>
      </c>
      <c r="M210" s="17">
        <f t="shared" si="94"/>
        <v>196</v>
      </c>
      <c r="N210" s="12">
        <f t="shared" si="95"/>
        <v>1.03482813</v>
      </c>
      <c r="O210" s="12">
        <f t="shared" ca="1" si="96"/>
        <v>1.143713046</v>
      </c>
      <c r="P210" s="17">
        <f t="shared" si="105"/>
        <v>0</v>
      </c>
      <c r="Q210" s="14">
        <f t="shared" ca="1" si="87"/>
        <v>445510.44260000001</v>
      </c>
      <c r="R210" s="21">
        <f t="shared" si="88"/>
        <v>0</v>
      </c>
      <c r="S210" s="14">
        <f t="shared" si="97"/>
        <v>0</v>
      </c>
      <c r="T210" s="4" t="str">
        <f t="shared" si="98"/>
        <v>A+J=</v>
      </c>
      <c r="U210" s="33">
        <f t="shared" si="99"/>
        <v>45044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2">
        <f t="shared" si="89"/>
        <v>45028</v>
      </c>
      <c r="B211" s="113">
        <f t="shared" ca="1" si="100"/>
        <v>3547930.8048</v>
      </c>
      <c r="C211" s="7">
        <f t="shared" si="90"/>
        <v>3100000</v>
      </c>
      <c r="D211" s="86">
        <f t="shared" si="104"/>
        <v>45027</v>
      </c>
      <c r="E211" s="84">
        <f ca="1">IF(D211&lt;$B$1,VLOOKUP(D211,[1]DI!$A$4:$B$15000,2,FALSE),0)</f>
        <v>0.13650000000000001</v>
      </c>
      <c r="F211" s="14">
        <f t="shared" ca="1" si="101"/>
        <v>1.00050788</v>
      </c>
      <c r="G211" s="14">
        <f ca="1">(TRUNC(PRODUCT($F$12:$F210),16))</f>
        <v>1.1057816141438901</v>
      </c>
      <c r="H211" s="14">
        <f t="shared" si="102"/>
        <v>1</v>
      </c>
      <c r="I211" s="14">
        <f t="shared" ca="1" si="103"/>
        <v>1.10578161</v>
      </c>
      <c r="J211" s="13">
        <f t="shared" si="91"/>
        <v>4.4999999999999998E-2</v>
      </c>
      <c r="K211" s="33">
        <f t="shared" si="92"/>
        <v>44742</v>
      </c>
      <c r="L211" s="2">
        <f t="shared" si="93"/>
        <v>197</v>
      </c>
      <c r="M211" s="17">
        <f t="shared" si="94"/>
        <v>197</v>
      </c>
      <c r="N211" s="12">
        <f t="shared" si="95"/>
        <v>1.0350089</v>
      </c>
      <c r="O211" s="12">
        <f t="shared" ca="1" si="96"/>
        <v>1.144493808</v>
      </c>
      <c r="P211" s="17">
        <f t="shared" si="105"/>
        <v>0</v>
      </c>
      <c r="Q211" s="14">
        <f t="shared" ca="1" si="87"/>
        <v>447930.80479999998</v>
      </c>
      <c r="R211" s="21">
        <f t="shared" si="88"/>
        <v>0</v>
      </c>
      <c r="S211" s="14">
        <f t="shared" si="97"/>
        <v>0</v>
      </c>
      <c r="T211" s="4" t="str">
        <f t="shared" si="98"/>
        <v>A+J=</v>
      </c>
      <c r="U211" s="33">
        <f t="shared" si="99"/>
        <v>45044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2">
        <f t="shared" si="89"/>
        <v>45029</v>
      </c>
      <c r="B212" s="113">
        <f t="shared" ca="1" si="100"/>
        <v>3550352.8317</v>
      </c>
      <c r="C212" s="7">
        <f t="shared" si="90"/>
        <v>3100000</v>
      </c>
      <c r="D212" s="86">
        <f t="shared" si="104"/>
        <v>45028</v>
      </c>
      <c r="E212" s="84">
        <f ca="1">IF(D212&lt;$B$1,VLOOKUP(D212,[1]DI!$A$4:$B$15000,2,FALSE),0)</f>
        <v>0.13650000000000001</v>
      </c>
      <c r="F212" s="14">
        <f t="shared" ca="1" si="101"/>
        <v>1.00050788</v>
      </c>
      <c r="G212" s="14">
        <f ca="1">(TRUNC(PRODUCT($F$12:$F211),16))</f>
        <v>1.1063432185100801</v>
      </c>
      <c r="H212" s="14">
        <f t="shared" si="102"/>
        <v>1</v>
      </c>
      <c r="I212" s="14">
        <f t="shared" ca="1" si="103"/>
        <v>1.1063432200000001</v>
      </c>
      <c r="J212" s="13">
        <f t="shared" si="91"/>
        <v>4.4999999999999998E-2</v>
      </c>
      <c r="K212" s="33">
        <f t="shared" si="92"/>
        <v>44742</v>
      </c>
      <c r="L212" s="2">
        <f t="shared" si="93"/>
        <v>198</v>
      </c>
      <c r="M212" s="17">
        <f t="shared" si="94"/>
        <v>198</v>
      </c>
      <c r="N212" s="12">
        <f t="shared" si="95"/>
        <v>1.035189701</v>
      </c>
      <c r="O212" s="12">
        <f t="shared" ca="1" si="96"/>
        <v>1.145275107</v>
      </c>
      <c r="P212" s="17">
        <f t="shared" si="105"/>
        <v>0</v>
      </c>
      <c r="Q212" s="14">
        <f t="shared" ca="1" si="87"/>
        <v>450352.83169999998</v>
      </c>
      <c r="R212" s="21">
        <f t="shared" si="88"/>
        <v>0</v>
      </c>
      <c r="S212" s="14">
        <f t="shared" si="97"/>
        <v>0</v>
      </c>
      <c r="T212" s="4" t="str">
        <f t="shared" si="98"/>
        <v>A+J=</v>
      </c>
      <c r="U212" s="33">
        <f t="shared" si="99"/>
        <v>45044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2">
        <f t="shared" si="89"/>
        <v>45030</v>
      </c>
      <c r="B213" s="113">
        <f t="shared" ca="1" si="100"/>
        <v>3552776.4953999999</v>
      </c>
      <c r="C213" s="7">
        <f t="shared" si="90"/>
        <v>3100000</v>
      </c>
      <c r="D213" s="86">
        <f t="shared" si="104"/>
        <v>45029</v>
      </c>
      <c r="E213" s="84">
        <f ca="1">IF(D213&lt;$B$1,VLOOKUP(D213,[1]DI!$A$4:$B$15000,2,FALSE),0)</f>
        <v>0.13650000000000001</v>
      </c>
      <c r="F213" s="14">
        <f t="shared" ca="1" si="101"/>
        <v>1.00050788</v>
      </c>
      <c r="G213" s="14">
        <f ca="1">(TRUNC(PRODUCT($F$12:$F212),16))</f>
        <v>1.1069051081039001</v>
      </c>
      <c r="H213" s="14">
        <f t="shared" si="102"/>
        <v>1</v>
      </c>
      <c r="I213" s="14">
        <f t="shared" ca="1" si="103"/>
        <v>1.10690511</v>
      </c>
      <c r="J213" s="13">
        <f t="shared" si="91"/>
        <v>4.4999999999999998E-2</v>
      </c>
      <c r="K213" s="33">
        <f t="shared" si="92"/>
        <v>44742</v>
      </c>
      <c r="L213" s="2">
        <f t="shared" si="93"/>
        <v>199</v>
      </c>
      <c r="M213" s="17">
        <f t="shared" si="94"/>
        <v>199</v>
      </c>
      <c r="N213" s="12">
        <f t="shared" si="95"/>
        <v>1.035370533</v>
      </c>
      <c r="O213" s="12">
        <f t="shared" ca="1" si="96"/>
        <v>1.146056934</v>
      </c>
      <c r="P213" s="17">
        <f t="shared" si="105"/>
        <v>0</v>
      </c>
      <c r="Q213" s="14">
        <f t="shared" ca="1" si="87"/>
        <v>452776.49540000001</v>
      </c>
      <c r="R213" s="21">
        <f t="shared" si="88"/>
        <v>0</v>
      </c>
      <c r="S213" s="14">
        <f t="shared" si="97"/>
        <v>0</v>
      </c>
      <c r="T213" s="4" t="str">
        <f t="shared" si="98"/>
        <v>A+J=</v>
      </c>
      <c r="U213" s="33">
        <f t="shared" si="99"/>
        <v>45044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2">
        <f t="shared" si="89"/>
        <v>45033</v>
      </c>
      <c r="B214" s="113">
        <f t="shared" ca="1" si="100"/>
        <v>3555201.7959000003</v>
      </c>
      <c r="C214" s="7">
        <f t="shared" si="90"/>
        <v>3100000</v>
      </c>
      <c r="D214" s="86">
        <f t="shared" si="104"/>
        <v>45030</v>
      </c>
      <c r="E214" s="84">
        <f ca="1">IF(D214&lt;$B$1,VLOOKUP(D214,[1]DI!$A$4:$B$15000,2,FALSE),0)</f>
        <v>0.13650000000000001</v>
      </c>
      <c r="F214" s="14">
        <f t="shared" ca="1" si="101"/>
        <v>1.00050788</v>
      </c>
      <c r="G214" s="14">
        <f ca="1">(TRUNC(PRODUCT($F$12:$F213),16))</f>
        <v>1.1074672830701999</v>
      </c>
      <c r="H214" s="14">
        <f t="shared" si="102"/>
        <v>1</v>
      </c>
      <c r="I214" s="14">
        <f t="shared" ca="1" si="103"/>
        <v>1.1074672800000001</v>
      </c>
      <c r="J214" s="13">
        <f t="shared" si="91"/>
        <v>4.4999999999999998E-2</v>
      </c>
      <c r="K214" s="33">
        <f t="shared" si="92"/>
        <v>44742</v>
      </c>
      <c r="L214" s="2">
        <f t="shared" si="93"/>
        <v>200</v>
      </c>
      <c r="M214" s="17">
        <f t="shared" si="94"/>
        <v>200</v>
      </c>
      <c r="N214" s="12">
        <f t="shared" si="95"/>
        <v>1.0355513970000001</v>
      </c>
      <c r="O214" s="12">
        <f t="shared" ca="1" si="96"/>
        <v>1.1468392890000001</v>
      </c>
      <c r="P214" s="17">
        <f t="shared" si="105"/>
        <v>0</v>
      </c>
      <c r="Q214" s="14">
        <f t="shared" ca="1" si="87"/>
        <v>455201.79590000003</v>
      </c>
      <c r="R214" s="21">
        <f t="shared" si="88"/>
        <v>0</v>
      </c>
      <c r="S214" s="14">
        <f t="shared" si="97"/>
        <v>0</v>
      </c>
      <c r="T214" s="4" t="str">
        <f t="shared" si="98"/>
        <v>A+J=</v>
      </c>
      <c r="U214" s="33">
        <f t="shared" si="99"/>
        <v>45044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2">
        <f t="shared" si="89"/>
        <v>45034</v>
      </c>
      <c r="B215" s="113">
        <f t="shared" ca="1" si="100"/>
        <v>3557628.7672999999</v>
      </c>
      <c r="C215" s="7">
        <f t="shared" si="90"/>
        <v>3100000</v>
      </c>
      <c r="D215" s="86">
        <f t="shared" si="104"/>
        <v>45033</v>
      </c>
      <c r="E215" s="84">
        <f ca="1">IF(D215&lt;$B$1,VLOOKUP(D215,[1]DI!$A$4:$B$15000,2,FALSE),0)</f>
        <v>0.13650000000000001</v>
      </c>
      <c r="F215" s="14">
        <f t="shared" ca="1" si="101"/>
        <v>1.00050788</v>
      </c>
      <c r="G215" s="14">
        <f ca="1">(TRUNC(PRODUCT($F$12:$F214),16))</f>
        <v>1.1080297435539299</v>
      </c>
      <c r="H215" s="14">
        <f t="shared" si="102"/>
        <v>1</v>
      </c>
      <c r="I215" s="14">
        <f t="shared" ca="1" si="103"/>
        <v>1.1080297400000001</v>
      </c>
      <c r="J215" s="13">
        <f t="shared" si="91"/>
        <v>4.4999999999999998E-2</v>
      </c>
      <c r="K215" s="33">
        <f t="shared" si="92"/>
        <v>44742</v>
      </c>
      <c r="L215" s="2">
        <f t="shared" si="93"/>
        <v>201</v>
      </c>
      <c r="M215" s="17">
        <f t="shared" si="94"/>
        <v>201</v>
      </c>
      <c r="N215" s="12">
        <f t="shared" si="95"/>
        <v>1.0357322929999999</v>
      </c>
      <c r="O215" s="12">
        <f t="shared" ca="1" si="96"/>
        <v>1.147622183</v>
      </c>
      <c r="P215" s="17">
        <f t="shared" si="105"/>
        <v>0</v>
      </c>
      <c r="Q215" s="14">
        <f t="shared" ca="1" si="87"/>
        <v>457628.76730000001</v>
      </c>
      <c r="R215" s="21">
        <f t="shared" si="88"/>
        <v>0</v>
      </c>
      <c r="S215" s="14">
        <f t="shared" si="97"/>
        <v>0</v>
      </c>
      <c r="T215" s="4" t="str">
        <f t="shared" si="98"/>
        <v>A+J=</v>
      </c>
      <c r="U215" s="33">
        <f t="shared" si="99"/>
        <v>45044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2">
        <f t="shared" si="89"/>
        <v>45035</v>
      </c>
      <c r="B216" s="113">
        <f t="shared" ca="1" si="100"/>
        <v>3560057.4127000002</v>
      </c>
      <c r="C216" s="7">
        <f t="shared" si="90"/>
        <v>3100000</v>
      </c>
      <c r="D216" s="86">
        <f t="shared" si="104"/>
        <v>45034</v>
      </c>
      <c r="E216" s="84">
        <f ca="1">IF(D216&lt;$B$1,VLOOKUP(D216,[1]DI!$A$4:$B$15000,2,FALSE),0)</f>
        <v>0.13650000000000001</v>
      </c>
      <c r="F216" s="14">
        <f t="shared" ca="1" si="101"/>
        <v>1.00050788</v>
      </c>
      <c r="G216" s="14">
        <f ca="1">(TRUNC(PRODUCT($F$12:$F215),16))</f>
        <v>1.1085924897000801</v>
      </c>
      <c r="H216" s="14">
        <f t="shared" si="102"/>
        <v>1</v>
      </c>
      <c r="I216" s="14">
        <f t="shared" ca="1" si="103"/>
        <v>1.1085924899999999</v>
      </c>
      <c r="J216" s="13">
        <f t="shared" si="91"/>
        <v>4.4999999999999998E-2</v>
      </c>
      <c r="K216" s="33">
        <f t="shared" si="92"/>
        <v>44742</v>
      </c>
      <c r="L216" s="2">
        <f t="shared" si="93"/>
        <v>202</v>
      </c>
      <c r="M216" s="17">
        <f t="shared" si="94"/>
        <v>202</v>
      </c>
      <c r="N216" s="12">
        <f t="shared" si="95"/>
        <v>1.0359132209999999</v>
      </c>
      <c r="O216" s="12">
        <f t="shared" ca="1" si="96"/>
        <v>1.1484056170000001</v>
      </c>
      <c r="P216" s="17">
        <f t="shared" si="105"/>
        <v>0</v>
      </c>
      <c r="Q216" s="14">
        <f t="shared" ca="1" si="87"/>
        <v>460057.41269999999</v>
      </c>
      <c r="R216" s="21">
        <f t="shared" si="88"/>
        <v>0</v>
      </c>
      <c r="S216" s="14">
        <f t="shared" si="97"/>
        <v>0</v>
      </c>
      <c r="T216" s="4" t="str">
        <f t="shared" si="98"/>
        <v>A+J=</v>
      </c>
      <c r="U216" s="33">
        <f t="shared" si="99"/>
        <v>45044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2">
        <f t="shared" si="89"/>
        <v>45036</v>
      </c>
      <c r="B217" s="113">
        <f t="shared" ca="1" si="100"/>
        <v>3562487.6949</v>
      </c>
      <c r="C217" s="7">
        <f t="shared" si="90"/>
        <v>3100000</v>
      </c>
      <c r="D217" s="86">
        <f t="shared" si="104"/>
        <v>45035</v>
      </c>
      <c r="E217" s="84">
        <f ca="1">IF(D217&lt;$B$1,VLOOKUP(D217,[1]DI!$A$4:$B$15000,2,FALSE),0)</f>
        <v>0.13650000000000001</v>
      </c>
      <c r="F217" s="14">
        <f t="shared" ca="1" si="101"/>
        <v>1.00050788</v>
      </c>
      <c r="G217" s="14">
        <f ca="1">(TRUNC(PRODUCT($F$12:$F216),16))</f>
        <v>1.1091555216537501</v>
      </c>
      <c r="H217" s="14">
        <f t="shared" si="102"/>
        <v>1</v>
      </c>
      <c r="I217" s="14">
        <f t="shared" ca="1" si="103"/>
        <v>1.1091555200000001</v>
      </c>
      <c r="J217" s="13">
        <f t="shared" si="91"/>
        <v>4.4999999999999998E-2</v>
      </c>
      <c r="K217" s="33">
        <f t="shared" si="92"/>
        <v>44742</v>
      </c>
      <c r="L217" s="2">
        <f t="shared" si="93"/>
        <v>203</v>
      </c>
      <c r="M217" s="17">
        <f t="shared" si="94"/>
        <v>203</v>
      </c>
      <c r="N217" s="12">
        <f t="shared" si="95"/>
        <v>1.0360941800000001</v>
      </c>
      <c r="O217" s="12">
        <f t="shared" ca="1" si="96"/>
        <v>1.149189579</v>
      </c>
      <c r="P217" s="17">
        <f t="shared" si="105"/>
        <v>0</v>
      </c>
      <c r="Q217" s="14">
        <f t="shared" ca="1" si="87"/>
        <v>462487.6949</v>
      </c>
      <c r="R217" s="21">
        <f t="shared" si="88"/>
        <v>0</v>
      </c>
      <c r="S217" s="14">
        <f t="shared" si="97"/>
        <v>0</v>
      </c>
      <c r="T217" s="4" t="str">
        <f t="shared" si="98"/>
        <v>A+J=</v>
      </c>
      <c r="U217" s="33">
        <f t="shared" si="99"/>
        <v>45044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2">
        <f t="shared" si="89"/>
        <v>45040</v>
      </c>
      <c r="B218" s="113">
        <f t="shared" ca="1" si="100"/>
        <v>3564919.648</v>
      </c>
      <c r="C218" s="7">
        <f t="shared" si="90"/>
        <v>3100000</v>
      </c>
      <c r="D218" s="86">
        <f t="shared" si="104"/>
        <v>45036</v>
      </c>
      <c r="E218" s="84">
        <f ca="1">IF(D218&lt;$B$1,VLOOKUP(D218,[1]DI!$A$4:$B$15000,2,FALSE),0)</f>
        <v>0.13650000000000001</v>
      </c>
      <c r="F218" s="14">
        <f t="shared" ca="1" si="101"/>
        <v>1.00050788</v>
      </c>
      <c r="G218" s="14">
        <f ca="1">(TRUNC(PRODUCT($F$12:$F217),16))</f>
        <v>1.1097188395600901</v>
      </c>
      <c r="H218" s="14">
        <f t="shared" si="102"/>
        <v>1</v>
      </c>
      <c r="I218" s="14">
        <f t="shared" ca="1" si="103"/>
        <v>1.10971884</v>
      </c>
      <c r="J218" s="13">
        <f t="shared" si="91"/>
        <v>4.4999999999999998E-2</v>
      </c>
      <c r="K218" s="33">
        <f t="shared" si="92"/>
        <v>44742</v>
      </c>
      <c r="L218" s="2">
        <f t="shared" si="93"/>
        <v>204</v>
      </c>
      <c r="M218" s="17">
        <f t="shared" si="94"/>
        <v>204</v>
      </c>
      <c r="N218" s="12">
        <f t="shared" si="95"/>
        <v>1.0362751699999999</v>
      </c>
      <c r="O218" s="12">
        <f t="shared" ca="1" si="96"/>
        <v>1.14997408</v>
      </c>
      <c r="P218" s="17">
        <f t="shared" si="105"/>
        <v>0</v>
      </c>
      <c r="Q218" s="14">
        <f t="shared" ca="1" si="87"/>
        <v>464919.64799999999</v>
      </c>
      <c r="R218" s="21">
        <f t="shared" si="88"/>
        <v>0</v>
      </c>
      <c r="S218" s="14">
        <f t="shared" si="97"/>
        <v>0</v>
      </c>
      <c r="T218" s="4" t="str">
        <f t="shared" si="98"/>
        <v>A+J=</v>
      </c>
      <c r="U218" s="33">
        <f t="shared" si="99"/>
        <v>45044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2">
        <f t="shared" si="89"/>
        <v>45041</v>
      </c>
      <c r="B219" s="113">
        <f t="shared" ca="1" si="100"/>
        <v>3567353.2409999999</v>
      </c>
      <c r="C219" s="7">
        <f t="shared" si="90"/>
        <v>3100000</v>
      </c>
      <c r="D219" s="86">
        <f t="shared" si="104"/>
        <v>45040</v>
      </c>
      <c r="E219" s="84">
        <f ca="1">IF(D219&lt;$B$1,VLOOKUP(D219,[1]DI!$A$4:$B$15000,2,FALSE),0)</f>
        <v>0.13650000000000001</v>
      </c>
      <c r="F219" s="14">
        <f t="shared" ca="1" si="101"/>
        <v>1.00050788</v>
      </c>
      <c r="G219" s="14">
        <f ca="1">(TRUNC(PRODUCT($F$12:$F218),16))</f>
        <v>1.1102824435643199</v>
      </c>
      <c r="H219" s="14">
        <f t="shared" si="102"/>
        <v>1</v>
      </c>
      <c r="I219" s="14">
        <f t="shared" ca="1" si="103"/>
        <v>1.11028244</v>
      </c>
      <c r="J219" s="13">
        <f t="shared" si="91"/>
        <v>4.4999999999999998E-2</v>
      </c>
      <c r="K219" s="33">
        <f t="shared" si="92"/>
        <v>44742</v>
      </c>
      <c r="L219" s="2">
        <f t="shared" si="93"/>
        <v>205</v>
      </c>
      <c r="M219" s="17">
        <f t="shared" si="94"/>
        <v>205</v>
      </c>
      <c r="N219" s="12">
        <f t="shared" si="95"/>
        <v>1.0364561919999999</v>
      </c>
      <c r="O219" s="12">
        <f t="shared" ca="1" si="96"/>
        <v>1.1507591100000001</v>
      </c>
      <c r="P219" s="17">
        <f t="shared" si="105"/>
        <v>0</v>
      </c>
      <c r="Q219" s="14">
        <f t="shared" ca="1" si="87"/>
        <v>467353.24099999998</v>
      </c>
      <c r="R219" s="21">
        <f t="shared" si="88"/>
        <v>0</v>
      </c>
      <c r="S219" s="14">
        <f t="shared" si="97"/>
        <v>0</v>
      </c>
      <c r="T219" s="4" t="str">
        <f t="shared" si="98"/>
        <v>A+J=</v>
      </c>
      <c r="U219" s="33">
        <f t="shared" si="99"/>
        <v>45044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2">
        <f t="shared" si="89"/>
        <v>45042</v>
      </c>
      <c r="B220" s="113">
        <f t="shared" ca="1" si="100"/>
        <v>3569788.5079999999</v>
      </c>
      <c r="C220" s="7">
        <f t="shared" si="90"/>
        <v>3100000</v>
      </c>
      <c r="D220" s="86">
        <f t="shared" si="104"/>
        <v>45041</v>
      </c>
      <c r="E220" s="84">
        <f ca="1">IF(D220&lt;$B$1,VLOOKUP(D220,[1]DI!$A$4:$B$15000,2,FALSE),0)</f>
        <v>0.13650000000000001</v>
      </c>
      <c r="F220" s="14">
        <f t="shared" ca="1" si="101"/>
        <v>1.00050788</v>
      </c>
      <c r="G220" s="14">
        <f ca="1">(TRUNC(PRODUCT($F$12:$F219),16))</f>
        <v>1.11084633381176</v>
      </c>
      <c r="H220" s="14">
        <f t="shared" si="102"/>
        <v>1</v>
      </c>
      <c r="I220" s="14">
        <f t="shared" ca="1" si="103"/>
        <v>1.11084633</v>
      </c>
      <c r="J220" s="13">
        <f t="shared" si="91"/>
        <v>4.4999999999999998E-2</v>
      </c>
      <c r="K220" s="33">
        <f t="shared" si="92"/>
        <v>44742</v>
      </c>
      <c r="L220" s="2">
        <f t="shared" si="93"/>
        <v>206</v>
      </c>
      <c r="M220" s="17">
        <f t="shared" si="94"/>
        <v>206</v>
      </c>
      <c r="N220" s="12">
        <f t="shared" si="95"/>
        <v>1.036637246</v>
      </c>
      <c r="O220" s="12">
        <f t="shared" ca="1" si="96"/>
        <v>1.15154468</v>
      </c>
      <c r="P220" s="17">
        <f t="shared" si="105"/>
        <v>0</v>
      </c>
      <c r="Q220" s="14">
        <f t="shared" ca="1" si="87"/>
        <v>469788.50799999997</v>
      </c>
      <c r="R220" s="21">
        <f t="shared" si="88"/>
        <v>0</v>
      </c>
      <c r="S220" s="14">
        <f t="shared" si="97"/>
        <v>0</v>
      </c>
      <c r="T220" s="4" t="str">
        <f t="shared" si="98"/>
        <v>A+J=</v>
      </c>
      <c r="U220" s="33">
        <f t="shared" si="99"/>
        <v>45044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2">
        <f t="shared" si="89"/>
        <v>45043</v>
      </c>
      <c r="B221" s="113">
        <f t="shared" ca="1" si="100"/>
        <v>3572225.4520999999</v>
      </c>
      <c r="C221" s="7">
        <f t="shared" si="90"/>
        <v>3100000</v>
      </c>
      <c r="D221" s="86">
        <f t="shared" si="104"/>
        <v>45042</v>
      </c>
      <c r="E221" s="84">
        <f ca="1">IF(D221&lt;$B$1,VLOOKUP(D221,[1]DI!$A$4:$B$15000,2,FALSE),0)</f>
        <v>0.13650000000000001</v>
      </c>
      <c r="F221" s="14">
        <f t="shared" ca="1" si="101"/>
        <v>1.00050788</v>
      </c>
      <c r="G221" s="14">
        <f ca="1">(TRUNC(PRODUCT($F$12:$F220),16))</f>
        <v>1.1114105104477801</v>
      </c>
      <c r="H221" s="14">
        <f t="shared" si="102"/>
        <v>1</v>
      </c>
      <c r="I221" s="14">
        <f t="shared" ca="1" si="103"/>
        <v>1.11141051</v>
      </c>
      <c r="J221" s="13">
        <f t="shared" si="91"/>
        <v>4.4999999999999998E-2</v>
      </c>
      <c r="K221" s="33">
        <f t="shared" si="92"/>
        <v>44742</v>
      </c>
      <c r="L221" s="2">
        <f t="shared" si="93"/>
        <v>207</v>
      </c>
      <c r="M221" s="17">
        <f t="shared" si="94"/>
        <v>207</v>
      </c>
      <c r="N221" s="12">
        <f t="shared" si="95"/>
        <v>1.036818332</v>
      </c>
      <c r="O221" s="12">
        <f t="shared" ca="1" si="96"/>
        <v>1.152330791</v>
      </c>
      <c r="P221" s="17">
        <f t="shared" si="105"/>
        <v>0</v>
      </c>
      <c r="Q221" s="14">
        <f t="shared" ca="1" si="87"/>
        <v>472225.45209999999</v>
      </c>
      <c r="R221" s="21">
        <f t="shared" si="88"/>
        <v>0</v>
      </c>
      <c r="S221" s="14">
        <f t="shared" si="97"/>
        <v>0</v>
      </c>
      <c r="T221" s="4" t="str">
        <f t="shared" si="98"/>
        <v>A+J=</v>
      </c>
      <c r="U221" s="33">
        <f t="shared" si="99"/>
        <v>45044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2">
        <f t="shared" si="89"/>
        <v>45044</v>
      </c>
      <c r="B222" s="113">
        <f t="shared" ca="1" si="100"/>
        <v>3574664.0361000001</v>
      </c>
      <c r="C222" s="7">
        <f t="shared" si="90"/>
        <v>3100000</v>
      </c>
      <c r="D222" s="86">
        <f t="shared" si="104"/>
        <v>45043</v>
      </c>
      <c r="E222" s="84">
        <f ca="1">IF(D222&lt;$B$1,VLOOKUP(D222,[1]DI!$A$4:$B$15000,2,FALSE),0)</f>
        <v>0.13650000000000001</v>
      </c>
      <c r="F222" s="14">
        <f t="shared" ca="1" si="101"/>
        <v>1.00050788</v>
      </c>
      <c r="G222" s="14">
        <f ca="1">(TRUNC(PRODUCT($F$12:$F221),16))</f>
        <v>1.1119749736178199</v>
      </c>
      <c r="H222" s="14">
        <f t="shared" si="102"/>
        <v>1</v>
      </c>
      <c r="I222" s="14">
        <f t="shared" ca="1" si="103"/>
        <v>1.1119749699999999</v>
      </c>
      <c r="J222" s="13">
        <f t="shared" si="91"/>
        <v>4.4999999999999998E-2</v>
      </c>
      <c r="K222" s="33">
        <f t="shared" si="92"/>
        <v>44742</v>
      </c>
      <c r="L222" s="2">
        <f t="shared" si="93"/>
        <v>208</v>
      </c>
      <c r="M222" s="17">
        <f t="shared" si="94"/>
        <v>208</v>
      </c>
      <c r="N222" s="12">
        <f t="shared" si="95"/>
        <v>1.0369994490000001</v>
      </c>
      <c r="O222" s="12">
        <f t="shared" ca="1" si="96"/>
        <v>1.1531174310000001</v>
      </c>
      <c r="P222" s="17">
        <f t="shared" si="105"/>
        <v>1</v>
      </c>
      <c r="Q222" s="14">
        <f t="shared" ca="1" si="87"/>
        <v>474664.03610000003</v>
      </c>
      <c r="R222" s="21">
        <f t="shared" si="88"/>
        <v>1</v>
      </c>
      <c r="S222" s="14">
        <f t="shared" si="97"/>
        <v>3100000</v>
      </c>
      <c r="T222" s="4" t="str">
        <f t="shared" si="98"/>
        <v>A+J=</v>
      </c>
      <c r="U222" s="33">
        <f t="shared" si="99"/>
        <v>45044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2">
        <f t="shared" si="89"/>
        <v>45048</v>
      </c>
      <c r="B223" s="113">
        <f t="shared" ca="1" si="100"/>
        <v>0</v>
      </c>
      <c r="C223" s="7">
        <f t="shared" si="90"/>
        <v>0</v>
      </c>
      <c r="D223" s="86">
        <f t="shared" si="104"/>
        <v>45044</v>
      </c>
      <c r="E223" s="84">
        <f ca="1">IF(D223&lt;$B$1,VLOOKUP(D223,[1]DI!$A$4:$B$15000,2,FALSE),0)</f>
        <v>0.13650000000000001</v>
      </c>
      <c r="F223" s="14">
        <f t="shared" ca="1" si="101"/>
        <v>1.00050788</v>
      </c>
      <c r="G223" s="14">
        <f ca="1">(TRUNC(PRODUCT($F$12:$F222),16))</f>
        <v>1.1125397234674299</v>
      </c>
      <c r="H223" s="14">
        <f t="shared" ca="1" si="102"/>
        <v>1.1119749736178199</v>
      </c>
      <c r="I223" s="14">
        <f t="shared" ca="1" si="103"/>
        <v>1.00050788</v>
      </c>
      <c r="J223" s="13">
        <f t="shared" si="91"/>
        <v>4.4999999999999998E-2</v>
      </c>
      <c r="K223" s="33">
        <f t="shared" si="92"/>
        <v>45044</v>
      </c>
      <c r="L223" s="2">
        <f t="shared" si="93"/>
        <v>1</v>
      </c>
      <c r="M223" s="17">
        <f t="shared" si="94"/>
        <v>1</v>
      </c>
      <c r="N223" s="12">
        <f t="shared" si="95"/>
        <v>1.000174685</v>
      </c>
      <c r="O223" s="12">
        <f t="shared" ca="1" si="96"/>
        <v>1.000682654</v>
      </c>
      <c r="P223" s="17">
        <f t="shared" si="105"/>
        <v>0</v>
      </c>
      <c r="Q223" s="14">
        <f t="shared" ca="1" si="87"/>
        <v>0</v>
      </c>
      <c r="R223" s="21">
        <f t="shared" si="88"/>
        <v>0</v>
      </c>
      <c r="S223" s="14">
        <f t="shared" si="97"/>
        <v>0</v>
      </c>
      <c r="T223" s="4">
        <f t="shared" si="98"/>
        <v>0</v>
      </c>
      <c r="U223" s="33">
        <f t="shared" si="99"/>
        <v>0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2">
        <f t="shared" si="89"/>
        <v>45049</v>
      </c>
      <c r="B224" s="113">
        <f t="shared" ca="1" si="100"/>
        <v>0</v>
      </c>
      <c r="C224" s="7">
        <f t="shared" si="90"/>
        <v>0</v>
      </c>
      <c r="D224" s="86">
        <f t="shared" si="104"/>
        <v>45048</v>
      </c>
      <c r="E224" s="84">
        <f ca="1">IF(D224&lt;$B$1,VLOOKUP(D224,[1]DI!$A$4:$B$15000,2,FALSE),0)</f>
        <v>0.13650000000000001</v>
      </c>
      <c r="F224" s="14">
        <f t="shared" ca="1" si="101"/>
        <v>1.00050788</v>
      </c>
      <c r="G224" s="14">
        <f ca="1">(TRUNC(PRODUCT($F$12:$F223),16))</f>
        <v>1.11310476014218</v>
      </c>
      <c r="H224" s="14">
        <f t="shared" ca="1" si="102"/>
        <v>1.1119749736178199</v>
      </c>
      <c r="I224" s="14">
        <f t="shared" ca="1" si="103"/>
        <v>1.00101602</v>
      </c>
      <c r="J224" s="13">
        <f t="shared" si="91"/>
        <v>4.4999999999999998E-2</v>
      </c>
      <c r="K224" s="33">
        <f t="shared" si="92"/>
        <v>45044</v>
      </c>
      <c r="L224" s="2">
        <f t="shared" si="93"/>
        <v>2</v>
      </c>
      <c r="M224" s="17">
        <f t="shared" si="94"/>
        <v>2</v>
      </c>
      <c r="N224" s="12">
        <f t="shared" si="95"/>
        <v>1.000349401</v>
      </c>
      <c r="O224" s="12">
        <f t="shared" ca="1" si="96"/>
        <v>1.0013657760000001</v>
      </c>
      <c r="P224" s="17">
        <f t="shared" si="105"/>
        <v>0</v>
      </c>
      <c r="Q224" s="14">
        <f t="shared" ca="1" si="87"/>
        <v>0</v>
      </c>
      <c r="R224" s="21">
        <f t="shared" si="88"/>
        <v>0</v>
      </c>
      <c r="S224" s="14">
        <f t="shared" si="97"/>
        <v>0</v>
      </c>
      <c r="T224" s="4">
        <f t="shared" si="98"/>
        <v>0</v>
      </c>
      <c r="U224" s="33">
        <f t="shared" si="99"/>
        <v>0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2">
        <f t="shared" si="89"/>
        <v>45050</v>
      </c>
      <c r="B225" s="113">
        <f t="shared" ca="1" si="100"/>
        <v>0</v>
      </c>
      <c r="C225" s="7">
        <f t="shared" si="90"/>
        <v>0</v>
      </c>
      <c r="D225" s="86">
        <f t="shared" si="104"/>
        <v>45049</v>
      </c>
      <c r="E225" s="84">
        <f ca="1">IF(D225&lt;$B$1,VLOOKUP(D225,[1]DI!$A$4:$B$15000,2,FALSE),0)</f>
        <v>0.13650000000000001</v>
      </c>
      <c r="F225" s="14">
        <f t="shared" ca="1" si="101"/>
        <v>1.00050788</v>
      </c>
      <c r="G225" s="14">
        <f ca="1">(TRUNC(PRODUCT($F$12:$F224),16))</f>
        <v>1.11367008378776</v>
      </c>
      <c r="H225" s="14">
        <f t="shared" ca="1" si="102"/>
        <v>1.1119749736178199</v>
      </c>
      <c r="I225" s="14">
        <f t="shared" ca="1" si="103"/>
        <v>1.00152441</v>
      </c>
      <c r="J225" s="13">
        <f t="shared" si="91"/>
        <v>4.4999999999999998E-2</v>
      </c>
      <c r="K225" s="33">
        <f t="shared" si="92"/>
        <v>45044</v>
      </c>
      <c r="L225" s="2">
        <f t="shared" si="93"/>
        <v>3</v>
      </c>
      <c r="M225" s="17">
        <f t="shared" si="94"/>
        <v>3</v>
      </c>
      <c r="N225" s="12">
        <f t="shared" si="95"/>
        <v>1.000524148</v>
      </c>
      <c r="O225" s="12">
        <f t="shared" ca="1" si="96"/>
        <v>1.002049357</v>
      </c>
      <c r="P225" s="17">
        <f t="shared" si="105"/>
        <v>0</v>
      </c>
      <c r="Q225" s="14">
        <f t="shared" ca="1" si="87"/>
        <v>0</v>
      </c>
      <c r="R225" s="21">
        <f t="shared" si="88"/>
        <v>0</v>
      </c>
      <c r="S225" s="14">
        <f t="shared" si="97"/>
        <v>0</v>
      </c>
      <c r="T225" s="4">
        <f t="shared" si="98"/>
        <v>0</v>
      </c>
      <c r="U225" s="33">
        <f t="shared" si="99"/>
        <v>0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2">
        <f t="shared" si="89"/>
        <v>45051</v>
      </c>
      <c r="B226" s="113">
        <f t="shared" ca="1" si="100"/>
        <v>0</v>
      </c>
      <c r="C226" s="7">
        <f t="shared" si="90"/>
        <v>0</v>
      </c>
      <c r="D226" s="86">
        <f t="shared" si="104"/>
        <v>45050</v>
      </c>
      <c r="E226" s="84">
        <f ca="1">IF(D226&lt;$B$1,VLOOKUP(D226,[1]DI!$A$4:$B$15000,2,FALSE),0)</f>
        <v>0.13650000000000001</v>
      </c>
      <c r="F226" s="14">
        <f t="shared" ca="1" si="101"/>
        <v>1.00050788</v>
      </c>
      <c r="G226" s="14">
        <f ca="1">(TRUNC(PRODUCT($F$12:$F225),16))</f>
        <v>1.1142356945499201</v>
      </c>
      <c r="H226" s="14">
        <f t="shared" ca="1" si="102"/>
        <v>1.1119749736178199</v>
      </c>
      <c r="I226" s="14">
        <f t="shared" ca="1" si="103"/>
        <v>1.00203307</v>
      </c>
      <c r="J226" s="13">
        <f t="shared" si="91"/>
        <v>4.4999999999999998E-2</v>
      </c>
      <c r="K226" s="33">
        <f t="shared" si="92"/>
        <v>45044</v>
      </c>
      <c r="L226" s="2">
        <f t="shared" si="93"/>
        <v>4</v>
      </c>
      <c r="M226" s="17">
        <f t="shared" si="94"/>
        <v>4</v>
      </c>
      <c r="N226" s="12">
        <f t="shared" si="95"/>
        <v>1.000698925</v>
      </c>
      <c r="O226" s="12">
        <f t="shared" ca="1" si="96"/>
        <v>1.0027334160000001</v>
      </c>
      <c r="P226" s="17">
        <f t="shared" si="105"/>
        <v>0</v>
      </c>
      <c r="Q226" s="14">
        <f t="shared" ca="1" si="87"/>
        <v>0</v>
      </c>
      <c r="R226" s="21">
        <f t="shared" si="88"/>
        <v>0</v>
      </c>
      <c r="S226" s="14">
        <f t="shared" si="97"/>
        <v>0</v>
      </c>
      <c r="T226" s="4">
        <f t="shared" si="98"/>
        <v>0</v>
      </c>
      <c r="U226" s="33">
        <f t="shared" si="99"/>
        <v>0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2">
        <f t="shared" si="89"/>
        <v>45054</v>
      </c>
      <c r="B227" s="113">
        <f t="shared" ca="1" si="100"/>
        <v>0</v>
      </c>
      <c r="C227" s="7">
        <f t="shared" si="90"/>
        <v>0</v>
      </c>
      <c r="D227" s="86">
        <f t="shared" si="104"/>
        <v>45051</v>
      </c>
      <c r="E227" s="84">
        <f ca="1">IF(D227&lt;$B$1,VLOOKUP(D227,[1]DI!$A$4:$B$15000,2,FALSE),0)</f>
        <v>0.13650000000000001</v>
      </c>
      <c r="F227" s="14">
        <f t="shared" ca="1" si="101"/>
        <v>1.00050788</v>
      </c>
      <c r="G227" s="14">
        <f ca="1">(TRUNC(PRODUCT($F$12:$F226),16))</f>
        <v>1.1148015925744601</v>
      </c>
      <c r="H227" s="14">
        <f t="shared" ca="1" si="102"/>
        <v>1.1119749736178199</v>
      </c>
      <c r="I227" s="14">
        <f t="shared" ca="1" si="103"/>
        <v>1.0025419799999999</v>
      </c>
      <c r="J227" s="13">
        <f t="shared" si="91"/>
        <v>4.4999999999999998E-2</v>
      </c>
      <c r="K227" s="33">
        <f t="shared" si="92"/>
        <v>45044</v>
      </c>
      <c r="L227" s="2">
        <f t="shared" si="93"/>
        <v>5</v>
      </c>
      <c r="M227" s="17">
        <f t="shared" si="94"/>
        <v>5</v>
      </c>
      <c r="N227" s="12">
        <f t="shared" si="95"/>
        <v>1.0008737320000001</v>
      </c>
      <c r="O227" s="12">
        <f t="shared" ca="1" si="96"/>
        <v>1.0034179329999999</v>
      </c>
      <c r="P227" s="17">
        <f t="shared" si="105"/>
        <v>0</v>
      </c>
      <c r="Q227" s="14">
        <f t="shared" ca="1" si="87"/>
        <v>0</v>
      </c>
      <c r="R227" s="21">
        <f t="shared" si="88"/>
        <v>0</v>
      </c>
      <c r="S227" s="14">
        <f t="shared" si="97"/>
        <v>0</v>
      </c>
      <c r="T227" s="4">
        <f t="shared" si="98"/>
        <v>0</v>
      </c>
      <c r="U227" s="33">
        <f t="shared" si="99"/>
        <v>0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2">
        <f t="shared" si="89"/>
        <v>45055</v>
      </c>
      <c r="B228" s="113">
        <f t="shared" ca="1" si="100"/>
        <v>0</v>
      </c>
      <c r="C228" s="7">
        <f t="shared" si="90"/>
        <v>0</v>
      </c>
      <c r="D228" s="86">
        <f t="shared" si="104"/>
        <v>45054</v>
      </c>
      <c r="E228" s="84">
        <f ca="1">IF(D228&lt;$B$1,VLOOKUP(D228,[1]DI!$A$4:$B$15000,2,FALSE),0)</f>
        <v>0.13650000000000001</v>
      </c>
      <c r="F228" s="14">
        <f t="shared" ca="1" si="101"/>
        <v>1.00050788</v>
      </c>
      <c r="G228" s="14">
        <f ca="1">(TRUNC(PRODUCT($F$12:$F227),16))</f>
        <v>1.1153677780072999</v>
      </c>
      <c r="H228" s="14">
        <f t="shared" ca="1" si="102"/>
        <v>1.1119749736178199</v>
      </c>
      <c r="I228" s="14">
        <f t="shared" ca="1" si="103"/>
        <v>1.0030511499999999</v>
      </c>
      <c r="J228" s="13">
        <f t="shared" si="91"/>
        <v>4.4999999999999998E-2</v>
      </c>
      <c r="K228" s="33">
        <f t="shared" si="92"/>
        <v>45044</v>
      </c>
      <c r="L228" s="2">
        <f t="shared" si="93"/>
        <v>6</v>
      </c>
      <c r="M228" s="17">
        <f t="shared" si="94"/>
        <v>6</v>
      </c>
      <c r="N228" s="12">
        <f t="shared" si="95"/>
        <v>1.00104857</v>
      </c>
      <c r="O228" s="12">
        <f t="shared" ca="1" si="96"/>
        <v>1.0041029189999999</v>
      </c>
      <c r="P228" s="17">
        <f t="shared" si="105"/>
        <v>0</v>
      </c>
      <c r="Q228" s="14">
        <f t="shared" ca="1" si="87"/>
        <v>0</v>
      </c>
      <c r="R228" s="21">
        <f t="shared" si="88"/>
        <v>0</v>
      </c>
      <c r="S228" s="14">
        <f t="shared" si="97"/>
        <v>0</v>
      </c>
      <c r="T228" s="4">
        <f t="shared" si="98"/>
        <v>0</v>
      </c>
      <c r="U228" s="33">
        <f t="shared" si="99"/>
        <v>0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2">
        <f t="shared" si="89"/>
        <v>45056</v>
      </c>
      <c r="B229" s="113">
        <f t="shared" ca="1" si="100"/>
        <v>0</v>
      </c>
      <c r="C229" s="7">
        <f t="shared" si="90"/>
        <v>0</v>
      </c>
      <c r="D229" s="86">
        <f t="shared" si="104"/>
        <v>45055</v>
      </c>
      <c r="E229" s="84">
        <f ca="1">IF(D229&lt;$B$1,VLOOKUP(D229,[1]DI!$A$4:$B$15000,2,FALSE),0)</f>
        <v>0.13650000000000001</v>
      </c>
      <c r="F229" s="14">
        <f t="shared" ca="1" si="101"/>
        <v>1.00050788</v>
      </c>
      <c r="G229" s="14">
        <f ca="1">(TRUNC(PRODUCT($F$12:$F228),16))</f>
        <v>1.1159342509943899</v>
      </c>
      <c r="H229" s="14">
        <f t="shared" ca="1" si="102"/>
        <v>1.1119749736178199</v>
      </c>
      <c r="I229" s="14">
        <f t="shared" ca="1" si="103"/>
        <v>1.00356058</v>
      </c>
      <c r="J229" s="13">
        <f t="shared" si="91"/>
        <v>4.4999999999999998E-2</v>
      </c>
      <c r="K229" s="33">
        <f t="shared" si="92"/>
        <v>45044</v>
      </c>
      <c r="L229" s="2">
        <f t="shared" si="93"/>
        <v>7</v>
      </c>
      <c r="M229" s="17">
        <f t="shared" si="94"/>
        <v>7</v>
      </c>
      <c r="N229" s="12">
        <f t="shared" si="95"/>
        <v>1.0012234390000001</v>
      </c>
      <c r="O229" s="12">
        <f t="shared" ca="1" si="96"/>
        <v>1.004788375</v>
      </c>
      <c r="P229" s="17">
        <f t="shared" si="105"/>
        <v>0</v>
      </c>
      <c r="Q229" s="14">
        <f t="shared" ca="1" si="87"/>
        <v>0</v>
      </c>
      <c r="R229" s="21">
        <f t="shared" si="88"/>
        <v>0</v>
      </c>
      <c r="S229" s="14">
        <f t="shared" si="97"/>
        <v>0</v>
      </c>
      <c r="T229" s="4">
        <f t="shared" si="98"/>
        <v>0</v>
      </c>
      <c r="U229" s="33">
        <f t="shared" si="99"/>
        <v>0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2">
        <f t="shared" si="89"/>
        <v>45057</v>
      </c>
      <c r="B230" s="113">
        <f t="shared" ca="1" si="100"/>
        <v>0</v>
      </c>
      <c r="C230" s="7">
        <f t="shared" si="90"/>
        <v>0</v>
      </c>
      <c r="D230" s="86">
        <f t="shared" si="104"/>
        <v>45056</v>
      </c>
      <c r="E230" s="84">
        <f ca="1">IF(D230&lt;$B$1,VLOOKUP(D230,[1]DI!$A$4:$B$15000,2,FALSE),0)</f>
        <v>0.13650000000000001</v>
      </c>
      <c r="F230" s="14">
        <f t="shared" ca="1" si="101"/>
        <v>1.00050788</v>
      </c>
      <c r="G230" s="14">
        <f ca="1">(TRUNC(PRODUCT($F$12:$F229),16))</f>
        <v>1.1165010116817899</v>
      </c>
      <c r="H230" s="14">
        <f t="shared" ca="1" si="102"/>
        <v>1.1119749736178199</v>
      </c>
      <c r="I230" s="14">
        <f t="shared" ca="1" si="103"/>
        <v>1.0040702699999999</v>
      </c>
      <c r="J230" s="13">
        <f t="shared" si="91"/>
        <v>4.4999999999999998E-2</v>
      </c>
      <c r="K230" s="33">
        <f t="shared" si="92"/>
        <v>45044</v>
      </c>
      <c r="L230" s="2">
        <f t="shared" si="93"/>
        <v>8</v>
      </c>
      <c r="M230" s="17">
        <f t="shared" si="94"/>
        <v>8</v>
      </c>
      <c r="N230" s="12">
        <f t="shared" si="95"/>
        <v>1.001398338</v>
      </c>
      <c r="O230" s="12">
        <f t="shared" ca="1" si="96"/>
        <v>1.0054742999999999</v>
      </c>
      <c r="P230" s="17">
        <f t="shared" si="105"/>
        <v>0</v>
      </c>
      <c r="Q230" s="14">
        <f t="shared" ca="1" si="87"/>
        <v>0</v>
      </c>
      <c r="R230" s="21">
        <f t="shared" si="88"/>
        <v>0</v>
      </c>
      <c r="S230" s="14">
        <f t="shared" si="97"/>
        <v>0</v>
      </c>
      <c r="T230" s="4">
        <f t="shared" si="98"/>
        <v>0</v>
      </c>
      <c r="U230" s="33">
        <f t="shared" si="99"/>
        <v>0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2">
        <f t="shared" si="89"/>
        <v>45058</v>
      </c>
      <c r="B231" s="113">
        <f t="shared" ca="1" si="100"/>
        <v>0</v>
      </c>
      <c r="C231" s="7">
        <f t="shared" si="90"/>
        <v>0</v>
      </c>
      <c r="D231" s="86">
        <f t="shared" si="104"/>
        <v>45057</v>
      </c>
      <c r="E231" s="84">
        <f ca="1">IF(D231&lt;$B$1,VLOOKUP(D231,[1]DI!$A$4:$B$15000,2,FALSE),0)</f>
        <v>0.13650000000000001</v>
      </c>
      <c r="F231" s="14">
        <f t="shared" ca="1" si="101"/>
        <v>1.00050788</v>
      </c>
      <c r="G231" s="14">
        <f ca="1">(TRUNC(PRODUCT($F$12:$F230),16))</f>
        <v>1.1170680602156</v>
      </c>
      <c r="H231" s="14">
        <f t="shared" ca="1" si="102"/>
        <v>1.1119749736178199</v>
      </c>
      <c r="I231" s="14">
        <f t="shared" ca="1" si="103"/>
        <v>1.00458022</v>
      </c>
      <c r="J231" s="13">
        <f t="shared" si="91"/>
        <v>4.4999999999999998E-2</v>
      </c>
      <c r="K231" s="33">
        <f t="shared" si="92"/>
        <v>45044</v>
      </c>
      <c r="L231" s="2">
        <f t="shared" si="93"/>
        <v>9</v>
      </c>
      <c r="M231" s="17">
        <f t="shared" si="94"/>
        <v>9</v>
      </c>
      <c r="N231" s="12">
        <f t="shared" si="95"/>
        <v>1.001573268</v>
      </c>
      <c r="O231" s="12">
        <f t="shared" ca="1" si="96"/>
        <v>1.0061606940000001</v>
      </c>
      <c r="P231" s="17">
        <f t="shared" si="105"/>
        <v>0</v>
      </c>
      <c r="Q231" s="14">
        <f t="shared" ca="1" si="87"/>
        <v>0</v>
      </c>
      <c r="R231" s="21">
        <f t="shared" si="88"/>
        <v>0</v>
      </c>
      <c r="S231" s="14">
        <f t="shared" si="97"/>
        <v>0</v>
      </c>
      <c r="T231" s="4">
        <f t="shared" si="98"/>
        <v>0</v>
      </c>
      <c r="U231" s="33">
        <f t="shared" si="99"/>
        <v>0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2">
        <f t="shared" si="89"/>
        <v>45061</v>
      </c>
      <c r="B232" s="113">
        <f t="shared" ca="1" si="100"/>
        <v>0</v>
      </c>
      <c r="C232" s="7">
        <f t="shared" si="90"/>
        <v>0</v>
      </c>
      <c r="D232" s="86">
        <f t="shared" si="104"/>
        <v>45058</v>
      </c>
      <c r="E232" s="84">
        <f ca="1">IF(D232&lt;$B$1,VLOOKUP(D232,[1]DI!$A$4:$B$15000,2,FALSE),0)</f>
        <v>0.13650000000000001</v>
      </c>
      <c r="F232" s="14">
        <f t="shared" ca="1" si="101"/>
        <v>1.00050788</v>
      </c>
      <c r="G232" s="14">
        <f ca="1">(TRUNC(PRODUCT($F$12:$F231),16))</f>
        <v>1.1176353967420201</v>
      </c>
      <c r="H232" s="14">
        <f t="shared" ca="1" si="102"/>
        <v>1.1119749736178199</v>
      </c>
      <c r="I232" s="14">
        <f t="shared" ca="1" si="103"/>
        <v>1.0050904199999999</v>
      </c>
      <c r="J232" s="13">
        <f t="shared" si="91"/>
        <v>4.4999999999999998E-2</v>
      </c>
      <c r="K232" s="33">
        <f t="shared" si="92"/>
        <v>45044</v>
      </c>
      <c r="L232" s="2">
        <f t="shared" si="93"/>
        <v>10</v>
      </c>
      <c r="M232" s="17">
        <f t="shared" si="94"/>
        <v>10</v>
      </c>
      <c r="N232" s="12">
        <f t="shared" si="95"/>
        <v>1.0017482280000001</v>
      </c>
      <c r="O232" s="12">
        <f t="shared" ca="1" si="96"/>
        <v>1.006847547</v>
      </c>
      <c r="P232" s="17">
        <f t="shared" si="105"/>
        <v>0</v>
      </c>
      <c r="Q232" s="14">
        <f t="shared" ca="1" si="87"/>
        <v>0</v>
      </c>
      <c r="R232" s="21">
        <f t="shared" si="88"/>
        <v>0</v>
      </c>
      <c r="S232" s="14">
        <f t="shared" si="97"/>
        <v>0</v>
      </c>
      <c r="T232" s="4">
        <f t="shared" si="98"/>
        <v>0</v>
      </c>
      <c r="U232" s="33">
        <f t="shared" si="99"/>
        <v>0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2">
        <f t="shared" si="89"/>
        <v>45062</v>
      </c>
      <c r="B233" s="113">
        <f t="shared" ca="1" si="100"/>
        <v>0</v>
      </c>
      <c r="C233" s="7">
        <f t="shared" si="90"/>
        <v>0</v>
      </c>
      <c r="D233" s="86">
        <f t="shared" si="104"/>
        <v>45061</v>
      </c>
      <c r="E233" s="84">
        <f ca="1">IF(D233&lt;$B$1,VLOOKUP(D233,[1]DI!$A$4:$B$15000,2,FALSE),0)</f>
        <v>0.13650000000000001</v>
      </c>
      <c r="F233" s="14">
        <f t="shared" ca="1" si="101"/>
        <v>1.00050788</v>
      </c>
      <c r="G233" s="14">
        <f ca="1">(TRUNC(PRODUCT($F$12:$F232),16))</f>
        <v>1.11820302140732</v>
      </c>
      <c r="H233" s="14">
        <f t="shared" ca="1" si="102"/>
        <v>1.1119749736178199</v>
      </c>
      <c r="I233" s="14">
        <f t="shared" ca="1" si="103"/>
        <v>1.00560089</v>
      </c>
      <c r="J233" s="13">
        <f t="shared" si="91"/>
        <v>4.4999999999999998E-2</v>
      </c>
      <c r="K233" s="33">
        <f t="shared" si="92"/>
        <v>45044</v>
      </c>
      <c r="L233" s="2">
        <f t="shared" si="93"/>
        <v>11</v>
      </c>
      <c r="M233" s="17">
        <f t="shared" si="94"/>
        <v>11</v>
      </c>
      <c r="N233" s="12">
        <f t="shared" si="95"/>
        <v>1.001923219</v>
      </c>
      <c r="O233" s="12">
        <f t="shared" ca="1" si="96"/>
        <v>1.007534881</v>
      </c>
      <c r="P233" s="17">
        <f t="shared" si="105"/>
        <v>0</v>
      </c>
      <c r="Q233" s="14">
        <f t="shared" ca="1" si="87"/>
        <v>0</v>
      </c>
      <c r="R233" s="21">
        <f t="shared" si="88"/>
        <v>0</v>
      </c>
      <c r="S233" s="14">
        <f t="shared" si="97"/>
        <v>0</v>
      </c>
      <c r="T233" s="4">
        <f t="shared" si="98"/>
        <v>0</v>
      </c>
      <c r="U233" s="33">
        <f t="shared" si="99"/>
        <v>0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2">
        <f t="shared" si="89"/>
        <v>45063</v>
      </c>
      <c r="B234" s="113">
        <f t="shared" ca="1" si="100"/>
        <v>0</v>
      </c>
      <c r="C234" s="7">
        <f t="shared" si="90"/>
        <v>0</v>
      </c>
      <c r="D234" s="86">
        <f t="shared" si="104"/>
        <v>45062</v>
      </c>
      <c r="E234" s="84">
        <f ca="1">IF(D234&lt;$B$1,VLOOKUP(D234,[1]DI!$A$4:$B$15000,2,FALSE),0)</f>
        <v>0.13650000000000001</v>
      </c>
      <c r="F234" s="14">
        <f t="shared" ca="1" si="101"/>
        <v>1.00050788</v>
      </c>
      <c r="G234" s="14">
        <f ca="1">(TRUNC(PRODUCT($F$12:$F233),16))</f>
        <v>1.11877093435783</v>
      </c>
      <c r="H234" s="14">
        <f t="shared" ca="1" si="102"/>
        <v>1.1119749736178199</v>
      </c>
      <c r="I234" s="14">
        <f t="shared" ca="1" si="103"/>
        <v>1.00611161</v>
      </c>
      <c r="J234" s="13">
        <f t="shared" si="91"/>
        <v>4.4999999999999998E-2</v>
      </c>
      <c r="K234" s="33">
        <f t="shared" si="92"/>
        <v>45044</v>
      </c>
      <c r="L234" s="2">
        <f t="shared" si="93"/>
        <v>12</v>
      </c>
      <c r="M234" s="17">
        <f t="shared" si="94"/>
        <v>12</v>
      </c>
      <c r="N234" s="12">
        <f t="shared" si="95"/>
        <v>1.00209824</v>
      </c>
      <c r="O234" s="12">
        <f t="shared" ca="1" si="96"/>
        <v>1.008222674</v>
      </c>
      <c r="P234" s="17">
        <f t="shared" si="105"/>
        <v>0</v>
      </c>
      <c r="Q234" s="14">
        <f t="shared" ca="1" si="87"/>
        <v>0</v>
      </c>
      <c r="R234" s="21">
        <f t="shared" si="88"/>
        <v>0</v>
      </c>
      <c r="S234" s="14">
        <f t="shared" si="97"/>
        <v>0</v>
      </c>
      <c r="T234" s="4">
        <f t="shared" si="98"/>
        <v>0</v>
      </c>
      <c r="U234" s="33">
        <f t="shared" si="99"/>
        <v>0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2">
        <f t="shared" si="89"/>
        <v>45064</v>
      </c>
      <c r="B235" s="113">
        <f t="shared" ca="1" si="100"/>
        <v>0</v>
      </c>
      <c r="C235" s="7">
        <f t="shared" si="90"/>
        <v>0</v>
      </c>
      <c r="D235" s="86">
        <f t="shared" si="104"/>
        <v>45063</v>
      </c>
      <c r="E235" s="84">
        <f ca="1">IF(D235&lt;$B$1,VLOOKUP(D235,[1]DI!$A$4:$B$15000,2,FALSE),0)</f>
        <v>0.13650000000000001</v>
      </c>
      <c r="F235" s="14">
        <f t="shared" ca="1" si="101"/>
        <v>1.00050788</v>
      </c>
      <c r="G235" s="14">
        <f ca="1">(TRUNC(PRODUCT($F$12:$F234),16))</f>
        <v>1.11933913573998</v>
      </c>
      <c r="H235" s="14">
        <f t="shared" ca="1" si="102"/>
        <v>1.1119749736178199</v>
      </c>
      <c r="I235" s="14">
        <f t="shared" ca="1" si="103"/>
        <v>1.0066226</v>
      </c>
      <c r="J235" s="13">
        <f t="shared" si="91"/>
        <v>4.4999999999999998E-2</v>
      </c>
      <c r="K235" s="33">
        <f t="shared" si="92"/>
        <v>45044</v>
      </c>
      <c r="L235" s="2">
        <f t="shared" si="93"/>
        <v>13</v>
      </c>
      <c r="M235" s="17">
        <f t="shared" si="94"/>
        <v>13</v>
      </c>
      <c r="N235" s="12">
        <f t="shared" si="95"/>
        <v>1.0022732919999999</v>
      </c>
      <c r="O235" s="12">
        <f t="shared" ca="1" si="96"/>
        <v>1.0089109469999999</v>
      </c>
      <c r="P235" s="17">
        <f t="shared" si="105"/>
        <v>0</v>
      </c>
      <c r="Q235" s="14">
        <f t="shared" ca="1" si="87"/>
        <v>0</v>
      </c>
      <c r="R235" s="21">
        <f t="shared" si="88"/>
        <v>0</v>
      </c>
      <c r="S235" s="14">
        <f t="shared" si="97"/>
        <v>0</v>
      </c>
      <c r="T235" s="4">
        <f t="shared" si="98"/>
        <v>0</v>
      </c>
      <c r="U235" s="33">
        <f t="shared" si="99"/>
        <v>0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2">
        <f t="shared" si="89"/>
        <v>45065</v>
      </c>
      <c r="B236" s="113">
        <f t="shared" ca="1" si="100"/>
        <v>0</v>
      </c>
      <c r="C236" s="7">
        <f t="shared" si="90"/>
        <v>0</v>
      </c>
      <c r="D236" s="86">
        <f t="shared" si="104"/>
        <v>45064</v>
      </c>
      <c r="E236" s="84">
        <f ca="1">IF(D236&lt;$B$1,VLOOKUP(D236,[1]DI!$A$4:$B$15000,2,FALSE),0)</f>
        <v>0.13650000000000001</v>
      </c>
      <c r="F236" s="14">
        <f t="shared" ca="1" si="101"/>
        <v>1.00050788</v>
      </c>
      <c r="G236" s="14">
        <f ca="1">(TRUNC(PRODUCT($F$12:$F235),16))</f>
        <v>1.1199076257002401</v>
      </c>
      <c r="H236" s="14">
        <f t="shared" ca="1" si="102"/>
        <v>1.1119749736178199</v>
      </c>
      <c r="I236" s="14">
        <f t="shared" ca="1" si="103"/>
        <v>1.0071338400000001</v>
      </c>
      <c r="J236" s="13">
        <f t="shared" si="91"/>
        <v>4.4999999999999998E-2</v>
      </c>
      <c r="K236" s="33">
        <f t="shared" si="92"/>
        <v>45044</v>
      </c>
      <c r="L236" s="2">
        <f t="shared" si="93"/>
        <v>14</v>
      </c>
      <c r="M236" s="17">
        <f t="shared" si="94"/>
        <v>14</v>
      </c>
      <c r="N236" s="12">
        <f t="shared" si="95"/>
        <v>1.0024483749999999</v>
      </c>
      <c r="O236" s="12">
        <f t="shared" ca="1" si="96"/>
        <v>1.0095996810000001</v>
      </c>
      <c r="P236" s="17">
        <f t="shared" si="105"/>
        <v>0</v>
      </c>
      <c r="Q236" s="14">
        <f t="shared" ca="1" si="87"/>
        <v>0</v>
      </c>
      <c r="R236" s="21">
        <f t="shared" si="88"/>
        <v>0</v>
      </c>
      <c r="S236" s="14">
        <f t="shared" si="97"/>
        <v>0</v>
      </c>
      <c r="T236" s="4">
        <f t="shared" si="98"/>
        <v>0</v>
      </c>
      <c r="U236" s="33">
        <f t="shared" si="99"/>
        <v>0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2">
        <f t="shared" si="89"/>
        <v>45068</v>
      </c>
      <c r="B237" s="113">
        <f t="shared" ca="1" si="100"/>
        <v>0</v>
      </c>
      <c r="C237" s="7">
        <f t="shared" si="90"/>
        <v>0</v>
      </c>
      <c r="D237" s="86">
        <f t="shared" si="104"/>
        <v>45065</v>
      </c>
      <c r="E237" s="84">
        <f ca="1">IF(D237&lt;$B$1,VLOOKUP(D237,[1]DI!$A$4:$B$15000,2,FALSE),0)</f>
        <v>0.13650000000000001</v>
      </c>
      <c r="F237" s="14">
        <f t="shared" ca="1" si="101"/>
        <v>1.00050788</v>
      </c>
      <c r="G237" s="14">
        <f ca="1">(TRUNC(PRODUCT($F$12:$F236),16))</f>
        <v>1.12047640438518</v>
      </c>
      <c r="H237" s="14">
        <f t="shared" ca="1" si="102"/>
        <v>1.1119749736178199</v>
      </c>
      <c r="I237" s="14">
        <f t="shared" ca="1" si="103"/>
        <v>1.0076453400000001</v>
      </c>
      <c r="J237" s="13">
        <f t="shared" si="91"/>
        <v>4.4999999999999998E-2</v>
      </c>
      <c r="K237" s="33">
        <f t="shared" si="92"/>
        <v>45044</v>
      </c>
      <c r="L237" s="2">
        <f t="shared" si="93"/>
        <v>15</v>
      </c>
      <c r="M237" s="17">
        <f t="shared" si="94"/>
        <v>15</v>
      </c>
      <c r="N237" s="12">
        <f t="shared" si="95"/>
        <v>1.002623488</v>
      </c>
      <c r="O237" s="12">
        <f t="shared" ca="1" si="96"/>
        <v>1.010288885</v>
      </c>
      <c r="P237" s="17">
        <f t="shared" si="105"/>
        <v>0</v>
      </c>
      <c r="Q237" s="14">
        <f t="shared" ca="1" si="87"/>
        <v>0</v>
      </c>
      <c r="R237" s="21">
        <f t="shared" si="88"/>
        <v>0</v>
      </c>
      <c r="S237" s="14">
        <f t="shared" si="97"/>
        <v>0</v>
      </c>
      <c r="T237" s="4">
        <f t="shared" si="98"/>
        <v>0</v>
      </c>
      <c r="U237" s="33">
        <f t="shared" si="99"/>
        <v>0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2">
        <f t="shared" si="89"/>
        <v>45069</v>
      </c>
      <c r="B238" s="113">
        <f t="shared" ca="1" si="100"/>
        <v>0</v>
      </c>
      <c r="C238" s="7">
        <f t="shared" si="90"/>
        <v>0</v>
      </c>
      <c r="D238" s="86">
        <f t="shared" si="104"/>
        <v>45068</v>
      </c>
      <c r="E238" s="84">
        <f ca="1">IF(D238&lt;$B$1,VLOOKUP(D238,[1]DI!$A$4:$B$15000,2,FALSE),0)</f>
        <v>0.13650000000000001</v>
      </c>
      <c r="F238" s="14">
        <f t="shared" ca="1" si="101"/>
        <v>1.00050788</v>
      </c>
      <c r="G238" s="14">
        <f ca="1">(TRUNC(PRODUCT($F$12:$F237),16))</f>
        <v>1.12104547194144</v>
      </c>
      <c r="H238" s="14">
        <f t="shared" ca="1" si="102"/>
        <v>1.1119749736178199</v>
      </c>
      <c r="I238" s="14">
        <f t="shared" ca="1" si="103"/>
        <v>1.00815711</v>
      </c>
      <c r="J238" s="13">
        <f t="shared" si="91"/>
        <v>4.4999999999999998E-2</v>
      </c>
      <c r="K238" s="33">
        <f t="shared" si="92"/>
        <v>45044</v>
      </c>
      <c r="L238" s="2">
        <f t="shared" si="93"/>
        <v>16</v>
      </c>
      <c r="M238" s="17">
        <f t="shared" si="94"/>
        <v>16</v>
      </c>
      <c r="N238" s="12">
        <f t="shared" si="95"/>
        <v>1.002798632</v>
      </c>
      <c r="O238" s="12">
        <f t="shared" ca="1" si="96"/>
        <v>1.0109785710000001</v>
      </c>
      <c r="P238" s="17">
        <f t="shared" si="105"/>
        <v>0</v>
      </c>
      <c r="Q238" s="14">
        <f t="shared" ca="1" si="87"/>
        <v>0</v>
      </c>
      <c r="R238" s="21">
        <f t="shared" si="88"/>
        <v>0</v>
      </c>
      <c r="S238" s="14">
        <f t="shared" si="97"/>
        <v>0</v>
      </c>
      <c r="T238" s="4">
        <f t="shared" si="98"/>
        <v>0</v>
      </c>
      <c r="U238" s="33">
        <f t="shared" si="99"/>
        <v>0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2">
        <f t="shared" si="89"/>
        <v>45070</v>
      </c>
      <c r="B239" s="113">
        <f t="shared" ca="1" si="100"/>
        <v>0</v>
      </c>
      <c r="C239" s="7">
        <f t="shared" si="90"/>
        <v>0</v>
      </c>
      <c r="D239" s="86">
        <f t="shared" si="104"/>
        <v>45069</v>
      </c>
      <c r="E239" s="84">
        <f ca="1">IF(D239&lt;$B$1,VLOOKUP(D239,[1]DI!$A$4:$B$15000,2,FALSE),0)</f>
        <v>0.13650000000000001</v>
      </c>
      <c r="F239" s="14">
        <f t="shared" ca="1" si="101"/>
        <v>1.00050788</v>
      </c>
      <c r="G239" s="14">
        <f ca="1">(TRUNC(PRODUCT($F$12:$F238),16))</f>
        <v>1.1216148285157199</v>
      </c>
      <c r="H239" s="14">
        <f t="shared" ca="1" si="102"/>
        <v>1.1119749736178199</v>
      </c>
      <c r="I239" s="14">
        <f t="shared" ca="1" si="103"/>
        <v>1.0086691299999999</v>
      </c>
      <c r="J239" s="13">
        <f t="shared" si="91"/>
        <v>4.4999999999999998E-2</v>
      </c>
      <c r="K239" s="33">
        <f t="shared" si="92"/>
        <v>45044</v>
      </c>
      <c r="L239" s="2">
        <f t="shared" si="93"/>
        <v>17</v>
      </c>
      <c r="M239" s="17">
        <f t="shared" si="94"/>
        <v>17</v>
      </c>
      <c r="N239" s="12">
        <f t="shared" si="95"/>
        <v>1.002973806</v>
      </c>
      <c r="O239" s="12">
        <f t="shared" ca="1" si="96"/>
        <v>1.011668716</v>
      </c>
      <c r="P239" s="17">
        <f t="shared" si="105"/>
        <v>0</v>
      </c>
      <c r="Q239" s="14">
        <f t="shared" ca="1" si="87"/>
        <v>0</v>
      </c>
      <c r="R239" s="21">
        <f t="shared" si="88"/>
        <v>0</v>
      </c>
      <c r="S239" s="14">
        <f t="shared" si="97"/>
        <v>0</v>
      </c>
      <c r="T239" s="4">
        <f t="shared" si="98"/>
        <v>0</v>
      </c>
      <c r="U239" s="33">
        <f t="shared" si="99"/>
        <v>0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2">
        <f t="shared" si="89"/>
        <v>45071</v>
      </c>
      <c r="B240" s="113">
        <f t="shared" ca="1" si="100"/>
        <v>0</v>
      </c>
      <c r="C240" s="7">
        <f t="shared" si="90"/>
        <v>0</v>
      </c>
      <c r="D240" s="86">
        <f t="shared" si="104"/>
        <v>45070</v>
      </c>
      <c r="E240" s="84">
        <f ca="1">IF(D240&lt;$B$1,VLOOKUP(D240,[1]DI!$A$4:$B$15000,2,FALSE),0)</f>
        <v>0.13650000000000001</v>
      </c>
      <c r="F240" s="14">
        <f t="shared" ca="1" si="101"/>
        <v>1.00050788</v>
      </c>
      <c r="G240" s="14">
        <f ca="1">(TRUNC(PRODUCT($F$12:$F239),16))</f>
        <v>1.1221844742548299</v>
      </c>
      <c r="H240" s="14">
        <f t="shared" ca="1" si="102"/>
        <v>1.1119749736178199</v>
      </c>
      <c r="I240" s="14">
        <f t="shared" ca="1" si="103"/>
        <v>1.0091814100000001</v>
      </c>
      <c r="J240" s="13">
        <f t="shared" si="91"/>
        <v>4.4999999999999998E-2</v>
      </c>
      <c r="K240" s="33">
        <f t="shared" si="92"/>
        <v>45044</v>
      </c>
      <c r="L240" s="2">
        <f t="shared" si="93"/>
        <v>18</v>
      </c>
      <c r="M240" s="17">
        <f t="shared" si="94"/>
        <v>18</v>
      </c>
      <c r="N240" s="12">
        <f t="shared" si="95"/>
        <v>1.0031490110000001</v>
      </c>
      <c r="O240" s="12">
        <f t="shared" ca="1" si="96"/>
        <v>1.012359333</v>
      </c>
      <c r="P240" s="17">
        <f t="shared" si="105"/>
        <v>0</v>
      </c>
      <c r="Q240" s="14">
        <f t="shared" ca="1" si="87"/>
        <v>0</v>
      </c>
      <c r="R240" s="21">
        <f t="shared" si="88"/>
        <v>0</v>
      </c>
      <c r="S240" s="14">
        <f t="shared" si="97"/>
        <v>0</v>
      </c>
      <c r="T240" s="4">
        <f t="shared" si="98"/>
        <v>0</v>
      </c>
      <c r="U240" s="33">
        <f t="shared" si="99"/>
        <v>0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2">
        <f t="shared" si="89"/>
        <v>45072</v>
      </c>
      <c r="B241" s="113">
        <f t="shared" ca="1" si="100"/>
        <v>0</v>
      </c>
      <c r="C241" s="7">
        <f t="shared" si="90"/>
        <v>0</v>
      </c>
      <c r="D241" s="86">
        <f t="shared" si="104"/>
        <v>45071</v>
      </c>
      <c r="E241" s="84">
        <f ca="1">IF(D241&lt;$B$1,VLOOKUP(D241,[1]DI!$A$4:$B$15000,2,FALSE),0)</f>
        <v>0.13650000000000001</v>
      </c>
      <c r="F241" s="14">
        <f t="shared" ca="1" si="101"/>
        <v>1.00050788</v>
      </c>
      <c r="G241" s="14">
        <f ca="1">(TRUNC(PRODUCT($F$12:$F240),16))</f>
        <v>1.1227544093056201</v>
      </c>
      <c r="H241" s="14">
        <f t="shared" ca="1" si="102"/>
        <v>1.1119749736178199</v>
      </c>
      <c r="I241" s="14">
        <f t="shared" ca="1" si="103"/>
        <v>1.0096939599999999</v>
      </c>
      <c r="J241" s="13">
        <f t="shared" si="91"/>
        <v>4.4999999999999998E-2</v>
      </c>
      <c r="K241" s="33">
        <f t="shared" si="92"/>
        <v>45044</v>
      </c>
      <c r="L241" s="2">
        <f t="shared" si="93"/>
        <v>19</v>
      </c>
      <c r="M241" s="17">
        <f t="shared" si="94"/>
        <v>19</v>
      </c>
      <c r="N241" s="12">
        <f t="shared" si="95"/>
        <v>1.0033242469999999</v>
      </c>
      <c r="O241" s="12">
        <f t="shared" ca="1" si="96"/>
        <v>1.013050432</v>
      </c>
      <c r="P241" s="17">
        <f t="shared" si="105"/>
        <v>0</v>
      </c>
      <c r="Q241" s="14">
        <f t="shared" ca="1" si="87"/>
        <v>0</v>
      </c>
      <c r="R241" s="21">
        <f t="shared" si="88"/>
        <v>0</v>
      </c>
      <c r="S241" s="14">
        <f t="shared" si="97"/>
        <v>0</v>
      </c>
      <c r="T241" s="4">
        <f t="shared" si="98"/>
        <v>0</v>
      </c>
      <c r="U241" s="33">
        <f t="shared" si="99"/>
        <v>0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2">
        <f t="shared" si="89"/>
        <v>45075</v>
      </c>
      <c r="B242" s="113">
        <f t="shared" ca="1" si="100"/>
        <v>0</v>
      </c>
      <c r="C242" s="7">
        <f t="shared" si="90"/>
        <v>0</v>
      </c>
      <c r="D242" s="86">
        <f t="shared" si="104"/>
        <v>45072</v>
      </c>
      <c r="E242" s="84">
        <f ca="1">IF(D242&lt;$B$1,VLOOKUP(D242,[1]DI!$A$4:$B$15000,2,FALSE),0)</f>
        <v>0.13650000000000001</v>
      </c>
      <c r="F242" s="14">
        <f t="shared" ca="1" si="101"/>
        <v>1.00050788</v>
      </c>
      <c r="G242" s="14">
        <f ca="1">(TRUNC(PRODUCT($F$12:$F241),16))</f>
        <v>1.12332463381501</v>
      </c>
      <c r="H242" s="14">
        <f t="shared" ca="1" si="102"/>
        <v>1.1119749736178199</v>
      </c>
      <c r="I242" s="14">
        <f t="shared" ca="1" si="103"/>
        <v>1.01020676</v>
      </c>
      <c r="J242" s="13">
        <f t="shared" si="91"/>
        <v>4.4999999999999998E-2</v>
      </c>
      <c r="K242" s="33">
        <f t="shared" si="92"/>
        <v>45044</v>
      </c>
      <c r="L242" s="2">
        <f t="shared" si="93"/>
        <v>20</v>
      </c>
      <c r="M242" s="17">
        <f t="shared" si="94"/>
        <v>20</v>
      </c>
      <c r="N242" s="12">
        <f t="shared" si="95"/>
        <v>1.003499513</v>
      </c>
      <c r="O242" s="12">
        <f t="shared" ca="1" si="96"/>
        <v>1.0137419919999999</v>
      </c>
      <c r="P242" s="17">
        <f t="shared" si="105"/>
        <v>0</v>
      </c>
      <c r="Q242" s="14">
        <f t="shared" ca="1" si="87"/>
        <v>0</v>
      </c>
      <c r="R242" s="21">
        <f t="shared" si="88"/>
        <v>0</v>
      </c>
      <c r="S242" s="14">
        <f t="shared" si="97"/>
        <v>0</v>
      </c>
      <c r="T242" s="4">
        <f t="shared" si="98"/>
        <v>0</v>
      </c>
      <c r="U242" s="33">
        <f t="shared" si="99"/>
        <v>0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2">
        <f t="shared" si="89"/>
        <v>45076</v>
      </c>
      <c r="B243" s="113">
        <f t="shared" ca="1" si="100"/>
        <v>0</v>
      </c>
      <c r="C243" s="7">
        <f t="shared" si="90"/>
        <v>0</v>
      </c>
      <c r="D243" s="86">
        <f t="shared" si="104"/>
        <v>45075</v>
      </c>
      <c r="E243" s="84">
        <f ca="1">IF(D243&lt;$B$1,VLOOKUP(D243,[1]DI!$A$4:$B$15000,2,FALSE),0)</f>
        <v>0.13650000000000001</v>
      </c>
      <c r="F243" s="14">
        <f t="shared" ca="1" si="101"/>
        <v>1.00050788</v>
      </c>
      <c r="G243" s="14">
        <f ca="1">(TRUNC(PRODUCT($F$12:$F242),16))</f>
        <v>1.1238951479300401</v>
      </c>
      <c r="H243" s="14">
        <f t="shared" ca="1" si="102"/>
        <v>1.1119749736178199</v>
      </c>
      <c r="I243" s="14">
        <f t="shared" ca="1" si="103"/>
        <v>1.01071982</v>
      </c>
      <c r="J243" s="13">
        <f t="shared" si="91"/>
        <v>4.4999999999999998E-2</v>
      </c>
      <c r="K243" s="33">
        <f t="shared" si="92"/>
        <v>45044</v>
      </c>
      <c r="L243" s="2">
        <f t="shared" si="93"/>
        <v>21</v>
      </c>
      <c r="M243" s="17">
        <f t="shared" si="94"/>
        <v>21</v>
      </c>
      <c r="N243" s="12">
        <f t="shared" si="95"/>
        <v>1.0036748090000001</v>
      </c>
      <c r="O243" s="12">
        <f t="shared" ca="1" si="96"/>
        <v>1.0144340220000001</v>
      </c>
      <c r="P243" s="17">
        <f t="shared" si="105"/>
        <v>0</v>
      </c>
      <c r="Q243" s="14">
        <f t="shared" ca="1" si="87"/>
        <v>0</v>
      </c>
      <c r="R243" s="21">
        <f t="shared" si="88"/>
        <v>0</v>
      </c>
      <c r="S243" s="14">
        <f t="shared" si="97"/>
        <v>0</v>
      </c>
      <c r="T243" s="4">
        <f t="shared" si="98"/>
        <v>0</v>
      </c>
      <c r="U243" s="33">
        <f t="shared" si="99"/>
        <v>0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2">
        <f t="shared" si="89"/>
        <v>45077</v>
      </c>
      <c r="B244" s="113">
        <f t="shared" ca="1" si="100"/>
        <v>0</v>
      </c>
      <c r="C244" s="7">
        <f t="shared" si="90"/>
        <v>0</v>
      </c>
      <c r="D244" s="86">
        <f t="shared" si="104"/>
        <v>45076</v>
      </c>
      <c r="E244" s="84">
        <f ca="1">IF(D244&lt;$B$1,VLOOKUP(D244,[1]DI!$A$4:$B$15000,2,FALSE),0)</f>
        <v>0.13650000000000001</v>
      </c>
      <c r="F244" s="14">
        <f t="shared" ca="1" si="101"/>
        <v>1.00050788</v>
      </c>
      <c r="G244" s="14">
        <f ca="1">(TRUNC(PRODUCT($F$12:$F243),16))</f>
        <v>1.12446595179777</v>
      </c>
      <c r="H244" s="14">
        <f t="shared" ca="1" si="102"/>
        <v>1.1119749736178199</v>
      </c>
      <c r="I244" s="14">
        <f t="shared" ca="1" si="103"/>
        <v>1.01123315</v>
      </c>
      <c r="J244" s="13">
        <f t="shared" si="91"/>
        <v>4.4999999999999998E-2</v>
      </c>
      <c r="K244" s="33">
        <f t="shared" si="92"/>
        <v>45044</v>
      </c>
      <c r="L244" s="2">
        <f t="shared" si="93"/>
        <v>22</v>
      </c>
      <c r="M244" s="17">
        <f t="shared" si="94"/>
        <v>22</v>
      </c>
      <c r="N244" s="12">
        <f t="shared" si="95"/>
        <v>1.0038501369999999</v>
      </c>
      <c r="O244" s="12">
        <f t="shared" ca="1" si="96"/>
        <v>1.0151265359999999</v>
      </c>
      <c r="P244" s="17">
        <f t="shared" si="105"/>
        <v>0</v>
      </c>
      <c r="Q244" s="14">
        <f t="shared" ca="1" si="87"/>
        <v>0</v>
      </c>
      <c r="R244" s="21">
        <f t="shared" si="88"/>
        <v>0</v>
      </c>
      <c r="S244" s="14">
        <f t="shared" si="97"/>
        <v>0</v>
      </c>
      <c r="T244" s="4">
        <f t="shared" si="98"/>
        <v>0</v>
      </c>
      <c r="U244" s="33">
        <f t="shared" si="99"/>
        <v>0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2">
        <f t="shared" si="89"/>
        <v>45078</v>
      </c>
      <c r="B245" s="113">
        <f t="shared" ca="1" si="100"/>
        <v>0</v>
      </c>
      <c r="C245" s="7">
        <f t="shared" si="90"/>
        <v>0</v>
      </c>
      <c r="D245" s="86">
        <f t="shared" si="104"/>
        <v>45077</v>
      </c>
      <c r="E245" s="84">
        <f ca="1">IF(D245&lt;$B$1,VLOOKUP(D245,[1]DI!$A$4:$B$15000,2,FALSE),0)</f>
        <v>0.13650000000000001</v>
      </c>
      <c r="F245" s="14">
        <f t="shared" ca="1" si="101"/>
        <v>1.00050788</v>
      </c>
      <c r="G245" s="14">
        <f ca="1">(TRUNC(PRODUCT($F$12:$F244),16))</f>
        <v>1.12503704556537</v>
      </c>
      <c r="H245" s="14">
        <f t="shared" ca="1" si="102"/>
        <v>1.1119749736178199</v>
      </c>
      <c r="I245" s="14">
        <f t="shared" ca="1" si="103"/>
        <v>1.01174673</v>
      </c>
      <c r="J245" s="13">
        <f t="shared" si="91"/>
        <v>4.4999999999999998E-2</v>
      </c>
      <c r="K245" s="33">
        <f t="shared" si="92"/>
        <v>45044</v>
      </c>
      <c r="L245" s="2">
        <f t="shared" si="93"/>
        <v>23</v>
      </c>
      <c r="M245" s="17">
        <f t="shared" si="94"/>
        <v>23</v>
      </c>
      <c r="N245" s="12">
        <f t="shared" si="95"/>
        <v>1.004025495</v>
      </c>
      <c r="O245" s="12">
        <f t="shared" ca="1" si="96"/>
        <v>1.0158195109999999</v>
      </c>
      <c r="P245" s="17">
        <f t="shared" si="105"/>
        <v>0</v>
      </c>
      <c r="Q245" s="14">
        <f t="shared" ca="1" si="87"/>
        <v>0</v>
      </c>
      <c r="R245" s="21">
        <f t="shared" si="88"/>
        <v>0</v>
      </c>
      <c r="S245" s="14">
        <f t="shared" si="97"/>
        <v>0</v>
      </c>
      <c r="T245" s="4">
        <f t="shared" si="98"/>
        <v>0</v>
      </c>
      <c r="U245" s="33">
        <f t="shared" si="99"/>
        <v>0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2">
        <f t="shared" si="89"/>
        <v>45079</v>
      </c>
      <c r="B246" s="113">
        <f t="shared" ca="1" si="100"/>
        <v>0</v>
      </c>
      <c r="C246" s="7">
        <f t="shared" si="90"/>
        <v>0</v>
      </c>
      <c r="D246" s="86">
        <f t="shared" si="104"/>
        <v>45078</v>
      </c>
      <c r="E246" s="84">
        <f ca="1">IF(D246&lt;$B$1,VLOOKUP(D246,[1]DI!$A$4:$B$15000,2,FALSE),0)</f>
        <v>0.13650000000000001</v>
      </c>
      <c r="F246" s="14">
        <f t="shared" ca="1" si="101"/>
        <v>1.00050788</v>
      </c>
      <c r="G246" s="14">
        <f ca="1">(TRUNC(PRODUCT($F$12:$F245),16))</f>
        <v>1.1256084293800701</v>
      </c>
      <c r="H246" s="14">
        <f t="shared" ca="1" si="102"/>
        <v>1.1119749736178199</v>
      </c>
      <c r="I246" s="14">
        <f t="shared" ca="1" si="103"/>
        <v>1.01226058</v>
      </c>
      <c r="J246" s="13">
        <f t="shared" si="91"/>
        <v>4.4999999999999998E-2</v>
      </c>
      <c r="K246" s="33">
        <f t="shared" si="92"/>
        <v>45044</v>
      </c>
      <c r="L246" s="2">
        <f t="shared" si="93"/>
        <v>24</v>
      </c>
      <c r="M246" s="17">
        <f t="shared" si="94"/>
        <v>24</v>
      </c>
      <c r="N246" s="12">
        <f t="shared" si="95"/>
        <v>1.004200883</v>
      </c>
      <c r="O246" s="12">
        <f t="shared" ca="1" si="96"/>
        <v>1.016512968</v>
      </c>
      <c r="P246" s="17">
        <f t="shared" si="105"/>
        <v>0</v>
      </c>
      <c r="Q246" s="14">
        <f t="shared" ca="1" si="87"/>
        <v>0</v>
      </c>
      <c r="R246" s="21">
        <f t="shared" si="88"/>
        <v>0</v>
      </c>
      <c r="S246" s="14">
        <f t="shared" si="97"/>
        <v>0</v>
      </c>
      <c r="T246" s="4">
        <f t="shared" si="98"/>
        <v>0</v>
      </c>
      <c r="U246" s="33">
        <f t="shared" si="99"/>
        <v>0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2">
        <f t="shared" si="89"/>
        <v>45082</v>
      </c>
      <c r="B247" s="113">
        <f t="shared" ca="1" si="100"/>
        <v>0</v>
      </c>
      <c r="C247" s="7">
        <f t="shared" si="90"/>
        <v>0</v>
      </c>
      <c r="D247" s="86">
        <f t="shared" si="104"/>
        <v>45079</v>
      </c>
      <c r="E247" s="84">
        <f ca="1">IF(D247&lt;$B$1,VLOOKUP(D247,[1]DI!$A$4:$B$15000,2,FALSE),0)</f>
        <v>0.13650000000000001</v>
      </c>
      <c r="F247" s="14">
        <f t="shared" ca="1" si="101"/>
        <v>1.00050788</v>
      </c>
      <c r="G247" s="14">
        <f ca="1">(TRUNC(PRODUCT($F$12:$F246),16))</f>
        <v>1.1261801033891801</v>
      </c>
      <c r="H247" s="14">
        <f t="shared" ca="1" si="102"/>
        <v>1.1119749736178199</v>
      </c>
      <c r="I247" s="14">
        <f t="shared" ca="1" si="103"/>
        <v>1.0127746799999999</v>
      </c>
      <c r="J247" s="13">
        <f t="shared" si="91"/>
        <v>4.4999999999999998E-2</v>
      </c>
      <c r="K247" s="33">
        <f t="shared" si="92"/>
        <v>45044</v>
      </c>
      <c r="L247" s="2">
        <f t="shared" si="93"/>
        <v>25</v>
      </c>
      <c r="M247" s="17">
        <f t="shared" si="94"/>
        <v>25</v>
      </c>
      <c r="N247" s="12">
        <f t="shared" si="95"/>
        <v>1.0043763029999999</v>
      </c>
      <c r="O247" s="12">
        <f t="shared" ca="1" si="96"/>
        <v>1.0172068889999999</v>
      </c>
      <c r="P247" s="17">
        <f t="shared" si="105"/>
        <v>0</v>
      </c>
      <c r="Q247" s="14">
        <f t="shared" ca="1" si="87"/>
        <v>0</v>
      </c>
      <c r="R247" s="21">
        <f t="shared" si="88"/>
        <v>0</v>
      </c>
      <c r="S247" s="14">
        <f t="shared" si="97"/>
        <v>0</v>
      </c>
      <c r="T247" s="4">
        <f t="shared" si="98"/>
        <v>0</v>
      </c>
      <c r="U247" s="33">
        <f t="shared" si="99"/>
        <v>0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2">
        <f t="shared" si="89"/>
        <v>45083</v>
      </c>
      <c r="B248" s="113">
        <f t="shared" ca="1" si="100"/>
        <v>0</v>
      </c>
      <c r="C248" s="7">
        <f t="shared" si="90"/>
        <v>0</v>
      </c>
      <c r="D248" s="86">
        <f t="shared" si="104"/>
        <v>45082</v>
      </c>
      <c r="E248" s="84">
        <f ca="1">IF(D248&lt;$B$1,VLOOKUP(D248,[1]DI!$A$4:$B$15000,2,FALSE),0)</f>
        <v>0.13650000000000001</v>
      </c>
      <c r="F248" s="14">
        <f t="shared" ca="1" si="101"/>
        <v>1.00050788</v>
      </c>
      <c r="G248" s="14">
        <f ca="1">(TRUNC(PRODUCT($F$12:$F247),16))</f>
        <v>1.12675206774009</v>
      </c>
      <c r="H248" s="14">
        <f t="shared" ca="1" si="102"/>
        <v>1.1119749736178199</v>
      </c>
      <c r="I248" s="14">
        <f t="shared" ca="1" si="103"/>
        <v>1.01328905</v>
      </c>
      <c r="J248" s="13">
        <f t="shared" si="91"/>
        <v>4.4999999999999998E-2</v>
      </c>
      <c r="K248" s="33">
        <f t="shared" si="92"/>
        <v>45044</v>
      </c>
      <c r="L248" s="2">
        <f t="shared" si="93"/>
        <v>26</v>
      </c>
      <c r="M248" s="17">
        <f t="shared" si="94"/>
        <v>26</v>
      </c>
      <c r="N248" s="12">
        <f t="shared" si="95"/>
        <v>1.0045517530000001</v>
      </c>
      <c r="O248" s="12">
        <f t="shared" ca="1" si="96"/>
        <v>1.017901291</v>
      </c>
      <c r="P248" s="17">
        <f t="shared" si="105"/>
        <v>0</v>
      </c>
      <c r="Q248" s="14">
        <f t="shared" ca="1" si="87"/>
        <v>0</v>
      </c>
      <c r="R248" s="21">
        <f t="shared" si="88"/>
        <v>0</v>
      </c>
      <c r="S248" s="14">
        <f t="shared" si="97"/>
        <v>0</v>
      </c>
      <c r="T248" s="4">
        <f t="shared" si="98"/>
        <v>0</v>
      </c>
      <c r="U248" s="33">
        <f t="shared" si="99"/>
        <v>0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2">
        <f t="shared" si="89"/>
        <v>45084</v>
      </c>
      <c r="B249" s="113">
        <f t="shared" ca="1" si="100"/>
        <v>0</v>
      </c>
      <c r="C249" s="7">
        <f t="shared" si="90"/>
        <v>0</v>
      </c>
      <c r="D249" s="86">
        <f t="shared" si="104"/>
        <v>45083</v>
      </c>
      <c r="E249" s="84">
        <f ca="1">IF(D249&lt;$B$1,VLOOKUP(D249,[1]DI!$A$4:$B$15000,2,FALSE),0)</f>
        <v>0.13650000000000001</v>
      </c>
      <c r="F249" s="14">
        <f t="shared" ca="1" si="101"/>
        <v>1.00050788</v>
      </c>
      <c r="G249" s="14">
        <f ca="1">(TRUNC(PRODUCT($F$12:$F248),16))</f>
        <v>1.1273243225802501</v>
      </c>
      <c r="H249" s="14">
        <f t="shared" ca="1" si="102"/>
        <v>1.1119749736178199</v>
      </c>
      <c r="I249" s="14">
        <f t="shared" ca="1" si="103"/>
        <v>1.0138036800000001</v>
      </c>
      <c r="J249" s="13">
        <f t="shared" si="91"/>
        <v>4.4999999999999998E-2</v>
      </c>
      <c r="K249" s="33">
        <f t="shared" si="92"/>
        <v>45044</v>
      </c>
      <c r="L249" s="2">
        <f t="shared" si="93"/>
        <v>27</v>
      </c>
      <c r="M249" s="17">
        <f t="shared" si="94"/>
        <v>27</v>
      </c>
      <c r="N249" s="12">
        <f t="shared" si="95"/>
        <v>1.0047272330000001</v>
      </c>
      <c r="O249" s="12">
        <f t="shared" ca="1" si="96"/>
        <v>1.018596166</v>
      </c>
      <c r="P249" s="17">
        <f t="shared" si="105"/>
        <v>0</v>
      </c>
      <c r="Q249" s="14">
        <f t="shared" ca="1" si="87"/>
        <v>0</v>
      </c>
      <c r="R249" s="21">
        <f t="shared" si="88"/>
        <v>0</v>
      </c>
      <c r="S249" s="14">
        <f t="shared" si="97"/>
        <v>0</v>
      </c>
      <c r="T249" s="4">
        <f t="shared" si="98"/>
        <v>0</v>
      </c>
      <c r="U249" s="33">
        <f t="shared" si="99"/>
        <v>0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2">
        <f t="shared" si="89"/>
        <v>45086</v>
      </c>
      <c r="B250" s="113">
        <f t="shared" ca="1" si="100"/>
        <v>0</v>
      </c>
      <c r="C250" s="7">
        <f t="shared" si="90"/>
        <v>0</v>
      </c>
      <c r="D250" s="86">
        <f t="shared" si="104"/>
        <v>45084</v>
      </c>
      <c r="E250" s="84">
        <f ca="1">IF(D250&lt;$B$1,VLOOKUP(D250,[1]DI!$A$4:$B$15000,2,FALSE),0)</f>
        <v>0.13650000000000001</v>
      </c>
      <c r="F250" s="14">
        <f t="shared" ca="1" si="101"/>
        <v>1.00050788</v>
      </c>
      <c r="G250" s="14">
        <f ca="1">(TRUNC(PRODUCT($F$12:$F249),16))</f>
        <v>1.1278968680572099</v>
      </c>
      <c r="H250" s="14">
        <f t="shared" ca="1" si="102"/>
        <v>1.1119749736178199</v>
      </c>
      <c r="I250" s="14">
        <f t="shared" ca="1" si="103"/>
        <v>1.0143185699999999</v>
      </c>
      <c r="J250" s="13">
        <f t="shared" si="91"/>
        <v>4.4999999999999998E-2</v>
      </c>
      <c r="K250" s="33">
        <f t="shared" si="92"/>
        <v>45044</v>
      </c>
      <c r="L250" s="2">
        <f t="shared" si="93"/>
        <v>28</v>
      </c>
      <c r="M250" s="17">
        <f t="shared" si="94"/>
        <v>28</v>
      </c>
      <c r="N250" s="12">
        <f t="shared" si="95"/>
        <v>1.004902744</v>
      </c>
      <c r="O250" s="12">
        <f t="shared" ca="1" si="96"/>
        <v>1.0192915140000001</v>
      </c>
      <c r="P250" s="17">
        <f t="shared" si="105"/>
        <v>0</v>
      </c>
      <c r="Q250" s="14">
        <f t="shared" ca="1" si="87"/>
        <v>0</v>
      </c>
      <c r="R250" s="21">
        <f t="shared" si="88"/>
        <v>0</v>
      </c>
      <c r="S250" s="14">
        <f t="shared" si="97"/>
        <v>0</v>
      </c>
      <c r="T250" s="4">
        <f t="shared" si="98"/>
        <v>0</v>
      </c>
      <c r="U250" s="33">
        <f t="shared" si="99"/>
        <v>0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2">
        <f t="shared" si="89"/>
        <v>45089</v>
      </c>
      <c r="B251" s="113">
        <f t="shared" ca="1" si="100"/>
        <v>0</v>
      </c>
      <c r="C251" s="7">
        <f t="shared" si="90"/>
        <v>0</v>
      </c>
      <c r="D251" s="86">
        <f t="shared" si="104"/>
        <v>45086</v>
      </c>
      <c r="E251" s="84">
        <f ca="1">IF(D251&lt;$B$1,VLOOKUP(D251,[1]DI!$A$4:$B$15000,2,FALSE),0)</f>
        <v>0.13650000000000001</v>
      </c>
      <c r="F251" s="14">
        <f t="shared" ca="1" si="101"/>
        <v>1.00050788</v>
      </c>
      <c r="G251" s="14">
        <f ca="1">(TRUNC(PRODUCT($F$12:$F250),16))</f>
        <v>1.1284697043185601</v>
      </c>
      <c r="H251" s="14">
        <f t="shared" ca="1" si="102"/>
        <v>1.1119749736178199</v>
      </c>
      <c r="I251" s="14">
        <f t="shared" ca="1" si="103"/>
        <v>1.0148337199999999</v>
      </c>
      <c r="J251" s="13">
        <f t="shared" si="91"/>
        <v>4.4999999999999998E-2</v>
      </c>
      <c r="K251" s="33">
        <f t="shared" si="92"/>
        <v>45044</v>
      </c>
      <c r="L251" s="2">
        <f t="shared" si="93"/>
        <v>29</v>
      </c>
      <c r="M251" s="17">
        <f t="shared" si="94"/>
        <v>29</v>
      </c>
      <c r="N251" s="12">
        <f t="shared" si="95"/>
        <v>1.005078286</v>
      </c>
      <c r="O251" s="12">
        <f t="shared" ca="1" si="96"/>
        <v>1.019987336</v>
      </c>
      <c r="P251" s="17">
        <f t="shared" si="105"/>
        <v>0</v>
      </c>
      <c r="Q251" s="14">
        <f t="shared" ca="1" si="87"/>
        <v>0</v>
      </c>
      <c r="R251" s="21">
        <f t="shared" si="88"/>
        <v>0</v>
      </c>
      <c r="S251" s="14">
        <f t="shared" si="97"/>
        <v>0</v>
      </c>
      <c r="T251" s="4">
        <f t="shared" si="98"/>
        <v>0</v>
      </c>
      <c r="U251" s="33">
        <f t="shared" si="99"/>
        <v>0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2">
        <f t="shared" si="89"/>
        <v>45090</v>
      </c>
      <c r="B252" s="113">
        <f t="shared" ca="1" si="100"/>
        <v>0</v>
      </c>
      <c r="C252" s="7">
        <f t="shared" si="90"/>
        <v>0</v>
      </c>
      <c r="D252" s="86">
        <f t="shared" si="104"/>
        <v>45089</v>
      </c>
      <c r="E252" s="84">
        <f ca="1">IF(D252&lt;$B$1,VLOOKUP(D252,[1]DI!$A$4:$B$15000,2,FALSE),0)</f>
        <v>0.13650000000000001</v>
      </c>
      <c r="F252" s="14">
        <f t="shared" ca="1" si="101"/>
        <v>1.00050788</v>
      </c>
      <c r="G252" s="14">
        <f ca="1">(TRUNC(PRODUCT($F$12:$F251),16))</f>
        <v>1.12904283151198</v>
      </c>
      <c r="H252" s="14">
        <f t="shared" ca="1" si="102"/>
        <v>1.1119749736178199</v>
      </c>
      <c r="I252" s="14">
        <f t="shared" ca="1" si="103"/>
        <v>1.0153491400000001</v>
      </c>
      <c r="J252" s="13">
        <f t="shared" si="91"/>
        <v>4.4999999999999998E-2</v>
      </c>
      <c r="K252" s="33">
        <f t="shared" si="92"/>
        <v>45044</v>
      </c>
      <c r="L252" s="2">
        <f t="shared" si="93"/>
        <v>30</v>
      </c>
      <c r="M252" s="17">
        <f t="shared" si="94"/>
        <v>30</v>
      </c>
      <c r="N252" s="12">
        <f t="shared" si="95"/>
        <v>1.005253859</v>
      </c>
      <c r="O252" s="12">
        <f t="shared" ca="1" si="96"/>
        <v>1.020683641</v>
      </c>
      <c r="P252" s="17">
        <f t="shared" si="105"/>
        <v>0</v>
      </c>
      <c r="Q252" s="14">
        <f t="shared" ca="1" si="87"/>
        <v>0</v>
      </c>
      <c r="R252" s="21">
        <f t="shared" si="88"/>
        <v>0</v>
      </c>
      <c r="S252" s="14">
        <f t="shared" si="97"/>
        <v>0</v>
      </c>
      <c r="T252" s="4">
        <f t="shared" si="98"/>
        <v>0</v>
      </c>
      <c r="U252" s="33">
        <f t="shared" si="99"/>
        <v>0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2">
        <f t="shared" si="89"/>
        <v>45091</v>
      </c>
      <c r="B253" s="113">
        <f t="shared" ca="1" si="100"/>
        <v>0</v>
      </c>
      <c r="C253" s="7">
        <f t="shared" si="90"/>
        <v>0</v>
      </c>
      <c r="D253" s="86">
        <f t="shared" si="104"/>
        <v>45090</v>
      </c>
      <c r="E253" s="84">
        <f ca="1">IF(D253&lt;$B$1,VLOOKUP(D253,[1]DI!$A$4:$B$15000,2,FALSE),0)</f>
        <v>0.13650000000000001</v>
      </c>
      <c r="F253" s="14">
        <f t="shared" ca="1" si="101"/>
        <v>1.00050788</v>
      </c>
      <c r="G253" s="14">
        <f ca="1">(TRUNC(PRODUCT($F$12:$F252),16))</f>
        <v>1.12961624978525</v>
      </c>
      <c r="H253" s="14">
        <f t="shared" ca="1" si="102"/>
        <v>1.1119749736178199</v>
      </c>
      <c r="I253" s="14">
        <f t="shared" ca="1" si="103"/>
        <v>1.0158648100000001</v>
      </c>
      <c r="J253" s="13">
        <f t="shared" si="91"/>
        <v>4.4999999999999998E-2</v>
      </c>
      <c r="K253" s="33">
        <f t="shared" si="92"/>
        <v>45044</v>
      </c>
      <c r="L253" s="2">
        <f t="shared" si="93"/>
        <v>31</v>
      </c>
      <c r="M253" s="17">
        <f t="shared" si="94"/>
        <v>31</v>
      </c>
      <c r="N253" s="12">
        <f t="shared" si="95"/>
        <v>1.0054294619999999</v>
      </c>
      <c r="O253" s="12">
        <f t="shared" ca="1" si="96"/>
        <v>1.021380409</v>
      </c>
      <c r="P253" s="17">
        <f t="shared" si="105"/>
        <v>0</v>
      </c>
      <c r="Q253" s="14">
        <f t="shared" ca="1" si="87"/>
        <v>0</v>
      </c>
      <c r="R253" s="21">
        <f t="shared" si="88"/>
        <v>0</v>
      </c>
      <c r="S253" s="14">
        <f t="shared" si="97"/>
        <v>0</v>
      </c>
      <c r="T253" s="4">
        <f t="shared" si="98"/>
        <v>0</v>
      </c>
      <c r="U253" s="33">
        <f t="shared" si="99"/>
        <v>0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2">
        <f t="shared" si="89"/>
        <v>45092</v>
      </c>
      <c r="B254" s="113">
        <f t="shared" ca="1" si="100"/>
        <v>0</v>
      </c>
      <c r="C254" s="7">
        <f t="shared" si="90"/>
        <v>0</v>
      </c>
      <c r="D254" s="86">
        <f t="shared" si="104"/>
        <v>45091</v>
      </c>
      <c r="E254" s="84">
        <f ca="1">IF(D254&lt;$B$1,VLOOKUP(D254,[1]DI!$A$4:$B$15000,2,FALSE),0)</f>
        <v>0.13650000000000001</v>
      </c>
      <c r="F254" s="14">
        <f t="shared" ca="1" si="101"/>
        <v>1.00050788</v>
      </c>
      <c r="G254" s="14">
        <f ca="1">(TRUNC(PRODUCT($F$12:$F253),16))</f>
        <v>1.1301899592861899</v>
      </c>
      <c r="H254" s="14">
        <f t="shared" ca="1" si="102"/>
        <v>1.1119749736178199</v>
      </c>
      <c r="I254" s="14">
        <f t="shared" ca="1" si="103"/>
        <v>1.0163807499999999</v>
      </c>
      <c r="J254" s="13">
        <f t="shared" si="91"/>
        <v>4.4999999999999998E-2</v>
      </c>
      <c r="K254" s="33">
        <f t="shared" si="92"/>
        <v>45044</v>
      </c>
      <c r="L254" s="2">
        <f t="shared" si="93"/>
        <v>32</v>
      </c>
      <c r="M254" s="17">
        <f t="shared" si="94"/>
        <v>32</v>
      </c>
      <c r="N254" s="12">
        <f t="shared" si="95"/>
        <v>1.005605096</v>
      </c>
      <c r="O254" s="12">
        <f t="shared" ca="1" si="96"/>
        <v>1.0220776620000001</v>
      </c>
      <c r="P254" s="17">
        <f t="shared" si="105"/>
        <v>0</v>
      </c>
      <c r="Q254" s="14">
        <f t="shared" ca="1" si="87"/>
        <v>0</v>
      </c>
      <c r="R254" s="21">
        <f t="shared" si="88"/>
        <v>0</v>
      </c>
      <c r="S254" s="14">
        <f t="shared" si="97"/>
        <v>0</v>
      </c>
      <c r="T254" s="4">
        <f t="shared" si="98"/>
        <v>0</v>
      </c>
      <c r="U254" s="33">
        <f t="shared" si="99"/>
        <v>0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2">
        <f t="shared" si="89"/>
        <v>45093</v>
      </c>
      <c r="B255" s="113">
        <f t="shared" ca="1" si="100"/>
        <v>0</v>
      </c>
      <c r="C255" s="7">
        <f t="shared" si="90"/>
        <v>0</v>
      </c>
      <c r="D255" s="86">
        <f t="shared" si="104"/>
        <v>45092</v>
      </c>
      <c r="E255" s="84">
        <f ca="1">IF(D255&lt;$B$1,VLOOKUP(D255,[1]DI!$A$4:$B$15000,2,FALSE),0)</f>
        <v>0.13650000000000001</v>
      </c>
      <c r="F255" s="14">
        <f t="shared" ca="1" si="101"/>
        <v>1.00050788</v>
      </c>
      <c r="G255" s="14">
        <f ca="1">(TRUNC(PRODUCT($F$12:$F254),16))</f>
        <v>1.13076396016272</v>
      </c>
      <c r="H255" s="14">
        <f t="shared" ca="1" si="102"/>
        <v>1.1119749736178199</v>
      </c>
      <c r="I255" s="14">
        <f t="shared" ca="1" si="103"/>
        <v>1.01689695</v>
      </c>
      <c r="J255" s="13">
        <f t="shared" si="91"/>
        <v>4.4999999999999998E-2</v>
      </c>
      <c r="K255" s="33">
        <f t="shared" si="92"/>
        <v>45044</v>
      </c>
      <c r="L255" s="2">
        <f t="shared" si="93"/>
        <v>33</v>
      </c>
      <c r="M255" s="17">
        <f t="shared" si="94"/>
        <v>33</v>
      </c>
      <c r="N255" s="12">
        <f t="shared" si="95"/>
        <v>1.0057807599999999</v>
      </c>
      <c r="O255" s="12">
        <f t="shared" ca="1" si="96"/>
        <v>1.022775387</v>
      </c>
      <c r="P255" s="17">
        <f t="shared" si="105"/>
        <v>0</v>
      </c>
      <c r="Q255" s="14">
        <f t="shared" ca="1" si="87"/>
        <v>0</v>
      </c>
      <c r="R255" s="21">
        <f t="shared" si="88"/>
        <v>0</v>
      </c>
      <c r="S255" s="14">
        <f t="shared" si="97"/>
        <v>0</v>
      </c>
      <c r="T255" s="4">
        <f t="shared" si="98"/>
        <v>0</v>
      </c>
      <c r="U255" s="33">
        <f t="shared" si="99"/>
        <v>0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2">
        <f t="shared" si="89"/>
        <v>45096</v>
      </c>
      <c r="B256" s="113">
        <f t="shared" ca="1" si="100"/>
        <v>0</v>
      </c>
      <c r="C256" s="7">
        <f t="shared" si="90"/>
        <v>0</v>
      </c>
      <c r="D256" s="86">
        <f t="shared" si="104"/>
        <v>45093</v>
      </c>
      <c r="E256" s="84">
        <f ca="1">IF(D256&lt;$B$1,VLOOKUP(D256,[1]DI!$A$4:$B$15000,2,FALSE),0)</f>
        <v>0.13650000000000001</v>
      </c>
      <c r="F256" s="14">
        <f t="shared" ca="1" si="101"/>
        <v>1.00050788</v>
      </c>
      <c r="G256" s="14">
        <f ca="1">(TRUNC(PRODUCT($F$12:$F255),16))</f>
        <v>1.1313382525628</v>
      </c>
      <c r="H256" s="14">
        <f t="shared" ca="1" si="102"/>
        <v>1.1119749736178199</v>
      </c>
      <c r="I256" s="14">
        <f t="shared" ca="1" si="103"/>
        <v>1.0174134100000001</v>
      </c>
      <c r="J256" s="13">
        <f t="shared" si="91"/>
        <v>4.4999999999999998E-2</v>
      </c>
      <c r="K256" s="33">
        <f t="shared" si="92"/>
        <v>45044</v>
      </c>
      <c r="L256" s="2">
        <f t="shared" si="93"/>
        <v>34</v>
      </c>
      <c r="M256" s="17">
        <f t="shared" si="94"/>
        <v>34</v>
      </c>
      <c r="N256" s="12">
        <f t="shared" si="95"/>
        <v>1.0059564560000001</v>
      </c>
      <c r="O256" s="12">
        <f t="shared" ca="1" si="96"/>
        <v>1.0234735880000001</v>
      </c>
      <c r="P256" s="17">
        <f t="shared" si="105"/>
        <v>0</v>
      </c>
      <c r="Q256" s="14">
        <f t="shared" ca="1" si="87"/>
        <v>0</v>
      </c>
      <c r="R256" s="21">
        <f t="shared" si="88"/>
        <v>0</v>
      </c>
      <c r="S256" s="14">
        <f t="shared" si="97"/>
        <v>0</v>
      </c>
      <c r="T256" s="4">
        <f t="shared" si="98"/>
        <v>0</v>
      </c>
      <c r="U256" s="33">
        <f t="shared" si="99"/>
        <v>0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2">
        <f t="shared" si="89"/>
        <v>45097</v>
      </c>
      <c r="B257" s="113">
        <f t="shared" ref="B257:B262" ca="1" si="106">IF(A257&lt;=TODAY(),C257+Q257,IF(AND(A257&gt;TODAY(),A257&lt;=$B$1),IF(VLOOKUP(TODAY(),$A$10:$E$5000,4,FALSE)=0,"n.d",C257+Q257),"n.d"))</f>
        <v>0</v>
      </c>
      <c r="C257" s="7">
        <f t="shared" ref="C257:C262" si="107">(C256-S256)</f>
        <v>0</v>
      </c>
      <c r="D257" s="86">
        <f t="shared" si="104"/>
        <v>45096</v>
      </c>
      <c r="E257" s="84">
        <f ca="1">IF(D257&lt;$B$1,VLOOKUP(D257,[1]DI!$A$4:$B$15000,2,FALSE),0)</f>
        <v>0.13650000000000001</v>
      </c>
      <c r="F257" s="14">
        <f t="shared" ref="F257:F262" ca="1" si="108">ROUND(((1+E257)^(1/252)),8)</f>
        <v>1.00050788</v>
      </c>
      <c r="G257" s="14">
        <f ca="1">(TRUNC(PRODUCT($F$12:$F256),16))</f>
        <v>1.1319128366345199</v>
      </c>
      <c r="H257" s="14">
        <f t="shared" ref="H257:H262" ca="1" si="109">IF(P256&gt;0,G256,H256)</f>
        <v>1.1119749736178199</v>
      </c>
      <c r="I257" s="14">
        <f t="shared" ref="I257:I262" ca="1" si="110">ROUND(G257/H257,8)</f>
        <v>1.01793014</v>
      </c>
      <c r="J257" s="13">
        <f t="shared" si="91"/>
        <v>4.4999999999999998E-2</v>
      </c>
      <c r="K257" s="33">
        <f t="shared" ref="K257:K262" si="111">IF(P256&gt;0,VLOOKUP(P256,W$12:AG$150,2),K256)</f>
        <v>45044</v>
      </c>
      <c r="L257" s="2">
        <f t="shared" ref="L257:L262" si="112">IF(A257&gt;K257,IF(NETWORKDAYS(K257,A257,$W$160:$W$544)-1=0,1,NETWORKDAYS(K257,A257,$W$160:$W$544)-1),0)</f>
        <v>35</v>
      </c>
      <c r="M257" s="17">
        <f t="shared" ref="M257:M262" si="113">IF(AND(L257=1,L256=1),1,IF(L257&gt;0,IF(L257=L256,L257+1,L257),0))</f>
        <v>35</v>
      </c>
      <c r="N257" s="12">
        <f t="shared" ref="N257:N262" si="114">ROUND((J257+1)^(M257/252),9)</f>
        <v>1.006132182</v>
      </c>
      <c r="O257" s="12">
        <f t="shared" ref="O257:O262" ca="1" si="115">ROUND(I257*N257,9)</f>
        <v>1.024172273</v>
      </c>
      <c r="P257" s="17">
        <f t="shared" ref="P257:P262" si="116">IF(VLOOKUP(A257,X$12:AE$150,8)=VLOOKUP(A256,X$12:AE$150,8),0,VLOOKUP(A257,X$12:AE$150,8))</f>
        <v>0</v>
      </c>
      <c r="Q257" s="14">
        <f t="shared" ref="Q257:Q262" ca="1" si="117">TRUNC(((O257-1)*C257),8)</f>
        <v>0</v>
      </c>
      <c r="R257" s="21">
        <f t="shared" si="88"/>
        <v>0</v>
      </c>
      <c r="S257" s="14">
        <f t="shared" si="97"/>
        <v>0</v>
      </c>
      <c r="T257" s="4">
        <f t="shared" ref="T257:T262" si="118">IF(P256&gt;0,VLOOKUP(P256,W$12:AG$150,10),T256)</f>
        <v>0</v>
      </c>
      <c r="U257" s="33">
        <f t="shared" ref="U257:U262" si="119">IF(P256&gt;0,VLOOKUP(P256,W$12:AG$150,11),U256)</f>
        <v>0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2">
        <f t="shared" si="89"/>
        <v>45098</v>
      </c>
      <c r="B258" s="113">
        <f t="shared" ca="1" si="106"/>
        <v>0</v>
      </c>
      <c r="C258" s="7">
        <f t="shared" si="107"/>
        <v>0</v>
      </c>
      <c r="D258" s="86">
        <f t="shared" si="104"/>
        <v>45097</v>
      </c>
      <c r="E258" s="84">
        <f ca="1">IF(D258&lt;$B$1,VLOOKUP(D258,[1]DI!$A$4:$B$15000,2,FALSE),0)</f>
        <v>0.13650000000000001</v>
      </c>
      <c r="F258" s="14">
        <f t="shared" ca="1" si="108"/>
        <v>1.00050788</v>
      </c>
      <c r="G258" s="14">
        <f ca="1">(TRUNC(PRODUCT($F$12:$F257),16))</f>
        <v>1.13248771252599</v>
      </c>
      <c r="H258" s="14">
        <f t="shared" ca="1" si="109"/>
        <v>1.1119749736178199</v>
      </c>
      <c r="I258" s="14">
        <f t="shared" ca="1" si="110"/>
        <v>1.01844712</v>
      </c>
      <c r="J258" s="13">
        <f t="shared" si="91"/>
        <v>4.4999999999999998E-2</v>
      </c>
      <c r="K258" s="33">
        <f t="shared" si="111"/>
        <v>45044</v>
      </c>
      <c r="L258" s="2">
        <f t="shared" si="112"/>
        <v>36</v>
      </c>
      <c r="M258" s="17">
        <f t="shared" si="113"/>
        <v>36</v>
      </c>
      <c r="N258" s="12">
        <f t="shared" si="114"/>
        <v>1.006307938</v>
      </c>
      <c r="O258" s="12">
        <f t="shared" ca="1" si="115"/>
        <v>1.0248714210000001</v>
      </c>
      <c r="P258" s="17">
        <f t="shared" si="116"/>
        <v>0</v>
      </c>
      <c r="Q258" s="14">
        <f t="shared" ca="1" si="117"/>
        <v>0</v>
      </c>
      <c r="R258" s="21">
        <f t="shared" si="88"/>
        <v>0</v>
      </c>
      <c r="S258" s="14">
        <f t="shared" si="97"/>
        <v>0</v>
      </c>
      <c r="T258" s="4">
        <f t="shared" si="118"/>
        <v>0</v>
      </c>
      <c r="U258" s="33">
        <f t="shared" si="119"/>
        <v>0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2">
        <f t="shared" si="89"/>
        <v>45099</v>
      </c>
      <c r="B259" s="113">
        <f t="shared" ca="1" si="106"/>
        <v>0</v>
      </c>
      <c r="C259" s="7">
        <f t="shared" si="107"/>
        <v>0</v>
      </c>
      <c r="D259" s="86">
        <f t="shared" si="104"/>
        <v>45098</v>
      </c>
      <c r="E259" s="84">
        <f ca="1">IF(D259&lt;$B$1,VLOOKUP(D259,[1]DI!$A$4:$B$15000,2,FALSE),0)</f>
        <v>0.13650000000000001</v>
      </c>
      <c r="F259" s="14">
        <f t="shared" ca="1" si="108"/>
        <v>1.00050788</v>
      </c>
      <c r="G259" s="14">
        <f ca="1">(TRUNC(PRODUCT($F$12:$F258),16))</f>
        <v>1.1330628803854199</v>
      </c>
      <c r="H259" s="14">
        <f t="shared" ca="1" si="109"/>
        <v>1.1119749736178199</v>
      </c>
      <c r="I259" s="14">
        <f t="shared" ca="1" si="110"/>
        <v>1.01896437</v>
      </c>
      <c r="J259" s="13">
        <f t="shared" si="91"/>
        <v>4.4999999999999998E-2</v>
      </c>
      <c r="K259" s="33">
        <f t="shared" si="111"/>
        <v>45044</v>
      </c>
      <c r="L259" s="2">
        <f t="shared" si="112"/>
        <v>37</v>
      </c>
      <c r="M259" s="17">
        <f t="shared" si="113"/>
        <v>37</v>
      </c>
      <c r="N259" s="12">
        <f t="shared" si="114"/>
        <v>1.0064837259999999</v>
      </c>
      <c r="O259" s="12">
        <f t="shared" ca="1" si="115"/>
        <v>1.025571056</v>
      </c>
      <c r="P259" s="17">
        <f t="shared" si="116"/>
        <v>0</v>
      </c>
      <c r="Q259" s="14">
        <f t="shared" ca="1" si="117"/>
        <v>0</v>
      </c>
      <c r="R259" s="21">
        <f t="shared" si="88"/>
        <v>0</v>
      </c>
      <c r="S259" s="14">
        <f t="shared" si="97"/>
        <v>0</v>
      </c>
      <c r="T259" s="4">
        <f t="shared" si="118"/>
        <v>0</v>
      </c>
      <c r="U259" s="33">
        <f t="shared" si="119"/>
        <v>0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2">
        <f t="shared" si="89"/>
        <v>45100</v>
      </c>
      <c r="B260" s="113">
        <f t="shared" ca="1" si="106"/>
        <v>0</v>
      </c>
      <c r="C260" s="7">
        <f t="shared" si="107"/>
        <v>0</v>
      </c>
      <c r="D260" s="86">
        <f t="shared" si="104"/>
        <v>45099</v>
      </c>
      <c r="E260" s="84">
        <f ca="1">IF(D260&lt;$B$1,VLOOKUP(D260,[1]DI!$A$4:$B$15000,2,FALSE),0)</f>
        <v>0.13650000000000001</v>
      </c>
      <c r="F260" s="14">
        <f t="shared" ca="1" si="108"/>
        <v>1.00050788</v>
      </c>
      <c r="G260" s="14">
        <f ca="1">(TRUNC(PRODUCT($F$12:$F259),16))</f>
        <v>1.1336383403611101</v>
      </c>
      <c r="H260" s="14">
        <f t="shared" ca="1" si="109"/>
        <v>1.1119749736178199</v>
      </c>
      <c r="I260" s="14">
        <f t="shared" ca="1" si="110"/>
        <v>1.0194818800000001</v>
      </c>
      <c r="J260" s="13">
        <f t="shared" si="91"/>
        <v>4.4999999999999998E-2</v>
      </c>
      <c r="K260" s="33">
        <f t="shared" si="111"/>
        <v>45044</v>
      </c>
      <c r="L260" s="2">
        <f t="shared" si="112"/>
        <v>38</v>
      </c>
      <c r="M260" s="17">
        <f t="shared" si="113"/>
        <v>38</v>
      </c>
      <c r="N260" s="12">
        <f t="shared" si="114"/>
        <v>1.0066595439999999</v>
      </c>
      <c r="O260" s="12">
        <f t="shared" ca="1" si="115"/>
        <v>1.026271164</v>
      </c>
      <c r="P260" s="17">
        <f t="shared" si="116"/>
        <v>0</v>
      </c>
      <c r="Q260" s="14">
        <f t="shared" ca="1" si="117"/>
        <v>0</v>
      </c>
      <c r="R260" s="21">
        <f t="shared" si="88"/>
        <v>0</v>
      </c>
      <c r="S260" s="14">
        <f t="shared" si="97"/>
        <v>0</v>
      </c>
      <c r="T260" s="4">
        <f t="shared" si="118"/>
        <v>0</v>
      </c>
      <c r="U260" s="33">
        <f t="shared" si="119"/>
        <v>0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2">
        <f t="shared" si="89"/>
        <v>45103</v>
      </c>
      <c r="B261" s="113">
        <f t="shared" ca="1" si="106"/>
        <v>0</v>
      </c>
      <c r="C261" s="7">
        <f t="shared" si="107"/>
        <v>0</v>
      </c>
      <c r="D261" s="86">
        <f t="shared" si="104"/>
        <v>45100</v>
      </c>
      <c r="E261" s="84">
        <f ca="1">IF(D261&lt;$B$1,VLOOKUP(D261,[1]DI!$A$4:$B$15000,2,FALSE),0)</f>
        <v>0.13650000000000001</v>
      </c>
      <c r="F261" s="14">
        <f t="shared" ca="1" si="108"/>
        <v>1.00050788</v>
      </c>
      <c r="G261" s="14">
        <f ca="1">(TRUNC(PRODUCT($F$12:$F260),16))</f>
        <v>1.1342140926014199</v>
      </c>
      <c r="H261" s="14">
        <f t="shared" ca="1" si="109"/>
        <v>1.1119749736178199</v>
      </c>
      <c r="I261" s="14">
        <f t="shared" ca="1" si="110"/>
        <v>1.0199996600000001</v>
      </c>
      <c r="J261" s="13">
        <f t="shared" si="91"/>
        <v>4.4999999999999998E-2</v>
      </c>
      <c r="K261" s="33">
        <f t="shared" si="111"/>
        <v>45044</v>
      </c>
      <c r="L261" s="2">
        <f t="shared" si="112"/>
        <v>39</v>
      </c>
      <c r="M261" s="17">
        <f t="shared" si="113"/>
        <v>39</v>
      </c>
      <c r="N261" s="12">
        <f t="shared" si="114"/>
        <v>1.0068353919999999</v>
      </c>
      <c r="O261" s="12">
        <f t="shared" ca="1" si="115"/>
        <v>1.026971758</v>
      </c>
      <c r="P261" s="17">
        <f t="shared" si="116"/>
        <v>0</v>
      </c>
      <c r="Q261" s="14">
        <f t="shared" ca="1" si="117"/>
        <v>0</v>
      </c>
      <c r="R261" s="21">
        <f t="shared" si="88"/>
        <v>0</v>
      </c>
      <c r="S261" s="14">
        <f t="shared" si="97"/>
        <v>0</v>
      </c>
      <c r="T261" s="4">
        <f t="shared" si="118"/>
        <v>0</v>
      </c>
      <c r="U261" s="33">
        <f t="shared" si="119"/>
        <v>0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2">
        <f t="shared" si="89"/>
        <v>45104</v>
      </c>
      <c r="B262" s="113">
        <f t="shared" ca="1" si="106"/>
        <v>0</v>
      </c>
      <c r="C262" s="7">
        <f t="shared" si="107"/>
        <v>0</v>
      </c>
      <c r="D262" s="86">
        <f t="shared" si="104"/>
        <v>45103</v>
      </c>
      <c r="E262" s="84">
        <f ca="1">IF(D262&lt;$B$1,VLOOKUP(D262,[1]DI!$A$4:$B$15000,2,FALSE),0)</f>
        <v>0.13650000000000001</v>
      </c>
      <c r="F262" s="14">
        <f t="shared" ca="1" si="108"/>
        <v>1.00050788</v>
      </c>
      <c r="G262" s="14">
        <f ca="1">(TRUNC(PRODUCT($F$12:$F261),16))</f>
        <v>1.13479013725477</v>
      </c>
      <c r="H262" s="14">
        <f t="shared" ca="1" si="109"/>
        <v>1.1119749736178199</v>
      </c>
      <c r="I262" s="14">
        <f t="shared" ca="1" si="110"/>
        <v>1.0205177000000001</v>
      </c>
      <c r="J262" s="13">
        <f t="shared" si="91"/>
        <v>4.4999999999999998E-2</v>
      </c>
      <c r="K262" s="33">
        <f t="shared" si="111"/>
        <v>45044</v>
      </c>
      <c r="L262" s="2">
        <f t="shared" si="112"/>
        <v>40</v>
      </c>
      <c r="M262" s="17">
        <f t="shared" si="113"/>
        <v>40</v>
      </c>
      <c r="N262" s="12">
        <f t="shared" si="114"/>
        <v>1.007011272</v>
      </c>
      <c r="O262" s="12">
        <f t="shared" ca="1" si="115"/>
        <v>1.027672827</v>
      </c>
      <c r="P262" s="17">
        <f t="shared" si="116"/>
        <v>0</v>
      </c>
      <c r="Q262" s="14">
        <f t="shared" ca="1" si="117"/>
        <v>0</v>
      </c>
      <c r="R262" s="21">
        <f t="shared" si="88"/>
        <v>0</v>
      </c>
      <c r="S262" s="14">
        <f t="shared" si="97"/>
        <v>0</v>
      </c>
      <c r="T262" s="4">
        <f t="shared" si="118"/>
        <v>0</v>
      </c>
      <c r="U262" s="33">
        <f t="shared" si="119"/>
        <v>0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2">
        <f t="shared" si="89"/>
        <v>45105</v>
      </c>
      <c r="B263" s="113">
        <f t="shared" ref="B263:B265" ca="1" si="120">IF(A263&lt;=TODAY(),C263+Q263,IF(AND(A263&gt;TODAY(),A263&lt;=$B$1),IF(VLOOKUP(TODAY(),$A$10:$E$5000,4,FALSE)=0,"n.d",C263+Q263),"n.d"))</f>
        <v>0</v>
      </c>
      <c r="C263" s="7">
        <f t="shared" ref="C263:C265" si="121">(C262-S262)</f>
        <v>0</v>
      </c>
      <c r="D263" s="86">
        <f t="shared" si="104"/>
        <v>45104</v>
      </c>
      <c r="E263" s="84">
        <f ca="1">IF(D263&lt;$B$1,VLOOKUP(D263,[1]DI!$A$4:$B$15000,2,FALSE),0)</f>
        <v>0.13650000000000001</v>
      </c>
      <c r="F263" s="14">
        <f t="shared" ref="F263:F265" ca="1" si="122">ROUND(((1+E263)^(1/252)),8)</f>
        <v>1.00050788</v>
      </c>
      <c r="G263" s="14">
        <f ca="1">(TRUNC(PRODUCT($F$12:$F262),16))</f>
        <v>1.1353664744696801</v>
      </c>
      <c r="H263" s="14">
        <f t="shared" ref="H263:H265" ca="1" si="123">IF(P262&gt;0,G262,H262)</f>
        <v>1.1119749736178199</v>
      </c>
      <c r="I263" s="14">
        <f t="shared" ref="I263:I265" ca="1" si="124">ROUND(G263/H263,8)</f>
        <v>1.0210360000000001</v>
      </c>
      <c r="J263" s="13">
        <f t="shared" si="91"/>
        <v>4.4999999999999998E-2</v>
      </c>
      <c r="K263" s="33">
        <f t="shared" ref="K263:K265" si="125">IF(P262&gt;0,VLOOKUP(P262,W$12:AG$150,2),K262)</f>
        <v>45044</v>
      </c>
      <c r="L263" s="2">
        <f t="shared" ref="L263:L265" si="126">IF(A263&gt;K263,IF(NETWORKDAYS(K263,A263,$W$160:$W$544)-1=0,1,NETWORKDAYS(K263,A263,$W$160:$W$544)-1),0)</f>
        <v>41</v>
      </c>
      <c r="M263" s="17">
        <f t="shared" ref="M263:M265" si="127">IF(AND(L263=1,L262=1),1,IF(L263&gt;0,IF(L263=L262,L263+1,L263),0))</f>
        <v>41</v>
      </c>
      <c r="N263" s="12">
        <f t="shared" ref="N263:N265" si="128">ROUND((J263+1)^(M263/252),9)</f>
        <v>1.007187182</v>
      </c>
      <c r="O263" s="12">
        <f t="shared" ref="O263:O265" ca="1" si="129">ROUND(I263*N263,9)</f>
        <v>1.028374372</v>
      </c>
      <c r="P263" s="17">
        <f t="shared" ref="P263:P265" si="130">IF(VLOOKUP(A263,X$12:AE$150,8)=VLOOKUP(A262,X$12:AE$150,8),0,VLOOKUP(A263,X$12:AE$150,8))</f>
        <v>0</v>
      </c>
      <c r="Q263" s="14">
        <f t="shared" ref="Q263:Q265" ca="1" si="131">TRUNC(((O263-1)*C263),8)</f>
        <v>0</v>
      </c>
      <c r="R263" s="21">
        <f t="shared" si="88"/>
        <v>0</v>
      </c>
      <c r="S263" s="14">
        <f t="shared" ref="S263:S265" si="132">IF(R263&gt;0,TRUNC(R263*C$12,8),0)</f>
        <v>0</v>
      </c>
      <c r="T263" s="4">
        <f t="shared" ref="T263:T265" si="133">IF(P262&gt;0,VLOOKUP(P262,W$12:AG$150,10),T262)</f>
        <v>0</v>
      </c>
      <c r="U263" s="33">
        <f t="shared" ref="U263:U265" si="134">IF(P262&gt;0,VLOOKUP(P262,W$12:AG$150,11),U262)</f>
        <v>0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2">
        <f t="shared" si="89"/>
        <v>45106</v>
      </c>
      <c r="B264" s="113">
        <f t="shared" ca="1" si="120"/>
        <v>0</v>
      </c>
      <c r="C264" s="7">
        <f t="shared" si="121"/>
        <v>0</v>
      </c>
      <c r="D264" s="86">
        <f t="shared" si="104"/>
        <v>45105</v>
      </c>
      <c r="E264" s="84">
        <f ca="1">IF(D264&lt;$B$1,VLOOKUP(D264,[1]DI!$A$4:$B$15000,2,FALSE),0)</f>
        <v>0.13650000000000001</v>
      </c>
      <c r="F264" s="14">
        <f t="shared" ca="1" si="122"/>
        <v>1.00050788</v>
      </c>
      <c r="G264" s="14">
        <f ca="1">(TRUNC(PRODUCT($F$12:$F263),16))</f>
        <v>1.1359431043947299</v>
      </c>
      <c r="H264" s="14">
        <f t="shared" ca="1" si="123"/>
        <v>1.1119749736178199</v>
      </c>
      <c r="I264" s="14">
        <f t="shared" ca="1" si="124"/>
        <v>1.02155456</v>
      </c>
      <c r="J264" s="13">
        <f t="shared" si="91"/>
        <v>4.4999999999999998E-2</v>
      </c>
      <c r="K264" s="33">
        <f t="shared" si="125"/>
        <v>45044</v>
      </c>
      <c r="L264" s="2">
        <f t="shared" si="126"/>
        <v>42</v>
      </c>
      <c r="M264" s="17">
        <f t="shared" si="127"/>
        <v>42</v>
      </c>
      <c r="N264" s="12">
        <f t="shared" si="128"/>
        <v>1.007363123</v>
      </c>
      <c r="O264" s="12">
        <f t="shared" ca="1" si="129"/>
        <v>1.0290763919999999</v>
      </c>
      <c r="P264" s="17">
        <f t="shared" si="130"/>
        <v>0</v>
      </c>
      <c r="Q264" s="14">
        <f t="shared" ca="1" si="131"/>
        <v>0</v>
      </c>
      <c r="R264" s="21">
        <f t="shared" si="88"/>
        <v>0</v>
      </c>
      <c r="S264" s="14">
        <f t="shared" si="132"/>
        <v>0</v>
      </c>
      <c r="T264" s="4">
        <f t="shared" si="133"/>
        <v>0</v>
      </c>
      <c r="U264" s="33">
        <f t="shared" si="134"/>
        <v>0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2">
        <f t="shared" si="89"/>
        <v>45107</v>
      </c>
      <c r="B265" s="113">
        <f t="shared" ca="1" si="120"/>
        <v>0</v>
      </c>
      <c r="C265" s="7">
        <f t="shared" si="121"/>
        <v>0</v>
      </c>
      <c r="D265" s="86">
        <f t="shared" si="104"/>
        <v>45106</v>
      </c>
      <c r="E265" s="84">
        <f ca="1">IF(D265&lt;$B$1,VLOOKUP(D265,[1]DI!$A$4:$B$15000,2,FALSE),0)</f>
        <v>0.13650000000000001</v>
      </c>
      <c r="F265" s="14">
        <f t="shared" ca="1" si="122"/>
        <v>1.00050788</v>
      </c>
      <c r="G265" s="14">
        <f ca="1">(TRUNC(PRODUCT($F$12:$F264),16))</f>
        <v>1.13652002717859</v>
      </c>
      <c r="H265" s="14">
        <f t="shared" ca="1" si="123"/>
        <v>1.1119749736178199</v>
      </c>
      <c r="I265" s="14">
        <f t="shared" ca="1" si="124"/>
        <v>1.0220733900000001</v>
      </c>
      <c r="J265" s="13">
        <f t="shared" si="91"/>
        <v>4.4999999999999998E-2</v>
      </c>
      <c r="K265" s="33">
        <f t="shared" si="125"/>
        <v>45044</v>
      </c>
      <c r="L265" s="2">
        <f t="shared" si="126"/>
        <v>43</v>
      </c>
      <c r="M265" s="17">
        <f t="shared" si="127"/>
        <v>43</v>
      </c>
      <c r="N265" s="12">
        <f t="shared" si="128"/>
        <v>1.0075390950000001</v>
      </c>
      <c r="O265" s="12">
        <f t="shared" ca="1" si="129"/>
        <v>1.029778898</v>
      </c>
      <c r="P265" s="17">
        <f t="shared" si="130"/>
        <v>0</v>
      </c>
      <c r="Q265" s="14">
        <f t="shared" ca="1" si="131"/>
        <v>0</v>
      </c>
      <c r="R265" s="21">
        <f t="shared" si="88"/>
        <v>0</v>
      </c>
      <c r="S265" s="14">
        <f t="shared" si="132"/>
        <v>0</v>
      </c>
      <c r="T265" s="4">
        <f t="shared" si="133"/>
        <v>0</v>
      </c>
      <c r="U265" s="33">
        <f t="shared" si="134"/>
        <v>0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2"/>
      <c r="B266" s="113"/>
      <c r="C266" s="7"/>
      <c r="D266" s="86"/>
      <c r="E266" s="84"/>
      <c r="F266" s="14"/>
      <c r="G266" s="14"/>
      <c r="H266" s="14"/>
      <c r="I266" s="14"/>
      <c r="J266" s="13"/>
      <c r="K266" s="33"/>
      <c r="L266" s="2"/>
      <c r="M266" s="17"/>
      <c r="N266" s="12"/>
      <c r="O266" s="12"/>
      <c r="P266" s="17"/>
      <c r="Q266" s="14"/>
      <c r="R266" s="21"/>
      <c r="S266" s="14"/>
      <c r="T266" s="4"/>
      <c r="U266" s="33"/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2"/>
      <c r="B267" s="113"/>
      <c r="C267" s="7"/>
      <c r="D267" s="86"/>
      <c r="E267" s="84"/>
      <c r="F267" s="14"/>
      <c r="G267" s="14"/>
      <c r="H267" s="14"/>
      <c r="I267" s="14"/>
      <c r="J267" s="13"/>
      <c r="K267" s="33"/>
      <c r="L267" s="2"/>
      <c r="M267" s="17"/>
      <c r="N267" s="12"/>
      <c r="O267" s="12"/>
      <c r="P267" s="17"/>
      <c r="Q267" s="14"/>
      <c r="R267" s="21"/>
      <c r="S267" s="14"/>
      <c r="T267" s="4"/>
      <c r="U267" s="33"/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2"/>
      <c r="B268" s="113"/>
      <c r="C268" s="7"/>
      <c r="D268" s="86"/>
      <c r="E268" s="84"/>
      <c r="F268" s="14"/>
      <c r="G268" s="14"/>
      <c r="H268" s="14"/>
      <c r="I268" s="14"/>
      <c r="J268" s="13"/>
      <c r="K268" s="33"/>
      <c r="L268" s="2"/>
      <c r="M268" s="17"/>
      <c r="N268" s="12"/>
      <c r="O268" s="12"/>
      <c r="P268" s="17"/>
      <c r="Q268" s="14"/>
      <c r="R268" s="21"/>
      <c r="S268" s="14"/>
      <c r="T268" s="4"/>
      <c r="U268" s="33"/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2"/>
      <c r="B269" s="113"/>
      <c r="C269" s="7"/>
      <c r="D269" s="86"/>
      <c r="E269" s="84"/>
      <c r="F269" s="14"/>
      <c r="G269" s="14"/>
      <c r="H269" s="14"/>
      <c r="I269" s="14"/>
      <c r="J269" s="13"/>
      <c r="K269" s="33"/>
      <c r="L269" s="2"/>
      <c r="M269" s="17"/>
      <c r="N269" s="12"/>
      <c r="O269" s="12"/>
      <c r="P269" s="17"/>
      <c r="Q269" s="14"/>
      <c r="R269" s="21"/>
      <c r="S269" s="14"/>
      <c r="T269" s="4"/>
      <c r="U269" s="33"/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2"/>
      <c r="B270" s="113"/>
      <c r="C270" s="7"/>
      <c r="D270" s="86"/>
      <c r="E270" s="84"/>
      <c r="F270" s="14"/>
      <c r="G270" s="14"/>
      <c r="H270" s="14"/>
      <c r="I270" s="14"/>
      <c r="J270" s="13"/>
      <c r="K270" s="33"/>
      <c r="L270" s="2"/>
      <c r="M270" s="17"/>
      <c r="N270" s="12"/>
      <c r="O270" s="12"/>
      <c r="P270" s="17"/>
      <c r="Q270" s="14"/>
      <c r="R270" s="21"/>
      <c r="S270" s="14"/>
      <c r="T270" s="4"/>
      <c r="U270" s="33"/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2"/>
      <c r="B271" s="113"/>
      <c r="C271" s="7"/>
      <c r="D271" s="86"/>
      <c r="E271" s="84"/>
      <c r="F271" s="14"/>
      <c r="G271" s="14"/>
      <c r="H271" s="14"/>
      <c r="I271" s="14"/>
      <c r="J271" s="13"/>
      <c r="K271" s="33"/>
      <c r="L271" s="2"/>
      <c r="M271" s="17"/>
      <c r="N271" s="12"/>
      <c r="O271" s="12"/>
      <c r="P271" s="17"/>
      <c r="Q271" s="14"/>
      <c r="R271" s="21"/>
      <c r="S271" s="14"/>
      <c r="T271" s="4"/>
      <c r="U271" s="33"/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2"/>
      <c r="B272" s="113"/>
      <c r="C272" s="7"/>
      <c r="D272" s="86"/>
      <c r="E272" s="84"/>
      <c r="F272" s="14"/>
      <c r="G272" s="14"/>
      <c r="H272" s="14"/>
      <c r="I272" s="14"/>
      <c r="J272" s="13"/>
      <c r="K272" s="33"/>
      <c r="L272" s="2"/>
      <c r="M272" s="17"/>
      <c r="N272" s="12"/>
      <c r="O272" s="12"/>
      <c r="P272" s="17"/>
      <c r="Q272" s="14"/>
      <c r="R272" s="21"/>
      <c r="S272" s="14"/>
      <c r="T272" s="4"/>
      <c r="U272" s="33"/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2"/>
      <c r="B273" s="113"/>
      <c r="C273" s="7"/>
      <c r="D273" s="86"/>
      <c r="E273" s="84"/>
      <c r="F273" s="14"/>
      <c r="G273" s="14"/>
      <c r="H273" s="14"/>
      <c r="I273" s="14"/>
      <c r="J273" s="13"/>
      <c r="K273" s="33"/>
      <c r="L273" s="2"/>
      <c r="M273" s="17"/>
      <c r="N273" s="12"/>
      <c r="O273" s="12"/>
      <c r="P273" s="17"/>
      <c r="Q273" s="14"/>
      <c r="R273" s="21"/>
      <c r="S273" s="14"/>
      <c r="T273" s="4"/>
      <c r="U273" s="33"/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2"/>
      <c r="B274" s="113"/>
      <c r="C274" s="7"/>
      <c r="D274" s="86"/>
      <c r="E274" s="84"/>
      <c r="F274" s="14"/>
      <c r="G274" s="14"/>
      <c r="H274" s="14"/>
      <c r="I274" s="14"/>
      <c r="J274" s="13"/>
      <c r="K274" s="33"/>
      <c r="L274" s="2"/>
      <c r="M274" s="17"/>
      <c r="N274" s="12"/>
      <c r="O274" s="12"/>
      <c r="P274" s="17"/>
      <c r="Q274" s="14"/>
      <c r="R274" s="21"/>
      <c r="S274" s="14"/>
      <c r="T274" s="4"/>
      <c r="U274" s="33"/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2"/>
      <c r="B275" s="113"/>
      <c r="C275" s="7"/>
      <c r="D275" s="86"/>
      <c r="E275" s="84"/>
      <c r="F275" s="14"/>
      <c r="G275" s="14"/>
      <c r="H275" s="14"/>
      <c r="I275" s="14"/>
      <c r="J275" s="13"/>
      <c r="K275" s="33"/>
      <c r="L275" s="2"/>
      <c r="M275" s="17"/>
      <c r="N275" s="12"/>
      <c r="O275" s="12"/>
      <c r="P275" s="17"/>
      <c r="Q275" s="14"/>
      <c r="R275" s="21"/>
      <c r="S275" s="14"/>
      <c r="T275" s="4"/>
      <c r="U275" s="33"/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2"/>
      <c r="B276" s="113"/>
      <c r="C276" s="7"/>
      <c r="D276" s="86"/>
      <c r="E276" s="84"/>
      <c r="F276" s="14"/>
      <c r="G276" s="14"/>
      <c r="H276" s="14"/>
      <c r="I276" s="14"/>
      <c r="J276" s="13"/>
      <c r="K276" s="33"/>
      <c r="L276" s="2"/>
      <c r="M276" s="17"/>
      <c r="N276" s="12"/>
      <c r="O276" s="12"/>
      <c r="P276" s="17"/>
      <c r="Q276" s="14"/>
      <c r="R276" s="21"/>
      <c r="S276" s="14"/>
      <c r="T276" s="4"/>
      <c r="U276" s="33"/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2"/>
      <c r="B277" s="113"/>
      <c r="C277" s="7"/>
      <c r="D277" s="86"/>
      <c r="E277" s="84"/>
      <c r="F277" s="14"/>
      <c r="G277" s="14"/>
      <c r="H277" s="14"/>
      <c r="I277" s="14"/>
      <c r="J277" s="13"/>
      <c r="K277" s="33"/>
      <c r="L277" s="2"/>
      <c r="M277" s="17"/>
      <c r="N277" s="12"/>
      <c r="O277" s="12"/>
      <c r="P277" s="17"/>
      <c r="Q277" s="14"/>
      <c r="R277" s="21"/>
      <c r="S277" s="14"/>
      <c r="T277" s="4"/>
      <c r="U277" s="33"/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2"/>
      <c r="B278" s="113"/>
      <c r="C278" s="7"/>
      <c r="D278" s="86"/>
      <c r="E278" s="84"/>
      <c r="F278" s="14"/>
      <c r="G278" s="14"/>
      <c r="H278" s="14"/>
      <c r="I278" s="14"/>
      <c r="J278" s="13"/>
      <c r="K278" s="33"/>
      <c r="L278" s="2"/>
      <c r="M278" s="17"/>
      <c r="N278" s="12"/>
      <c r="O278" s="12"/>
      <c r="P278" s="17"/>
      <c r="Q278" s="14"/>
      <c r="R278" s="21"/>
      <c r="S278" s="14"/>
      <c r="T278" s="4"/>
      <c r="U278" s="33"/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2"/>
      <c r="B279" s="113"/>
      <c r="C279" s="7"/>
      <c r="D279" s="86"/>
      <c r="E279" s="84"/>
      <c r="F279" s="14"/>
      <c r="G279" s="14"/>
      <c r="H279" s="14"/>
      <c r="I279" s="14"/>
      <c r="J279" s="13"/>
      <c r="K279" s="33"/>
      <c r="L279" s="2"/>
      <c r="M279" s="17"/>
      <c r="N279" s="12"/>
      <c r="O279" s="12"/>
      <c r="P279" s="17"/>
      <c r="Q279" s="14"/>
      <c r="R279" s="21"/>
      <c r="S279" s="14"/>
      <c r="T279" s="4"/>
      <c r="U279" s="33"/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2"/>
      <c r="B280" s="113"/>
      <c r="C280" s="7"/>
      <c r="D280" s="86"/>
      <c r="E280" s="84"/>
      <c r="F280" s="14"/>
      <c r="G280" s="14"/>
      <c r="H280" s="14"/>
      <c r="I280" s="14"/>
      <c r="J280" s="13"/>
      <c r="K280" s="33"/>
      <c r="L280" s="2"/>
      <c r="M280" s="17"/>
      <c r="N280" s="12"/>
      <c r="O280" s="12"/>
      <c r="P280" s="17"/>
      <c r="Q280" s="14"/>
      <c r="R280" s="21"/>
      <c r="S280" s="14"/>
      <c r="T280" s="4"/>
      <c r="U280" s="33"/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2"/>
      <c r="B281" s="113"/>
      <c r="C281" s="7"/>
      <c r="D281" s="86"/>
      <c r="E281" s="84"/>
      <c r="F281" s="14"/>
      <c r="G281" s="14"/>
      <c r="H281" s="14"/>
      <c r="I281" s="14"/>
      <c r="J281" s="13"/>
      <c r="K281" s="33"/>
      <c r="L281" s="2"/>
      <c r="M281" s="17"/>
      <c r="N281" s="12"/>
      <c r="O281" s="12"/>
      <c r="P281" s="17"/>
      <c r="Q281" s="14"/>
      <c r="R281" s="21"/>
      <c r="S281" s="14"/>
      <c r="T281" s="4"/>
      <c r="U281" s="33"/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2"/>
      <c r="B282" s="113"/>
      <c r="C282" s="7"/>
      <c r="D282" s="86"/>
      <c r="E282" s="84"/>
      <c r="F282" s="14"/>
      <c r="G282" s="14"/>
      <c r="H282" s="14"/>
      <c r="I282" s="14"/>
      <c r="J282" s="13"/>
      <c r="K282" s="33"/>
      <c r="L282" s="2"/>
      <c r="M282" s="17"/>
      <c r="N282" s="12"/>
      <c r="O282" s="12"/>
      <c r="P282" s="17"/>
      <c r="Q282" s="14"/>
      <c r="R282" s="21"/>
      <c r="S282" s="14"/>
      <c r="T282" s="4"/>
      <c r="U282" s="33"/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2"/>
      <c r="B283" s="113"/>
      <c r="C283" s="7"/>
      <c r="D283" s="86"/>
      <c r="E283" s="84"/>
      <c r="F283" s="14"/>
      <c r="G283" s="14"/>
      <c r="H283" s="14"/>
      <c r="I283" s="14"/>
      <c r="J283" s="13"/>
      <c r="K283" s="33"/>
      <c r="L283" s="2"/>
      <c r="M283" s="17"/>
      <c r="N283" s="12"/>
      <c r="O283" s="12"/>
      <c r="P283" s="17"/>
      <c r="Q283" s="14"/>
      <c r="R283" s="21"/>
      <c r="S283" s="14"/>
      <c r="T283" s="4"/>
      <c r="U283" s="33"/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2"/>
      <c r="B284" s="113"/>
      <c r="C284" s="7"/>
      <c r="D284" s="86"/>
      <c r="E284" s="84"/>
      <c r="F284" s="14"/>
      <c r="G284" s="14"/>
      <c r="H284" s="14"/>
      <c r="I284" s="14"/>
      <c r="J284" s="13"/>
      <c r="K284" s="33"/>
      <c r="L284" s="2"/>
      <c r="M284" s="17"/>
      <c r="N284" s="12"/>
      <c r="O284" s="12"/>
      <c r="P284" s="17"/>
      <c r="Q284" s="14"/>
      <c r="R284" s="21"/>
      <c r="S284" s="14"/>
      <c r="T284" s="4"/>
      <c r="U284" s="33"/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2"/>
      <c r="B285" s="113"/>
      <c r="C285" s="7"/>
      <c r="D285" s="86"/>
      <c r="E285" s="84"/>
      <c r="F285" s="14"/>
      <c r="G285" s="14"/>
      <c r="H285" s="14"/>
      <c r="I285" s="14"/>
      <c r="J285" s="13"/>
      <c r="K285" s="33"/>
      <c r="L285" s="2"/>
      <c r="M285" s="17"/>
      <c r="N285" s="12"/>
      <c r="O285" s="12"/>
      <c r="P285" s="17"/>
      <c r="Q285" s="14"/>
      <c r="R285" s="21"/>
      <c r="S285" s="14"/>
      <c r="T285" s="4"/>
      <c r="U285" s="33"/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2"/>
      <c r="B286" s="113"/>
      <c r="C286" s="7"/>
      <c r="D286" s="86"/>
      <c r="E286" s="84"/>
      <c r="F286" s="14"/>
      <c r="G286" s="14"/>
      <c r="H286" s="14"/>
      <c r="I286" s="14"/>
      <c r="J286" s="13"/>
      <c r="K286" s="33"/>
      <c r="L286" s="2"/>
      <c r="M286" s="17"/>
      <c r="N286" s="12"/>
      <c r="O286" s="12"/>
      <c r="P286" s="17"/>
      <c r="Q286" s="14"/>
      <c r="R286" s="21"/>
      <c r="S286" s="14"/>
      <c r="T286" s="4"/>
      <c r="U286" s="33"/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2"/>
      <c r="B287" s="113"/>
      <c r="C287" s="7"/>
      <c r="D287" s="86"/>
      <c r="E287" s="84"/>
      <c r="F287" s="14"/>
      <c r="G287" s="14"/>
      <c r="H287" s="14"/>
      <c r="I287" s="14"/>
      <c r="J287" s="13"/>
      <c r="K287" s="33"/>
      <c r="L287" s="2"/>
      <c r="M287" s="17"/>
      <c r="N287" s="12"/>
      <c r="O287" s="12"/>
      <c r="P287" s="17"/>
      <c r="Q287" s="14"/>
      <c r="R287" s="21"/>
      <c r="S287" s="14"/>
      <c r="T287" s="4"/>
      <c r="U287" s="33"/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2"/>
      <c r="B288" s="113"/>
      <c r="C288" s="7"/>
      <c r="D288" s="86"/>
      <c r="E288" s="84"/>
      <c r="F288" s="14"/>
      <c r="G288" s="14"/>
      <c r="H288" s="14"/>
      <c r="I288" s="14"/>
      <c r="J288" s="13"/>
      <c r="K288" s="33"/>
      <c r="L288" s="2"/>
      <c r="M288" s="17"/>
      <c r="N288" s="12"/>
      <c r="O288" s="12"/>
      <c r="P288" s="17"/>
      <c r="Q288" s="14"/>
      <c r="R288" s="21"/>
      <c r="S288" s="14"/>
      <c r="T288" s="4"/>
      <c r="U288" s="33"/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2"/>
      <c r="B289" s="113"/>
      <c r="C289" s="7"/>
      <c r="D289" s="86"/>
      <c r="E289" s="84"/>
      <c r="F289" s="14"/>
      <c r="G289" s="14"/>
      <c r="H289" s="14"/>
      <c r="I289" s="14"/>
      <c r="J289" s="13"/>
      <c r="K289" s="33"/>
      <c r="L289" s="2"/>
      <c r="M289" s="17"/>
      <c r="N289" s="12"/>
      <c r="O289" s="12"/>
      <c r="P289" s="17"/>
      <c r="Q289" s="14"/>
      <c r="R289" s="21"/>
      <c r="S289" s="14"/>
      <c r="T289" s="4"/>
      <c r="U289" s="33"/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2"/>
      <c r="B290" s="113"/>
      <c r="C290" s="7"/>
      <c r="D290" s="86"/>
      <c r="E290" s="84"/>
      <c r="F290" s="14"/>
      <c r="G290" s="14"/>
      <c r="H290" s="14"/>
      <c r="I290" s="14"/>
      <c r="J290" s="13"/>
      <c r="K290" s="33"/>
      <c r="L290" s="2"/>
      <c r="M290" s="17"/>
      <c r="N290" s="12"/>
      <c r="O290" s="12"/>
      <c r="P290" s="17"/>
      <c r="Q290" s="14"/>
      <c r="R290" s="21"/>
      <c r="S290" s="14"/>
      <c r="T290" s="4"/>
      <c r="U290" s="33"/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2"/>
      <c r="B291" s="113"/>
      <c r="C291" s="7"/>
      <c r="D291" s="86"/>
      <c r="E291" s="84"/>
      <c r="F291" s="14"/>
      <c r="G291" s="14"/>
      <c r="H291" s="14"/>
      <c r="I291" s="14"/>
      <c r="J291" s="13"/>
      <c r="K291" s="33"/>
      <c r="L291" s="2"/>
      <c r="M291" s="17"/>
      <c r="N291" s="12"/>
      <c r="O291" s="12"/>
      <c r="P291" s="17"/>
      <c r="Q291" s="14"/>
      <c r="R291" s="21"/>
      <c r="S291" s="14"/>
      <c r="T291" s="4"/>
      <c r="U291" s="33"/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2"/>
      <c r="B292" s="113"/>
      <c r="C292" s="7"/>
      <c r="D292" s="86"/>
      <c r="E292" s="84"/>
      <c r="F292" s="14"/>
      <c r="G292" s="14"/>
      <c r="H292" s="14"/>
      <c r="I292" s="14"/>
      <c r="J292" s="13"/>
      <c r="K292" s="33"/>
      <c r="L292" s="2"/>
      <c r="M292" s="17"/>
      <c r="N292" s="12"/>
      <c r="O292" s="12"/>
      <c r="P292" s="17"/>
      <c r="Q292" s="14"/>
      <c r="R292" s="21"/>
      <c r="S292" s="14"/>
      <c r="T292" s="4"/>
      <c r="U292" s="33"/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2"/>
      <c r="B293" s="113"/>
      <c r="C293" s="7"/>
      <c r="D293" s="86"/>
      <c r="E293" s="84"/>
      <c r="F293" s="14"/>
      <c r="G293" s="14"/>
      <c r="H293" s="14"/>
      <c r="I293" s="14"/>
      <c r="J293" s="13"/>
      <c r="K293" s="33"/>
      <c r="L293" s="2"/>
      <c r="M293" s="17"/>
      <c r="N293" s="12"/>
      <c r="O293" s="12"/>
      <c r="P293" s="17"/>
      <c r="Q293" s="14"/>
      <c r="R293" s="21"/>
      <c r="S293" s="14"/>
      <c r="T293" s="4"/>
      <c r="U293" s="33"/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2"/>
      <c r="B294" s="113"/>
      <c r="C294" s="7"/>
      <c r="D294" s="86"/>
      <c r="E294" s="84"/>
      <c r="F294" s="14"/>
      <c r="G294" s="14"/>
      <c r="H294" s="14"/>
      <c r="I294" s="14"/>
      <c r="J294" s="13"/>
      <c r="K294" s="33"/>
      <c r="L294" s="2"/>
      <c r="M294" s="17"/>
      <c r="N294" s="12"/>
      <c r="O294" s="12"/>
      <c r="P294" s="17"/>
      <c r="Q294" s="14"/>
      <c r="R294" s="21"/>
      <c r="S294" s="14"/>
      <c r="T294" s="4"/>
      <c r="U294" s="33"/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2"/>
      <c r="B295" s="113"/>
      <c r="C295" s="7"/>
      <c r="D295" s="86"/>
      <c r="E295" s="84"/>
      <c r="F295" s="14"/>
      <c r="G295" s="14"/>
      <c r="H295" s="14"/>
      <c r="I295" s="14"/>
      <c r="J295" s="13"/>
      <c r="K295" s="33"/>
      <c r="L295" s="2"/>
      <c r="M295" s="17"/>
      <c r="N295" s="12"/>
      <c r="O295" s="12"/>
      <c r="P295" s="17"/>
      <c r="Q295" s="14"/>
      <c r="R295" s="21"/>
      <c r="S295" s="14"/>
      <c r="T295" s="4"/>
      <c r="U295" s="33"/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2"/>
      <c r="B296" s="113"/>
      <c r="C296" s="7"/>
      <c r="D296" s="86"/>
      <c r="E296" s="84"/>
      <c r="F296" s="14"/>
      <c r="G296" s="14"/>
      <c r="H296" s="14"/>
      <c r="I296" s="14"/>
      <c r="J296" s="13"/>
      <c r="K296" s="33"/>
      <c r="L296" s="2"/>
      <c r="M296" s="17"/>
      <c r="N296" s="12"/>
      <c r="O296" s="12"/>
      <c r="P296" s="17"/>
      <c r="Q296" s="14"/>
      <c r="R296" s="21"/>
      <c r="S296" s="14"/>
      <c r="T296" s="4"/>
      <c r="U296" s="33"/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2"/>
      <c r="B297" s="113"/>
      <c r="C297" s="7"/>
      <c r="D297" s="86"/>
      <c r="E297" s="84"/>
      <c r="F297" s="14"/>
      <c r="G297" s="14"/>
      <c r="H297" s="14"/>
      <c r="I297" s="14"/>
      <c r="J297" s="13"/>
      <c r="K297" s="33"/>
      <c r="L297" s="2"/>
      <c r="M297" s="17"/>
      <c r="N297" s="12"/>
      <c r="O297" s="12"/>
      <c r="P297" s="17"/>
      <c r="Q297" s="14"/>
      <c r="R297" s="21"/>
      <c r="S297" s="14"/>
      <c r="T297" s="4"/>
      <c r="U297" s="33"/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2"/>
      <c r="B298" s="113"/>
      <c r="C298" s="7"/>
      <c r="D298" s="86"/>
      <c r="E298" s="84"/>
      <c r="F298" s="14"/>
      <c r="G298" s="14"/>
      <c r="H298" s="14"/>
      <c r="I298" s="14"/>
      <c r="J298" s="13"/>
      <c r="K298" s="33"/>
      <c r="L298" s="2"/>
      <c r="M298" s="17"/>
      <c r="N298" s="12"/>
      <c r="O298" s="12"/>
      <c r="P298" s="17"/>
      <c r="Q298" s="14"/>
      <c r="R298" s="21"/>
      <c r="S298" s="14"/>
      <c r="T298" s="4"/>
      <c r="U298" s="33"/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2"/>
      <c r="B299" s="113"/>
      <c r="C299" s="7"/>
      <c r="D299" s="86"/>
      <c r="E299" s="84"/>
      <c r="F299" s="14"/>
      <c r="G299" s="14"/>
      <c r="H299" s="14"/>
      <c r="I299" s="14"/>
      <c r="J299" s="13"/>
      <c r="K299" s="33"/>
      <c r="L299" s="2"/>
      <c r="M299" s="17"/>
      <c r="N299" s="12"/>
      <c r="O299" s="12"/>
      <c r="P299" s="17"/>
      <c r="Q299" s="14"/>
      <c r="R299" s="21"/>
      <c r="S299" s="14"/>
      <c r="T299" s="4"/>
      <c r="U299" s="33"/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2"/>
      <c r="B300" s="113"/>
      <c r="C300" s="7"/>
      <c r="D300" s="86"/>
      <c r="E300" s="84"/>
      <c r="F300" s="14"/>
      <c r="G300" s="14"/>
      <c r="H300" s="14"/>
      <c r="I300" s="14"/>
      <c r="J300" s="13"/>
      <c r="K300" s="33"/>
      <c r="L300" s="2"/>
      <c r="M300" s="17"/>
      <c r="N300" s="12"/>
      <c r="O300" s="12"/>
      <c r="P300" s="17"/>
      <c r="Q300" s="14"/>
      <c r="R300" s="21"/>
      <c r="S300" s="14"/>
      <c r="T300" s="4"/>
      <c r="U300" s="33"/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2"/>
      <c r="B301" s="113"/>
      <c r="C301" s="7"/>
      <c r="D301" s="86"/>
      <c r="E301" s="84"/>
      <c r="F301" s="14"/>
      <c r="G301" s="14"/>
      <c r="H301" s="14"/>
      <c r="I301" s="14"/>
      <c r="J301" s="13"/>
      <c r="K301" s="33"/>
      <c r="L301" s="2"/>
      <c r="M301" s="17"/>
      <c r="N301" s="12"/>
      <c r="O301" s="12"/>
      <c r="P301" s="17"/>
      <c r="Q301" s="14"/>
      <c r="R301" s="21"/>
      <c r="S301" s="14"/>
      <c r="T301" s="4"/>
      <c r="U301" s="33"/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2"/>
      <c r="B302" s="113"/>
      <c r="C302" s="7"/>
      <c r="D302" s="86"/>
      <c r="E302" s="84"/>
      <c r="F302" s="14"/>
      <c r="G302" s="14"/>
      <c r="H302" s="14"/>
      <c r="I302" s="14"/>
      <c r="J302" s="13"/>
      <c r="K302" s="33"/>
      <c r="L302" s="2"/>
      <c r="M302" s="17"/>
      <c r="N302" s="12"/>
      <c r="O302" s="12"/>
      <c r="P302" s="17"/>
      <c r="Q302" s="14"/>
      <c r="R302" s="21"/>
      <c r="S302" s="14"/>
      <c r="T302" s="4"/>
      <c r="U302" s="33"/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2"/>
      <c r="B303" s="113"/>
      <c r="C303" s="7"/>
      <c r="D303" s="86"/>
      <c r="E303" s="84"/>
      <c r="F303" s="14"/>
      <c r="G303" s="14"/>
      <c r="H303" s="14"/>
      <c r="I303" s="14"/>
      <c r="J303" s="13"/>
      <c r="K303" s="33"/>
      <c r="L303" s="2"/>
      <c r="M303" s="17"/>
      <c r="N303" s="12"/>
      <c r="O303" s="12"/>
      <c r="P303" s="17"/>
      <c r="Q303" s="14"/>
      <c r="R303" s="21"/>
      <c r="S303" s="14"/>
      <c r="T303" s="4"/>
      <c r="U303" s="33"/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2"/>
      <c r="B304" s="113"/>
      <c r="C304" s="7"/>
      <c r="D304" s="86"/>
      <c r="E304" s="84"/>
      <c r="F304" s="14"/>
      <c r="G304" s="14"/>
      <c r="H304" s="14"/>
      <c r="I304" s="14"/>
      <c r="J304" s="13"/>
      <c r="K304" s="33"/>
      <c r="L304" s="2"/>
      <c r="M304" s="17"/>
      <c r="N304" s="12"/>
      <c r="O304" s="12"/>
      <c r="P304" s="17"/>
      <c r="Q304" s="14"/>
      <c r="R304" s="21"/>
      <c r="S304" s="14"/>
      <c r="T304" s="4"/>
      <c r="U304" s="33"/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2"/>
      <c r="B305" s="113"/>
      <c r="C305" s="7"/>
      <c r="D305" s="86"/>
      <c r="E305" s="84"/>
      <c r="F305" s="14"/>
      <c r="G305" s="14"/>
      <c r="H305" s="14"/>
      <c r="I305" s="14"/>
      <c r="J305" s="13"/>
      <c r="K305" s="33"/>
      <c r="L305" s="2"/>
      <c r="M305" s="17"/>
      <c r="N305" s="12"/>
      <c r="O305" s="12"/>
      <c r="P305" s="17"/>
      <c r="Q305" s="14"/>
      <c r="R305" s="21"/>
      <c r="S305" s="14"/>
      <c r="T305" s="4"/>
      <c r="U305" s="33"/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2"/>
      <c r="B306" s="113"/>
      <c r="C306" s="7"/>
      <c r="D306" s="86"/>
      <c r="E306" s="84"/>
      <c r="F306" s="14"/>
      <c r="G306" s="14"/>
      <c r="H306" s="14"/>
      <c r="I306" s="14"/>
      <c r="J306" s="13"/>
      <c r="K306" s="33"/>
      <c r="L306" s="2"/>
      <c r="M306" s="17"/>
      <c r="N306" s="12"/>
      <c r="O306" s="12"/>
      <c r="P306" s="17"/>
      <c r="Q306" s="14"/>
      <c r="R306" s="21"/>
      <c r="S306" s="14"/>
      <c r="T306" s="4"/>
      <c r="U306" s="33"/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2"/>
      <c r="B307" s="113"/>
      <c r="C307" s="7"/>
      <c r="D307" s="86"/>
      <c r="E307" s="84"/>
      <c r="F307" s="14"/>
      <c r="G307" s="14"/>
      <c r="H307" s="14"/>
      <c r="I307" s="14"/>
      <c r="J307" s="13"/>
      <c r="K307" s="33"/>
      <c r="L307" s="2"/>
      <c r="M307" s="17"/>
      <c r="N307" s="12"/>
      <c r="O307" s="12"/>
      <c r="P307" s="17"/>
      <c r="Q307" s="14"/>
      <c r="R307" s="21"/>
      <c r="S307" s="14"/>
      <c r="T307" s="4"/>
      <c r="U307" s="33"/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2"/>
      <c r="B308" s="113"/>
      <c r="C308" s="7"/>
      <c r="D308" s="86"/>
      <c r="E308" s="84"/>
      <c r="F308" s="14"/>
      <c r="G308" s="14"/>
      <c r="H308" s="14"/>
      <c r="I308" s="14"/>
      <c r="J308" s="13"/>
      <c r="K308" s="33"/>
      <c r="L308" s="2"/>
      <c r="M308" s="17"/>
      <c r="N308" s="12"/>
      <c r="O308" s="12"/>
      <c r="P308" s="17"/>
      <c r="Q308" s="14"/>
      <c r="R308" s="21"/>
      <c r="S308" s="14"/>
      <c r="T308" s="4"/>
      <c r="U308" s="33"/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2"/>
      <c r="B309" s="113"/>
      <c r="C309" s="7"/>
      <c r="D309" s="86"/>
      <c r="E309" s="84"/>
      <c r="F309" s="14"/>
      <c r="G309" s="14"/>
      <c r="H309" s="14"/>
      <c r="I309" s="14"/>
      <c r="J309" s="13"/>
      <c r="K309" s="33"/>
      <c r="L309" s="2"/>
      <c r="M309" s="17"/>
      <c r="N309" s="12"/>
      <c r="O309" s="12"/>
      <c r="P309" s="17"/>
      <c r="Q309" s="14"/>
      <c r="R309" s="21"/>
      <c r="S309" s="14"/>
      <c r="T309" s="4"/>
      <c r="U309" s="33"/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2"/>
      <c r="B310" s="113"/>
      <c r="C310" s="7"/>
      <c r="D310" s="86"/>
      <c r="E310" s="84"/>
      <c r="F310" s="14"/>
      <c r="G310" s="14"/>
      <c r="H310" s="14"/>
      <c r="I310" s="14"/>
      <c r="J310" s="13"/>
      <c r="K310" s="33"/>
      <c r="L310" s="2"/>
      <c r="M310" s="17"/>
      <c r="N310" s="12"/>
      <c r="O310" s="12"/>
      <c r="P310" s="17"/>
      <c r="Q310" s="14"/>
      <c r="R310" s="21"/>
      <c r="S310" s="14"/>
      <c r="T310" s="4"/>
      <c r="U310" s="33"/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2"/>
      <c r="B311" s="113"/>
      <c r="C311" s="7"/>
      <c r="D311" s="86"/>
      <c r="E311" s="84"/>
      <c r="F311" s="14"/>
      <c r="G311" s="14"/>
      <c r="H311" s="14"/>
      <c r="I311" s="14"/>
      <c r="J311" s="13"/>
      <c r="K311" s="33"/>
      <c r="L311" s="2"/>
      <c r="M311" s="17"/>
      <c r="N311" s="12"/>
      <c r="O311" s="12"/>
      <c r="P311" s="17"/>
      <c r="Q311" s="14"/>
      <c r="R311" s="21"/>
      <c r="S311" s="14"/>
      <c r="T311" s="4"/>
      <c r="U311" s="33"/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2"/>
      <c r="B312" s="113"/>
      <c r="C312" s="7"/>
      <c r="D312" s="86"/>
      <c r="E312" s="84"/>
      <c r="F312" s="14"/>
      <c r="G312" s="14"/>
      <c r="H312" s="14"/>
      <c r="I312" s="14"/>
      <c r="J312" s="13"/>
      <c r="K312" s="33"/>
      <c r="L312" s="2"/>
      <c r="M312" s="17"/>
      <c r="N312" s="12"/>
      <c r="O312" s="12"/>
      <c r="P312" s="17"/>
      <c r="Q312" s="14"/>
      <c r="R312" s="21"/>
      <c r="S312" s="14"/>
      <c r="T312" s="4"/>
      <c r="U312" s="33"/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2"/>
      <c r="B313" s="113"/>
      <c r="C313" s="7"/>
      <c r="D313" s="86"/>
      <c r="E313" s="84"/>
      <c r="F313" s="14"/>
      <c r="G313" s="14"/>
      <c r="H313" s="14"/>
      <c r="I313" s="14"/>
      <c r="J313" s="13"/>
      <c r="K313" s="33"/>
      <c r="L313" s="2"/>
      <c r="M313" s="17"/>
      <c r="N313" s="12"/>
      <c r="O313" s="12"/>
      <c r="P313" s="17"/>
      <c r="Q313" s="14"/>
      <c r="R313" s="21"/>
      <c r="S313" s="14"/>
      <c r="T313" s="4"/>
      <c r="U313" s="33"/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2"/>
      <c r="B314" s="113"/>
      <c r="C314" s="7"/>
      <c r="D314" s="86"/>
      <c r="E314" s="84"/>
      <c r="F314" s="14"/>
      <c r="G314" s="14"/>
      <c r="H314" s="14"/>
      <c r="I314" s="14"/>
      <c r="J314" s="13"/>
      <c r="K314" s="33"/>
      <c r="L314" s="2"/>
      <c r="M314" s="17"/>
      <c r="N314" s="12"/>
      <c r="O314" s="12"/>
      <c r="P314" s="17"/>
      <c r="Q314" s="14"/>
      <c r="R314" s="21"/>
      <c r="S314" s="14"/>
      <c r="T314" s="4"/>
      <c r="U314" s="33"/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2"/>
      <c r="B315" s="113"/>
      <c r="C315" s="7"/>
      <c r="D315" s="86"/>
      <c r="E315" s="84"/>
      <c r="F315" s="14"/>
      <c r="G315" s="14"/>
      <c r="H315" s="14"/>
      <c r="I315" s="14"/>
      <c r="J315" s="13"/>
      <c r="K315" s="33"/>
      <c r="L315" s="2"/>
      <c r="M315" s="17"/>
      <c r="N315" s="12"/>
      <c r="O315" s="12"/>
      <c r="P315" s="17"/>
      <c r="Q315" s="14"/>
      <c r="R315" s="21"/>
      <c r="S315" s="14"/>
      <c r="T315" s="4"/>
      <c r="U315" s="33"/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2"/>
      <c r="B316" s="113"/>
      <c r="C316" s="7"/>
      <c r="D316" s="86"/>
      <c r="E316" s="84"/>
      <c r="F316" s="14"/>
      <c r="G316" s="14"/>
      <c r="H316" s="14"/>
      <c r="I316" s="14"/>
      <c r="J316" s="13"/>
      <c r="K316" s="33"/>
      <c r="L316" s="2"/>
      <c r="M316" s="17"/>
      <c r="N316" s="12"/>
      <c r="O316" s="12"/>
      <c r="P316" s="17"/>
      <c r="Q316" s="14"/>
      <c r="R316" s="21"/>
      <c r="S316" s="14"/>
      <c r="T316" s="4"/>
      <c r="U316" s="33"/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2"/>
      <c r="B317" s="113"/>
      <c r="C317" s="7"/>
      <c r="D317" s="86"/>
      <c r="E317" s="84"/>
      <c r="F317" s="14"/>
      <c r="G317" s="14"/>
      <c r="H317" s="14"/>
      <c r="I317" s="14"/>
      <c r="J317" s="13"/>
      <c r="K317" s="33"/>
      <c r="L317" s="2"/>
      <c r="M317" s="17"/>
      <c r="N317" s="12"/>
      <c r="O317" s="12"/>
      <c r="P317" s="17"/>
      <c r="Q317" s="14"/>
      <c r="R317" s="21"/>
      <c r="S317" s="14"/>
      <c r="T317" s="4"/>
      <c r="U317" s="33"/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2"/>
      <c r="B318" s="113"/>
      <c r="C318" s="7"/>
      <c r="D318" s="86"/>
      <c r="E318" s="84"/>
      <c r="F318" s="14"/>
      <c r="G318" s="14"/>
      <c r="H318" s="14"/>
      <c r="I318" s="14"/>
      <c r="J318" s="13"/>
      <c r="K318" s="33"/>
      <c r="L318" s="2"/>
      <c r="M318" s="17"/>
      <c r="N318" s="12"/>
      <c r="O318" s="12"/>
      <c r="P318" s="17"/>
      <c r="Q318" s="14"/>
      <c r="R318" s="21"/>
      <c r="S318" s="14"/>
      <c r="T318" s="4"/>
      <c r="U318" s="33"/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2"/>
      <c r="B319" s="113"/>
      <c r="C319" s="7"/>
      <c r="D319" s="86"/>
      <c r="E319" s="84"/>
      <c r="F319" s="14"/>
      <c r="G319" s="14"/>
      <c r="H319" s="14"/>
      <c r="I319" s="14"/>
      <c r="J319" s="13"/>
      <c r="K319" s="33"/>
      <c r="L319" s="2"/>
      <c r="M319" s="17"/>
      <c r="N319" s="12"/>
      <c r="O319" s="12"/>
      <c r="P319" s="17"/>
      <c r="Q319" s="14"/>
      <c r="R319" s="21"/>
      <c r="S319" s="14"/>
      <c r="T319" s="4"/>
      <c r="U319" s="33"/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2"/>
      <c r="B320" s="113"/>
      <c r="C320" s="7"/>
      <c r="D320" s="86"/>
      <c r="E320" s="84"/>
      <c r="F320" s="14"/>
      <c r="G320" s="14"/>
      <c r="H320" s="14"/>
      <c r="I320" s="14"/>
      <c r="J320" s="13"/>
      <c r="K320" s="33"/>
      <c r="L320" s="2"/>
      <c r="M320" s="17"/>
      <c r="N320" s="12"/>
      <c r="O320" s="12"/>
      <c r="P320" s="17"/>
      <c r="Q320" s="14"/>
      <c r="R320" s="21"/>
      <c r="S320" s="14"/>
      <c r="T320" s="4"/>
      <c r="U320" s="33"/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2"/>
      <c r="B321" s="113"/>
      <c r="C321" s="7"/>
      <c r="D321" s="86"/>
      <c r="E321" s="84"/>
      <c r="F321" s="14"/>
      <c r="G321" s="14"/>
      <c r="H321" s="14"/>
      <c r="I321" s="14"/>
      <c r="J321" s="13"/>
      <c r="K321" s="33"/>
      <c r="L321" s="2"/>
      <c r="M321" s="17"/>
      <c r="N321" s="12"/>
      <c r="O321" s="12"/>
      <c r="P321" s="17"/>
      <c r="Q321" s="14"/>
      <c r="R321" s="21"/>
      <c r="S321" s="14"/>
      <c r="T321" s="4"/>
      <c r="U321" s="33"/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2"/>
      <c r="B322" s="113"/>
      <c r="C322" s="7"/>
      <c r="D322" s="86"/>
      <c r="E322" s="84"/>
      <c r="F322" s="14"/>
      <c r="G322" s="14"/>
      <c r="H322" s="14"/>
      <c r="I322" s="14"/>
      <c r="J322" s="13"/>
      <c r="K322" s="33"/>
      <c r="L322" s="2"/>
      <c r="M322" s="17"/>
      <c r="N322" s="12"/>
      <c r="O322" s="12"/>
      <c r="P322" s="17"/>
      <c r="Q322" s="14"/>
      <c r="R322" s="21"/>
      <c r="S322" s="14"/>
      <c r="T322" s="4"/>
      <c r="U322" s="33"/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2"/>
      <c r="B323" s="113"/>
      <c r="C323" s="7"/>
      <c r="D323" s="86"/>
      <c r="E323" s="84"/>
      <c r="F323" s="14"/>
      <c r="G323" s="14"/>
      <c r="H323" s="14"/>
      <c r="I323" s="14"/>
      <c r="J323" s="13"/>
      <c r="K323" s="33"/>
      <c r="L323" s="2"/>
      <c r="M323" s="17"/>
      <c r="N323" s="12"/>
      <c r="O323" s="12"/>
      <c r="P323" s="17"/>
      <c r="Q323" s="14"/>
      <c r="R323" s="21"/>
      <c r="S323" s="14"/>
      <c r="T323" s="4"/>
      <c r="U323" s="33"/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2"/>
      <c r="B324" s="113"/>
      <c r="C324" s="7"/>
      <c r="D324" s="86"/>
      <c r="E324" s="84"/>
      <c r="F324" s="14"/>
      <c r="G324" s="14"/>
      <c r="H324" s="14"/>
      <c r="I324" s="14"/>
      <c r="J324" s="13"/>
      <c r="K324" s="33"/>
      <c r="L324" s="2"/>
      <c r="M324" s="17"/>
      <c r="N324" s="12"/>
      <c r="O324" s="12"/>
      <c r="P324" s="17"/>
      <c r="Q324" s="14"/>
      <c r="R324" s="21"/>
      <c r="S324" s="14"/>
      <c r="T324" s="4"/>
      <c r="U324" s="33"/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2"/>
      <c r="B325" s="113"/>
      <c r="C325" s="7"/>
      <c r="D325" s="86"/>
      <c r="E325" s="84"/>
      <c r="F325" s="14"/>
      <c r="G325" s="14"/>
      <c r="H325" s="14"/>
      <c r="I325" s="14"/>
      <c r="J325" s="13"/>
      <c r="K325" s="33"/>
      <c r="L325" s="2"/>
      <c r="M325" s="17"/>
      <c r="N325" s="12"/>
      <c r="O325" s="12"/>
      <c r="P325" s="17"/>
      <c r="Q325" s="14"/>
      <c r="R325" s="21"/>
      <c r="S325" s="14"/>
      <c r="T325" s="4"/>
      <c r="U325" s="33"/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2"/>
      <c r="B326" s="113"/>
      <c r="C326" s="7"/>
      <c r="D326" s="86"/>
      <c r="E326" s="84"/>
      <c r="F326" s="14"/>
      <c r="G326" s="14"/>
      <c r="H326" s="14"/>
      <c r="I326" s="14"/>
      <c r="J326" s="13"/>
      <c r="K326" s="33"/>
      <c r="L326" s="2"/>
      <c r="M326" s="17"/>
      <c r="N326" s="12"/>
      <c r="O326" s="12"/>
      <c r="P326" s="17"/>
      <c r="Q326" s="14"/>
      <c r="R326" s="21"/>
      <c r="S326" s="14"/>
      <c r="T326" s="4"/>
      <c r="U326" s="33"/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2"/>
      <c r="B327" s="113"/>
      <c r="C327" s="7"/>
      <c r="D327" s="86"/>
      <c r="E327" s="84"/>
      <c r="F327" s="14"/>
      <c r="G327" s="14"/>
      <c r="H327" s="14"/>
      <c r="I327" s="14"/>
      <c r="J327" s="13"/>
      <c r="K327" s="33"/>
      <c r="L327" s="2"/>
      <c r="M327" s="17"/>
      <c r="N327" s="12"/>
      <c r="O327" s="12"/>
      <c r="P327" s="17"/>
      <c r="Q327" s="14"/>
      <c r="R327" s="21"/>
      <c r="S327" s="14"/>
      <c r="T327" s="4"/>
      <c r="U327" s="33"/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2"/>
      <c r="B328" s="113"/>
      <c r="C328" s="7"/>
      <c r="D328" s="86"/>
      <c r="E328" s="84"/>
      <c r="F328" s="14"/>
      <c r="G328" s="14"/>
      <c r="H328" s="14"/>
      <c r="I328" s="14"/>
      <c r="J328" s="13"/>
      <c r="K328" s="33"/>
      <c r="L328" s="2"/>
      <c r="M328" s="17"/>
      <c r="N328" s="12"/>
      <c r="O328" s="12"/>
      <c r="P328" s="17"/>
      <c r="Q328" s="14"/>
      <c r="R328" s="21"/>
      <c r="S328" s="14"/>
      <c r="T328" s="4"/>
      <c r="U328" s="33"/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2"/>
      <c r="B329" s="113"/>
      <c r="C329" s="7"/>
      <c r="D329" s="86"/>
      <c r="E329" s="84"/>
      <c r="F329" s="14"/>
      <c r="G329" s="14"/>
      <c r="H329" s="14"/>
      <c r="I329" s="14"/>
      <c r="J329" s="13"/>
      <c r="K329" s="33"/>
      <c r="L329" s="2"/>
      <c r="M329" s="17"/>
      <c r="N329" s="12"/>
      <c r="O329" s="12"/>
      <c r="P329" s="17"/>
      <c r="Q329" s="14"/>
      <c r="R329" s="21"/>
      <c r="S329" s="14"/>
      <c r="T329" s="4"/>
      <c r="U329" s="33"/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2"/>
      <c r="B330" s="113"/>
      <c r="C330" s="7"/>
      <c r="D330" s="86"/>
      <c r="E330" s="84"/>
      <c r="F330" s="14"/>
      <c r="G330" s="14"/>
      <c r="H330" s="14"/>
      <c r="I330" s="14"/>
      <c r="J330" s="13"/>
      <c r="K330" s="33"/>
      <c r="L330" s="2"/>
      <c r="M330" s="17"/>
      <c r="N330" s="12"/>
      <c r="O330" s="12"/>
      <c r="P330" s="17"/>
      <c r="Q330" s="14"/>
      <c r="R330" s="21"/>
      <c r="S330" s="14"/>
      <c r="T330" s="4"/>
      <c r="U330" s="33"/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2"/>
      <c r="B331" s="113"/>
      <c r="C331" s="7"/>
      <c r="D331" s="86"/>
      <c r="E331" s="84"/>
      <c r="F331" s="14"/>
      <c r="G331" s="14"/>
      <c r="H331" s="14"/>
      <c r="I331" s="14"/>
      <c r="J331" s="13"/>
      <c r="K331" s="33"/>
      <c r="L331" s="2"/>
      <c r="M331" s="17"/>
      <c r="N331" s="12"/>
      <c r="O331" s="12"/>
      <c r="P331" s="17"/>
      <c r="Q331" s="14"/>
      <c r="R331" s="21"/>
      <c r="S331" s="14"/>
      <c r="T331" s="4"/>
      <c r="U331" s="33"/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2"/>
      <c r="B332" s="113"/>
      <c r="C332" s="7"/>
      <c r="D332" s="86"/>
      <c r="E332" s="84"/>
      <c r="F332" s="14"/>
      <c r="G332" s="14"/>
      <c r="H332" s="14"/>
      <c r="I332" s="14"/>
      <c r="J332" s="13"/>
      <c r="K332" s="33"/>
      <c r="L332" s="2"/>
      <c r="M332" s="17"/>
      <c r="N332" s="12"/>
      <c r="O332" s="12"/>
      <c r="P332" s="17"/>
      <c r="Q332" s="14"/>
      <c r="R332" s="21"/>
      <c r="S332" s="14"/>
      <c r="T332" s="4"/>
      <c r="U332" s="33"/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2"/>
      <c r="B333" s="113"/>
      <c r="C333" s="7"/>
      <c r="D333" s="86"/>
      <c r="E333" s="84"/>
      <c r="F333" s="14"/>
      <c r="G333" s="14"/>
      <c r="H333" s="14"/>
      <c r="I333" s="14"/>
      <c r="J333" s="13"/>
      <c r="K333" s="33"/>
      <c r="L333" s="2"/>
      <c r="M333" s="17"/>
      <c r="N333" s="12"/>
      <c r="O333" s="12"/>
      <c r="P333" s="17"/>
      <c r="Q333" s="14"/>
      <c r="R333" s="21"/>
      <c r="S333" s="14"/>
      <c r="T333" s="4"/>
      <c r="U333" s="33"/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2"/>
      <c r="B334" s="113"/>
      <c r="C334" s="7"/>
      <c r="D334" s="86"/>
      <c r="E334" s="84"/>
      <c r="F334" s="14"/>
      <c r="G334" s="14"/>
      <c r="H334" s="14"/>
      <c r="I334" s="14"/>
      <c r="J334" s="13"/>
      <c r="K334" s="33"/>
      <c r="L334" s="2"/>
      <c r="M334" s="17"/>
      <c r="N334" s="12"/>
      <c r="O334" s="12"/>
      <c r="P334" s="17"/>
      <c r="Q334" s="14"/>
      <c r="R334" s="21"/>
      <c r="S334" s="14"/>
      <c r="T334" s="4"/>
      <c r="U334" s="33"/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2"/>
      <c r="B335" s="113"/>
      <c r="C335" s="7"/>
      <c r="D335" s="86"/>
      <c r="E335" s="84"/>
      <c r="F335" s="14"/>
      <c r="G335" s="14"/>
      <c r="H335" s="14"/>
      <c r="I335" s="14"/>
      <c r="J335" s="13"/>
      <c r="K335" s="33"/>
      <c r="L335" s="2"/>
      <c r="M335" s="17"/>
      <c r="N335" s="12"/>
      <c r="O335" s="12"/>
      <c r="P335" s="17"/>
      <c r="Q335" s="14"/>
      <c r="R335" s="21"/>
      <c r="S335" s="14"/>
      <c r="T335" s="4"/>
      <c r="U335" s="33"/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2"/>
      <c r="B336" s="113"/>
      <c r="C336" s="7"/>
      <c r="D336" s="86"/>
      <c r="E336" s="84"/>
      <c r="F336" s="14"/>
      <c r="G336" s="14"/>
      <c r="H336" s="14"/>
      <c r="I336" s="14"/>
      <c r="J336" s="13"/>
      <c r="K336" s="33"/>
      <c r="L336" s="2"/>
      <c r="M336" s="17"/>
      <c r="N336" s="12"/>
      <c r="O336" s="12"/>
      <c r="P336" s="17"/>
      <c r="Q336" s="14"/>
      <c r="R336" s="21"/>
      <c r="S336" s="14"/>
      <c r="T336" s="4"/>
      <c r="U336" s="33"/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2"/>
      <c r="B337" s="113"/>
      <c r="C337" s="7"/>
      <c r="D337" s="86"/>
      <c r="E337" s="84"/>
      <c r="F337" s="14"/>
      <c r="G337" s="14"/>
      <c r="H337" s="14"/>
      <c r="I337" s="14"/>
      <c r="J337" s="13"/>
      <c r="K337" s="33"/>
      <c r="L337" s="2"/>
      <c r="M337" s="17"/>
      <c r="N337" s="12"/>
      <c r="O337" s="12"/>
      <c r="P337" s="17"/>
      <c r="Q337" s="14"/>
      <c r="R337" s="21"/>
      <c r="S337" s="14"/>
      <c r="T337" s="4"/>
      <c r="U337" s="33"/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2"/>
      <c r="B338" s="113"/>
      <c r="C338" s="7"/>
      <c r="D338" s="86"/>
      <c r="E338" s="84"/>
      <c r="F338" s="14"/>
      <c r="G338" s="14"/>
      <c r="H338" s="14"/>
      <c r="I338" s="14"/>
      <c r="J338" s="13"/>
      <c r="K338" s="33"/>
      <c r="L338" s="2"/>
      <c r="M338" s="17"/>
      <c r="N338" s="12"/>
      <c r="O338" s="12"/>
      <c r="P338" s="17"/>
      <c r="Q338" s="14"/>
      <c r="R338" s="21"/>
      <c r="S338" s="14"/>
      <c r="T338" s="4"/>
      <c r="U338" s="33"/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2"/>
      <c r="B339" s="113"/>
      <c r="C339" s="7"/>
      <c r="D339" s="86"/>
      <c r="E339" s="84"/>
      <c r="F339" s="14"/>
      <c r="G339" s="14"/>
      <c r="H339" s="14"/>
      <c r="I339" s="14"/>
      <c r="J339" s="13"/>
      <c r="K339" s="33"/>
      <c r="L339" s="2"/>
      <c r="M339" s="17"/>
      <c r="N339" s="12"/>
      <c r="O339" s="12"/>
      <c r="P339" s="17"/>
      <c r="Q339" s="14"/>
      <c r="R339" s="21"/>
      <c r="S339" s="14"/>
      <c r="T339" s="4"/>
      <c r="U339" s="33"/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2"/>
      <c r="B340" s="113"/>
      <c r="C340" s="7"/>
      <c r="D340" s="86"/>
      <c r="E340" s="84"/>
      <c r="F340" s="14"/>
      <c r="G340" s="14"/>
      <c r="H340" s="14"/>
      <c r="I340" s="14"/>
      <c r="J340" s="13"/>
      <c r="K340" s="33"/>
      <c r="L340" s="2"/>
      <c r="M340" s="17"/>
      <c r="N340" s="12"/>
      <c r="O340" s="12"/>
      <c r="P340" s="17"/>
      <c r="Q340" s="14"/>
      <c r="R340" s="21"/>
      <c r="S340" s="14"/>
      <c r="T340" s="4"/>
      <c r="U340" s="33"/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2"/>
      <c r="B341" s="113"/>
      <c r="C341" s="7"/>
      <c r="D341" s="86"/>
      <c r="E341" s="84"/>
      <c r="F341" s="14"/>
      <c r="G341" s="14"/>
      <c r="H341" s="14"/>
      <c r="I341" s="14"/>
      <c r="J341" s="13"/>
      <c r="K341" s="33"/>
      <c r="L341" s="2"/>
      <c r="M341" s="17"/>
      <c r="N341" s="12"/>
      <c r="O341" s="12"/>
      <c r="P341" s="17"/>
      <c r="Q341" s="14"/>
      <c r="R341" s="21"/>
      <c r="S341" s="14"/>
      <c r="T341" s="4"/>
      <c r="U341" s="33"/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2"/>
      <c r="B342" s="113"/>
      <c r="C342" s="7"/>
      <c r="D342" s="86"/>
      <c r="E342" s="84"/>
      <c r="F342" s="14"/>
      <c r="G342" s="14"/>
      <c r="H342" s="14"/>
      <c r="I342" s="14"/>
      <c r="J342" s="13"/>
      <c r="K342" s="33"/>
      <c r="L342" s="2"/>
      <c r="M342" s="17"/>
      <c r="N342" s="12"/>
      <c r="O342" s="12"/>
      <c r="P342" s="17"/>
      <c r="Q342" s="14"/>
      <c r="R342" s="21"/>
      <c r="S342" s="14"/>
      <c r="T342" s="4"/>
      <c r="U342" s="33"/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2"/>
      <c r="B343" s="113"/>
      <c r="C343" s="7"/>
      <c r="D343" s="86"/>
      <c r="E343" s="84"/>
      <c r="F343" s="14"/>
      <c r="G343" s="14"/>
      <c r="H343" s="14"/>
      <c r="I343" s="14"/>
      <c r="J343" s="13"/>
      <c r="K343" s="33"/>
      <c r="L343" s="2"/>
      <c r="M343" s="17"/>
      <c r="N343" s="12"/>
      <c r="O343" s="12"/>
      <c r="P343" s="17"/>
      <c r="Q343" s="14"/>
      <c r="R343" s="21"/>
      <c r="S343" s="14"/>
      <c r="T343" s="4"/>
      <c r="U343" s="33"/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2"/>
      <c r="B344" s="113"/>
      <c r="C344" s="7"/>
      <c r="D344" s="86"/>
      <c r="E344" s="84"/>
      <c r="F344" s="14"/>
      <c r="G344" s="14"/>
      <c r="H344" s="14"/>
      <c r="I344" s="14"/>
      <c r="J344" s="13"/>
      <c r="K344" s="33"/>
      <c r="L344" s="2"/>
      <c r="M344" s="17"/>
      <c r="N344" s="12"/>
      <c r="O344" s="12"/>
      <c r="P344" s="17"/>
      <c r="Q344" s="14"/>
      <c r="R344" s="21"/>
      <c r="S344" s="14"/>
      <c r="T344" s="4"/>
      <c r="U344" s="33"/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2"/>
      <c r="B345" s="113"/>
      <c r="C345" s="7"/>
      <c r="D345" s="86"/>
      <c r="E345" s="84"/>
      <c r="F345" s="14"/>
      <c r="G345" s="14"/>
      <c r="H345" s="14"/>
      <c r="I345" s="14"/>
      <c r="J345" s="13"/>
      <c r="K345" s="33"/>
      <c r="L345" s="2"/>
      <c r="M345" s="17"/>
      <c r="N345" s="12"/>
      <c r="O345" s="12"/>
      <c r="P345" s="17"/>
      <c r="Q345" s="14"/>
      <c r="R345" s="21"/>
      <c r="S345" s="14"/>
      <c r="T345" s="4"/>
      <c r="U345" s="33"/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2"/>
      <c r="B346" s="113"/>
      <c r="C346" s="7"/>
      <c r="D346" s="86"/>
      <c r="E346" s="84"/>
      <c r="F346" s="14"/>
      <c r="G346" s="14"/>
      <c r="H346" s="14"/>
      <c r="I346" s="14"/>
      <c r="J346" s="13"/>
      <c r="K346" s="33"/>
      <c r="L346" s="2"/>
      <c r="M346" s="17"/>
      <c r="N346" s="12"/>
      <c r="O346" s="12"/>
      <c r="P346" s="17"/>
      <c r="Q346" s="14"/>
      <c r="R346" s="21"/>
      <c r="S346" s="14"/>
      <c r="T346" s="4"/>
      <c r="U346" s="33"/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2"/>
      <c r="B347" s="113"/>
      <c r="C347" s="7"/>
      <c r="D347" s="86"/>
      <c r="E347" s="84"/>
      <c r="F347" s="14"/>
      <c r="G347" s="14"/>
      <c r="H347" s="14"/>
      <c r="I347" s="14"/>
      <c r="J347" s="13"/>
      <c r="K347" s="33"/>
      <c r="L347" s="2"/>
      <c r="M347" s="17"/>
      <c r="N347" s="12"/>
      <c r="O347" s="12"/>
      <c r="P347" s="17"/>
      <c r="Q347" s="14"/>
      <c r="R347" s="21"/>
      <c r="S347" s="14"/>
      <c r="T347" s="4"/>
      <c r="U347" s="33"/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2"/>
      <c r="B348" s="113"/>
      <c r="C348" s="7"/>
      <c r="D348" s="86"/>
      <c r="E348" s="84"/>
      <c r="F348" s="14"/>
      <c r="G348" s="14"/>
      <c r="H348" s="14"/>
      <c r="I348" s="14"/>
      <c r="J348" s="13"/>
      <c r="K348" s="33"/>
      <c r="L348" s="2"/>
      <c r="M348" s="17"/>
      <c r="N348" s="12"/>
      <c r="O348" s="12"/>
      <c r="P348" s="17"/>
      <c r="Q348" s="14"/>
      <c r="R348" s="21"/>
      <c r="S348" s="14"/>
      <c r="T348" s="4"/>
      <c r="U348" s="33"/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2"/>
      <c r="B349" s="113"/>
      <c r="C349" s="7"/>
      <c r="D349" s="86"/>
      <c r="E349" s="84"/>
      <c r="F349" s="14"/>
      <c r="G349" s="14"/>
      <c r="H349" s="14"/>
      <c r="I349" s="14"/>
      <c r="J349" s="13"/>
      <c r="K349" s="33"/>
      <c r="L349" s="2"/>
      <c r="M349" s="17"/>
      <c r="N349" s="12"/>
      <c r="O349" s="12"/>
      <c r="P349" s="17"/>
      <c r="Q349" s="14"/>
      <c r="R349" s="21"/>
      <c r="S349" s="14"/>
      <c r="T349" s="4"/>
      <c r="U349" s="33"/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2"/>
      <c r="B350" s="113"/>
      <c r="C350" s="7"/>
      <c r="D350" s="86"/>
      <c r="E350" s="84"/>
      <c r="F350" s="14"/>
      <c r="G350" s="14"/>
      <c r="H350" s="14"/>
      <c r="I350" s="14"/>
      <c r="J350" s="13"/>
      <c r="K350" s="33"/>
      <c r="L350" s="2"/>
      <c r="M350" s="17"/>
      <c r="N350" s="12"/>
      <c r="O350" s="12"/>
      <c r="P350" s="17"/>
      <c r="Q350" s="14"/>
      <c r="R350" s="21"/>
      <c r="S350" s="14"/>
      <c r="T350" s="4"/>
      <c r="U350" s="33"/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2"/>
      <c r="B351" s="113"/>
      <c r="C351" s="7"/>
      <c r="D351" s="86"/>
      <c r="E351" s="84"/>
      <c r="F351" s="14"/>
      <c r="G351" s="14"/>
      <c r="H351" s="14"/>
      <c r="I351" s="14"/>
      <c r="J351" s="13"/>
      <c r="K351" s="33"/>
      <c r="L351" s="2"/>
      <c r="M351" s="17"/>
      <c r="N351" s="12"/>
      <c r="O351" s="12"/>
      <c r="P351" s="17"/>
      <c r="Q351" s="14"/>
      <c r="R351" s="21"/>
      <c r="S351" s="14"/>
      <c r="T351" s="4"/>
      <c r="U351" s="33"/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2"/>
      <c r="B352" s="113"/>
      <c r="C352" s="7"/>
      <c r="D352" s="86"/>
      <c r="E352" s="84"/>
      <c r="F352" s="14"/>
      <c r="G352" s="14"/>
      <c r="H352" s="14"/>
      <c r="I352" s="14"/>
      <c r="J352" s="13"/>
      <c r="K352" s="33"/>
      <c r="L352" s="2"/>
      <c r="M352" s="17"/>
      <c r="N352" s="12"/>
      <c r="O352" s="12"/>
      <c r="P352" s="17"/>
      <c r="Q352" s="14"/>
      <c r="R352" s="21"/>
      <c r="S352" s="14"/>
      <c r="T352" s="4"/>
      <c r="U352" s="33"/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2"/>
      <c r="B353" s="113"/>
      <c r="C353" s="7"/>
      <c r="D353" s="86"/>
      <c r="E353" s="84"/>
      <c r="F353" s="14"/>
      <c r="G353" s="14"/>
      <c r="H353" s="14"/>
      <c r="I353" s="14"/>
      <c r="J353" s="13"/>
      <c r="K353" s="33"/>
      <c r="L353" s="2"/>
      <c r="M353" s="17"/>
      <c r="N353" s="12"/>
      <c r="O353" s="12"/>
      <c r="P353" s="17"/>
      <c r="Q353" s="14"/>
      <c r="R353" s="21"/>
      <c r="S353" s="14"/>
      <c r="T353" s="4"/>
      <c r="U353" s="33"/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2"/>
      <c r="B354" s="113"/>
      <c r="C354" s="7"/>
      <c r="D354" s="86"/>
      <c r="E354" s="84"/>
      <c r="F354" s="14"/>
      <c r="G354" s="14"/>
      <c r="H354" s="14"/>
      <c r="I354" s="14"/>
      <c r="J354" s="13"/>
      <c r="K354" s="33"/>
      <c r="L354" s="2"/>
      <c r="M354" s="17"/>
      <c r="N354" s="12"/>
      <c r="O354" s="12"/>
      <c r="P354" s="17"/>
      <c r="Q354" s="14"/>
      <c r="R354" s="21"/>
      <c r="S354" s="14"/>
      <c r="T354" s="4"/>
      <c r="U354" s="33"/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2"/>
      <c r="B355" s="113"/>
      <c r="C355" s="7"/>
      <c r="D355" s="86"/>
      <c r="E355" s="84"/>
      <c r="F355" s="14"/>
      <c r="G355" s="14"/>
      <c r="H355" s="14"/>
      <c r="I355" s="14"/>
      <c r="J355" s="13"/>
      <c r="K355" s="33"/>
      <c r="L355" s="2"/>
      <c r="M355" s="17"/>
      <c r="N355" s="12"/>
      <c r="O355" s="12"/>
      <c r="P355" s="17"/>
      <c r="Q355" s="14"/>
      <c r="R355" s="21"/>
      <c r="S355" s="14"/>
      <c r="T355" s="4"/>
      <c r="U355" s="33"/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2"/>
      <c r="B356" s="113"/>
      <c r="C356" s="7"/>
      <c r="D356" s="86"/>
      <c r="E356" s="84"/>
      <c r="F356" s="14"/>
      <c r="G356" s="14"/>
      <c r="H356" s="14"/>
      <c r="I356" s="14"/>
      <c r="J356" s="13"/>
      <c r="K356" s="33"/>
      <c r="L356" s="2"/>
      <c r="M356" s="17"/>
      <c r="N356" s="12"/>
      <c r="O356" s="12"/>
      <c r="P356" s="17"/>
      <c r="Q356" s="14"/>
      <c r="R356" s="21"/>
      <c r="S356" s="14"/>
      <c r="T356" s="4"/>
      <c r="U356" s="33"/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2"/>
      <c r="B357" s="113"/>
      <c r="C357" s="7"/>
      <c r="D357" s="86"/>
      <c r="E357" s="84"/>
      <c r="F357" s="14"/>
      <c r="G357" s="14"/>
      <c r="H357" s="14"/>
      <c r="I357" s="14"/>
      <c r="J357" s="13"/>
      <c r="K357" s="33"/>
      <c r="L357" s="2"/>
      <c r="M357" s="17"/>
      <c r="N357" s="12"/>
      <c r="O357" s="12"/>
      <c r="P357" s="17"/>
      <c r="Q357" s="14"/>
      <c r="R357" s="21"/>
      <c r="S357" s="14"/>
      <c r="T357" s="4"/>
      <c r="U357" s="33"/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2"/>
      <c r="B358" s="113"/>
      <c r="C358" s="7"/>
      <c r="D358" s="86"/>
      <c r="E358" s="84"/>
      <c r="F358" s="14"/>
      <c r="G358" s="14"/>
      <c r="H358" s="14"/>
      <c r="I358" s="14"/>
      <c r="J358" s="13"/>
      <c r="K358" s="33"/>
      <c r="L358" s="2"/>
      <c r="M358" s="17"/>
      <c r="N358" s="12"/>
      <c r="O358" s="12"/>
      <c r="P358" s="17"/>
      <c r="Q358" s="14"/>
      <c r="R358" s="21"/>
      <c r="S358" s="14"/>
      <c r="T358" s="4"/>
      <c r="U358" s="33"/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2"/>
      <c r="B359" s="113"/>
      <c r="C359" s="7"/>
      <c r="D359" s="86"/>
      <c r="E359" s="84"/>
      <c r="F359" s="14"/>
      <c r="G359" s="14"/>
      <c r="H359" s="14"/>
      <c r="I359" s="14"/>
      <c r="J359" s="13"/>
      <c r="K359" s="33"/>
      <c r="L359" s="2"/>
      <c r="M359" s="17"/>
      <c r="N359" s="12"/>
      <c r="O359" s="12"/>
      <c r="P359" s="17"/>
      <c r="Q359" s="14"/>
      <c r="R359" s="21"/>
      <c r="S359" s="14"/>
      <c r="T359" s="4"/>
      <c r="U359" s="33"/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2"/>
      <c r="B360" s="113"/>
      <c r="C360" s="7"/>
      <c r="D360" s="86"/>
      <c r="E360" s="84"/>
      <c r="F360" s="14"/>
      <c r="G360" s="14"/>
      <c r="H360" s="14"/>
      <c r="I360" s="14"/>
      <c r="J360" s="13"/>
      <c r="K360" s="33"/>
      <c r="L360" s="2"/>
      <c r="M360" s="17"/>
      <c r="N360" s="12"/>
      <c r="O360" s="12"/>
      <c r="P360" s="17"/>
      <c r="Q360" s="14"/>
      <c r="R360" s="21"/>
      <c r="S360" s="14"/>
      <c r="T360" s="4"/>
      <c r="U360" s="33"/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2"/>
      <c r="B361" s="113"/>
      <c r="C361" s="7"/>
      <c r="D361" s="86"/>
      <c r="E361" s="84"/>
      <c r="F361" s="14"/>
      <c r="G361" s="14"/>
      <c r="H361" s="14"/>
      <c r="I361" s="14"/>
      <c r="J361" s="13"/>
      <c r="K361" s="33"/>
      <c r="L361" s="2"/>
      <c r="M361" s="17"/>
      <c r="N361" s="12"/>
      <c r="O361" s="12"/>
      <c r="P361" s="17"/>
      <c r="Q361" s="14"/>
      <c r="R361" s="21"/>
      <c r="S361" s="14"/>
      <c r="T361" s="4"/>
      <c r="U361" s="33"/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2"/>
      <c r="B362" s="113"/>
      <c r="C362" s="7"/>
      <c r="D362" s="86"/>
      <c r="E362" s="84"/>
      <c r="F362" s="14"/>
      <c r="G362" s="14"/>
      <c r="H362" s="14"/>
      <c r="I362" s="14"/>
      <c r="J362" s="13"/>
      <c r="K362" s="33"/>
      <c r="L362" s="2"/>
      <c r="M362" s="17"/>
      <c r="N362" s="12"/>
      <c r="O362" s="12"/>
      <c r="P362" s="17"/>
      <c r="Q362" s="14"/>
      <c r="R362" s="21"/>
      <c r="S362" s="14"/>
      <c r="T362" s="4"/>
      <c r="U362" s="33"/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2"/>
      <c r="B363" s="113"/>
      <c r="C363" s="7"/>
      <c r="D363" s="86"/>
      <c r="E363" s="84"/>
      <c r="F363" s="14"/>
      <c r="G363" s="14"/>
      <c r="H363" s="14"/>
      <c r="I363" s="14"/>
      <c r="J363" s="13"/>
      <c r="K363" s="33"/>
      <c r="L363" s="2"/>
      <c r="M363" s="17"/>
      <c r="N363" s="12"/>
      <c r="O363" s="12"/>
      <c r="P363" s="17"/>
      <c r="Q363" s="14"/>
      <c r="R363" s="21"/>
      <c r="S363" s="14"/>
      <c r="T363" s="4"/>
      <c r="U363" s="33"/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2"/>
      <c r="B364" s="113"/>
      <c r="C364" s="7"/>
      <c r="D364" s="86"/>
      <c r="E364" s="84"/>
      <c r="F364" s="14"/>
      <c r="G364" s="14"/>
      <c r="H364" s="14"/>
      <c r="I364" s="14"/>
      <c r="J364" s="13"/>
      <c r="K364" s="33"/>
      <c r="L364" s="2"/>
      <c r="M364" s="17"/>
      <c r="N364" s="12"/>
      <c r="O364" s="12"/>
      <c r="P364" s="17"/>
      <c r="Q364" s="14"/>
      <c r="R364" s="21"/>
      <c r="S364" s="14"/>
      <c r="T364" s="4"/>
      <c r="U364" s="33"/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2"/>
      <c r="B365" s="113"/>
      <c r="C365" s="7"/>
      <c r="D365" s="86"/>
      <c r="E365" s="84"/>
      <c r="F365" s="14"/>
      <c r="G365" s="14"/>
      <c r="H365" s="14"/>
      <c r="I365" s="14"/>
      <c r="J365" s="13"/>
      <c r="K365" s="33"/>
      <c r="L365" s="2"/>
      <c r="M365" s="17"/>
      <c r="N365" s="12"/>
      <c r="O365" s="12"/>
      <c r="P365" s="17"/>
      <c r="Q365" s="14"/>
      <c r="R365" s="21"/>
      <c r="S365" s="14"/>
      <c r="T365" s="4"/>
      <c r="U365" s="33"/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2"/>
      <c r="B366" s="113"/>
      <c r="C366" s="7"/>
      <c r="D366" s="86"/>
      <c r="E366" s="84"/>
      <c r="F366" s="14"/>
      <c r="G366" s="14"/>
      <c r="H366" s="14"/>
      <c r="I366" s="14"/>
      <c r="J366" s="13"/>
      <c r="K366" s="33"/>
      <c r="L366" s="2"/>
      <c r="M366" s="17"/>
      <c r="N366" s="12"/>
      <c r="O366" s="12"/>
      <c r="P366" s="17"/>
      <c r="Q366" s="14"/>
      <c r="R366" s="21"/>
      <c r="S366" s="14"/>
      <c r="T366" s="4"/>
      <c r="U366" s="33"/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2"/>
      <c r="B367" s="113"/>
      <c r="C367" s="7"/>
      <c r="D367" s="86"/>
      <c r="E367" s="84"/>
      <c r="F367" s="14"/>
      <c r="G367" s="14"/>
      <c r="H367" s="14"/>
      <c r="I367" s="14"/>
      <c r="J367" s="13"/>
      <c r="K367" s="33"/>
      <c r="L367" s="2"/>
      <c r="M367" s="17"/>
      <c r="N367" s="12"/>
      <c r="O367" s="12"/>
      <c r="P367" s="17"/>
      <c r="Q367" s="14"/>
      <c r="R367" s="21"/>
      <c r="S367" s="14"/>
      <c r="T367" s="4"/>
      <c r="U367" s="33"/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2"/>
      <c r="B368" s="113"/>
      <c r="C368" s="7"/>
      <c r="D368" s="86"/>
      <c r="E368" s="84"/>
      <c r="F368" s="14"/>
      <c r="G368" s="14"/>
      <c r="H368" s="14"/>
      <c r="I368" s="14"/>
      <c r="J368" s="13"/>
      <c r="K368" s="33"/>
      <c r="L368" s="2"/>
      <c r="M368" s="17"/>
      <c r="N368" s="12"/>
      <c r="O368" s="12"/>
      <c r="P368" s="17"/>
      <c r="Q368" s="14"/>
      <c r="R368" s="21"/>
      <c r="S368" s="14"/>
      <c r="T368" s="4"/>
      <c r="U368" s="33"/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2"/>
      <c r="B369" s="113"/>
      <c r="C369" s="7"/>
      <c r="D369" s="86"/>
      <c r="E369" s="84"/>
      <c r="F369" s="14"/>
      <c r="G369" s="14"/>
      <c r="H369" s="14"/>
      <c r="I369" s="14"/>
      <c r="J369" s="13"/>
      <c r="K369" s="33"/>
      <c r="L369" s="2"/>
      <c r="M369" s="17"/>
      <c r="N369" s="12"/>
      <c r="O369" s="12"/>
      <c r="P369" s="17"/>
      <c r="Q369" s="14"/>
      <c r="R369" s="21"/>
      <c r="S369" s="14"/>
      <c r="T369" s="4"/>
      <c r="U369" s="33"/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2"/>
      <c r="B370" s="113"/>
      <c r="C370" s="7"/>
      <c r="D370" s="86"/>
      <c r="E370" s="84"/>
      <c r="F370" s="14"/>
      <c r="G370" s="14"/>
      <c r="H370" s="14"/>
      <c r="I370" s="14"/>
      <c r="J370" s="13"/>
      <c r="K370" s="33"/>
      <c r="L370" s="2"/>
      <c r="M370" s="17"/>
      <c r="N370" s="12"/>
      <c r="O370" s="12"/>
      <c r="P370" s="17"/>
      <c r="Q370" s="14"/>
      <c r="R370" s="21"/>
      <c r="S370" s="14"/>
      <c r="T370" s="4"/>
      <c r="U370" s="33"/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2"/>
      <c r="B371" s="113"/>
      <c r="C371" s="7"/>
      <c r="D371" s="86"/>
      <c r="E371" s="84"/>
      <c r="F371" s="14"/>
      <c r="G371" s="14"/>
      <c r="H371" s="14"/>
      <c r="I371" s="14"/>
      <c r="J371" s="13"/>
      <c r="K371" s="33"/>
      <c r="L371" s="2"/>
      <c r="M371" s="17"/>
      <c r="N371" s="12"/>
      <c r="O371" s="12"/>
      <c r="P371" s="17"/>
      <c r="Q371" s="14"/>
      <c r="R371" s="21"/>
      <c r="S371" s="14"/>
      <c r="T371" s="4"/>
      <c r="U371" s="33"/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2"/>
      <c r="B372" s="113"/>
      <c r="C372" s="7"/>
      <c r="D372" s="86"/>
      <c r="E372" s="84"/>
      <c r="F372" s="14"/>
      <c r="G372" s="14"/>
      <c r="H372" s="14"/>
      <c r="I372" s="14"/>
      <c r="J372" s="13"/>
      <c r="K372" s="33"/>
      <c r="L372" s="2"/>
      <c r="M372" s="17"/>
      <c r="N372" s="12"/>
      <c r="O372" s="12"/>
      <c r="P372" s="17"/>
      <c r="Q372" s="14"/>
      <c r="R372" s="21"/>
      <c r="S372" s="14"/>
      <c r="T372" s="4"/>
      <c r="U372" s="33"/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2"/>
      <c r="B373" s="113"/>
      <c r="C373" s="7"/>
      <c r="D373" s="86"/>
      <c r="E373" s="84"/>
      <c r="F373" s="14"/>
      <c r="G373" s="14"/>
      <c r="H373" s="14"/>
      <c r="I373" s="14"/>
      <c r="J373" s="13"/>
      <c r="K373" s="33"/>
      <c r="L373" s="2"/>
      <c r="M373" s="17"/>
      <c r="N373" s="12"/>
      <c r="O373" s="12"/>
      <c r="P373" s="17"/>
      <c r="Q373" s="14"/>
      <c r="R373" s="21"/>
      <c r="S373" s="14"/>
      <c r="T373" s="4"/>
      <c r="U373" s="33"/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2"/>
      <c r="B374" s="113"/>
      <c r="C374" s="7"/>
      <c r="D374" s="86"/>
      <c r="E374" s="84"/>
      <c r="F374" s="14"/>
      <c r="G374" s="14"/>
      <c r="H374" s="14"/>
      <c r="I374" s="14"/>
      <c r="J374" s="13"/>
      <c r="K374" s="33"/>
      <c r="L374" s="2"/>
      <c r="M374" s="17"/>
      <c r="N374" s="12"/>
      <c r="O374" s="12"/>
      <c r="P374" s="17"/>
      <c r="Q374" s="14"/>
      <c r="R374" s="21"/>
      <c r="S374" s="14"/>
      <c r="T374" s="4"/>
      <c r="U374" s="33"/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2"/>
      <c r="B375" s="113"/>
      <c r="C375" s="7"/>
      <c r="D375" s="86"/>
      <c r="E375" s="84"/>
      <c r="F375" s="14"/>
      <c r="G375" s="14"/>
      <c r="H375" s="14"/>
      <c r="I375" s="14"/>
      <c r="J375" s="13"/>
      <c r="K375" s="33"/>
      <c r="L375" s="2"/>
      <c r="M375" s="17"/>
      <c r="N375" s="12"/>
      <c r="O375" s="12"/>
      <c r="P375" s="17"/>
      <c r="Q375" s="14"/>
      <c r="R375" s="21"/>
      <c r="S375" s="14"/>
      <c r="T375" s="4"/>
      <c r="U375" s="33"/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2"/>
      <c r="B376" s="113"/>
      <c r="C376" s="7"/>
      <c r="D376" s="86"/>
      <c r="E376" s="84"/>
      <c r="F376" s="14"/>
      <c r="G376" s="14"/>
      <c r="H376" s="14"/>
      <c r="I376" s="14"/>
      <c r="J376" s="13"/>
      <c r="K376" s="33"/>
      <c r="L376" s="2"/>
      <c r="M376" s="17"/>
      <c r="N376" s="12"/>
      <c r="O376" s="12"/>
      <c r="P376" s="17"/>
      <c r="Q376" s="14"/>
      <c r="R376" s="21"/>
      <c r="S376" s="14"/>
      <c r="T376" s="4"/>
      <c r="U376" s="33"/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2"/>
      <c r="B377" s="113"/>
      <c r="C377" s="7"/>
      <c r="D377" s="86"/>
      <c r="E377" s="84"/>
      <c r="F377" s="14"/>
      <c r="G377" s="14"/>
      <c r="H377" s="14"/>
      <c r="I377" s="14"/>
      <c r="J377" s="13"/>
      <c r="K377" s="33"/>
      <c r="L377" s="2"/>
      <c r="M377" s="17"/>
      <c r="N377" s="12"/>
      <c r="O377" s="12"/>
      <c r="P377" s="17"/>
      <c r="Q377" s="14"/>
      <c r="R377" s="21"/>
      <c r="S377" s="14"/>
      <c r="T377" s="4"/>
      <c r="U377" s="33"/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2"/>
      <c r="B378" s="113"/>
      <c r="C378" s="7"/>
      <c r="D378" s="86"/>
      <c r="E378" s="84"/>
      <c r="F378" s="14"/>
      <c r="G378" s="14"/>
      <c r="H378" s="14"/>
      <c r="I378" s="14"/>
      <c r="J378" s="13"/>
      <c r="K378" s="33"/>
      <c r="L378" s="2"/>
      <c r="M378" s="17"/>
      <c r="N378" s="12"/>
      <c r="O378" s="12"/>
      <c r="P378" s="17"/>
      <c r="Q378" s="14"/>
      <c r="R378" s="21"/>
      <c r="S378" s="14"/>
      <c r="T378" s="4"/>
      <c r="U378" s="33"/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2"/>
      <c r="B379" s="113"/>
      <c r="C379" s="7"/>
      <c r="D379" s="86"/>
      <c r="E379" s="84"/>
      <c r="F379" s="14"/>
      <c r="G379" s="14"/>
      <c r="H379" s="14"/>
      <c r="I379" s="14"/>
      <c r="J379" s="13"/>
      <c r="K379" s="33"/>
      <c r="L379" s="2"/>
      <c r="M379" s="17"/>
      <c r="N379" s="12"/>
      <c r="O379" s="12"/>
      <c r="P379" s="17"/>
      <c r="Q379" s="14"/>
      <c r="R379" s="21"/>
      <c r="S379" s="14"/>
      <c r="T379" s="4"/>
      <c r="U379" s="33"/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2"/>
      <c r="B380" s="113"/>
      <c r="C380" s="7"/>
      <c r="D380" s="86"/>
      <c r="E380" s="84"/>
      <c r="F380" s="14"/>
      <c r="G380" s="14"/>
      <c r="H380" s="14"/>
      <c r="I380" s="14"/>
      <c r="J380" s="13"/>
      <c r="K380" s="33"/>
      <c r="L380" s="2"/>
      <c r="M380" s="17"/>
      <c r="N380" s="12"/>
      <c r="O380" s="12"/>
      <c r="P380" s="17"/>
      <c r="Q380" s="14"/>
      <c r="R380" s="21"/>
      <c r="S380" s="14"/>
      <c r="T380" s="4"/>
      <c r="U380" s="33"/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2"/>
      <c r="B381" s="113"/>
      <c r="C381" s="7"/>
      <c r="D381" s="86"/>
      <c r="E381" s="84"/>
      <c r="F381" s="14"/>
      <c r="G381" s="14"/>
      <c r="H381" s="14"/>
      <c r="I381" s="14"/>
      <c r="J381" s="13"/>
      <c r="K381" s="33"/>
      <c r="L381" s="2"/>
      <c r="M381" s="17"/>
      <c r="N381" s="12"/>
      <c r="O381" s="12"/>
      <c r="P381" s="17"/>
      <c r="Q381" s="14"/>
      <c r="R381" s="21"/>
      <c r="S381" s="14"/>
      <c r="T381" s="4"/>
      <c r="U381" s="33"/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2"/>
      <c r="B382" s="113"/>
      <c r="C382" s="7"/>
      <c r="D382" s="86"/>
      <c r="E382" s="84"/>
      <c r="F382" s="14"/>
      <c r="G382" s="14"/>
      <c r="H382" s="14"/>
      <c r="I382" s="14"/>
      <c r="J382" s="13"/>
      <c r="K382" s="33"/>
      <c r="L382" s="2"/>
      <c r="M382" s="17"/>
      <c r="N382" s="12"/>
      <c r="O382" s="12"/>
      <c r="P382" s="17"/>
      <c r="Q382" s="14"/>
      <c r="R382" s="21"/>
      <c r="S382" s="14"/>
      <c r="T382" s="4"/>
      <c r="U382" s="33"/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2"/>
      <c r="B383" s="113"/>
      <c r="C383" s="7"/>
      <c r="D383" s="86"/>
      <c r="E383" s="84"/>
      <c r="F383" s="14"/>
      <c r="G383" s="14"/>
      <c r="H383" s="14"/>
      <c r="I383" s="14"/>
      <c r="J383" s="13"/>
      <c r="K383" s="33"/>
      <c r="L383" s="2"/>
      <c r="M383" s="17"/>
      <c r="N383" s="12"/>
      <c r="O383" s="12"/>
      <c r="P383" s="17"/>
      <c r="Q383" s="14"/>
      <c r="R383" s="21"/>
      <c r="S383" s="14"/>
      <c r="T383" s="4"/>
      <c r="U383" s="33"/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2"/>
      <c r="B384" s="113"/>
      <c r="C384" s="7"/>
      <c r="D384" s="86"/>
      <c r="E384" s="84"/>
      <c r="F384" s="14"/>
      <c r="G384" s="14"/>
      <c r="H384" s="14"/>
      <c r="I384" s="14"/>
      <c r="J384" s="13"/>
      <c r="K384" s="33"/>
      <c r="L384" s="2"/>
      <c r="M384" s="17"/>
      <c r="N384" s="12"/>
      <c r="O384" s="12"/>
      <c r="P384" s="17"/>
      <c r="Q384" s="14"/>
      <c r="R384" s="21"/>
      <c r="S384" s="14"/>
      <c r="T384" s="4"/>
      <c r="U384" s="33"/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2"/>
      <c r="B385" s="113"/>
      <c r="C385" s="7"/>
      <c r="D385" s="86"/>
      <c r="E385" s="84"/>
      <c r="F385" s="14"/>
      <c r="G385" s="14"/>
      <c r="H385" s="14"/>
      <c r="I385" s="14"/>
      <c r="J385" s="13"/>
      <c r="K385" s="33"/>
      <c r="L385" s="2"/>
      <c r="M385" s="17"/>
      <c r="N385" s="12"/>
      <c r="O385" s="12"/>
      <c r="P385" s="17"/>
      <c r="Q385" s="14"/>
      <c r="R385" s="21"/>
      <c r="S385" s="14"/>
      <c r="T385" s="4"/>
      <c r="U385" s="33"/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2"/>
      <c r="B386" s="113"/>
      <c r="C386" s="7"/>
      <c r="D386" s="86"/>
      <c r="E386" s="84"/>
      <c r="F386" s="14"/>
      <c r="G386" s="14"/>
      <c r="H386" s="14"/>
      <c r="I386" s="14"/>
      <c r="J386" s="13"/>
      <c r="K386" s="33"/>
      <c r="L386" s="2"/>
      <c r="M386" s="17"/>
      <c r="N386" s="12"/>
      <c r="O386" s="12"/>
      <c r="P386" s="17"/>
      <c r="Q386" s="14"/>
      <c r="R386" s="21"/>
      <c r="S386" s="14"/>
      <c r="T386" s="4"/>
      <c r="U386" s="33"/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2"/>
      <c r="B387" s="113"/>
      <c r="C387" s="7"/>
      <c r="D387" s="86"/>
      <c r="E387" s="84"/>
      <c r="F387" s="14"/>
      <c r="G387" s="14"/>
      <c r="H387" s="14"/>
      <c r="I387" s="14"/>
      <c r="J387" s="13"/>
      <c r="K387" s="33"/>
      <c r="L387" s="2"/>
      <c r="M387" s="17"/>
      <c r="N387" s="12"/>
      <c r="O387" s="12"/>
      <c r="P387" s="17"/>
      <c r="Q387" s="14"/>
      <c r="R387" s="21"/>
      <c r="S387" s="14"/>
      <c r="T387" s="4"/>
      <c r="U387" s="33"/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2"/>
      <c r="B388" s="113"/>
      <c r="C388" s="7"/>
      <c r="D388" s="86"/>
      <c r="E388" s="84"/>
      <c r="F388" s="14"/>
      <c r="G388" s="14"/>
      <c r="H388" s="14"/>
      <c r="I388" s="14"/>
      <c r="J388" s="13"/>
      <c r="K388" s="33"/>
      <c r="L388" s="2"/>
      <c r="M388" s="17"/>
      <c r="N388" s="12"/>
      <c r="O388" s="12"/>
      <c r="P388" s="17"/>
      <c r="Q388" s="14"/>
      <c r="R388" s="21"/>
      <c r="S388" s="14"/>
      <c r="T388" s="4"/>
      <c r="U388" s="33"/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2"/>
      <c r="B389" s="113"/>
      <c r="C389" s="7"/>
      <c r="D389" s="86"/>
      <c r="E389" s="84"/>
      <c r="F389" s="14"/>
      <c r="G389" s="14"/>
      <c r="H389" s="14"/>
      <c r="I389" s="14"/>
      <c r="J389" s="13"/>
      <c r="K389" s="33"/>
      <c r="L389" s="2"/>
      <c r="M389" s="17"/>
      <c r="N389" s="12"/>
      <c r="O389" s="12"/>
      <c r="P389" s="17"/>
      <c r="Q389" s="14"/>
      <c r="R389" s="21"/>
      <c r="S389" s="14"/>
      <c r="T389" s="4"/>
      <c r="U389" s="33"/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2"/>
      <c r="B390" s="113"/>
      <c r="C390" s="7"/>
      <c r="D390" s="86"/>
      <c r="E390" s="84"/>
      <c r="F390" s="14"/>
      <c r="G390" s="14"/>
      <c r="H390" s="14"/>
      <c r="I390" s="14"/>
      <c r="J390" s="13"/>
      <c r="K390" s="33"/>
      <c r="L390" s="2"/>
      <c r="M390" s="17"/>
      <c r="N390" s="12"/>
      <c r="O390" s="12"/>
      <c r="P390" s="17"/>
      <c r="Q390" s="14"/>
      <c r="R390" s="21"/>
      <c r="S390" s="14"/>
      <c r="T390" s="4"/>
      <c r="U390" s="33"/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2"/>
      <c r="B391" s="113"/>
      <c r="C391" s="7"/>
      <c r="D391" s="86"/>
      <c r="E391" s="84"/>
      <c r="F391" s="14"/>
      <c r="G391" s="14"/>
      <c r="H391" s="14"/>
      <c r="I391" s="14"/>
      <c r="J391" s="13"/>
      <c r="K391" s="33"/>
      <c r="L391" s="2"/>
      <c r="M391" s="17"/>
      <c r="N391" s="12"/>
      <c r="O391" s="12"/>
      <c r="P391" s="17"/>
      <c r="Q391" s="14"/>
      <c r="R391" s="21"/>
      <c r="S391" s="14"/>
      <c r="T391" s="4"/>
      <c r="U391" s="33"/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2"/>
      <c r="B392" s="113"/>
      <c r="C392" s="7"/>
      <c r="D392" s="86"/>
      <c r="E392" s="84"/>
      <c r="F392" s="14"/>
      <c r="G392" s="14"/>
      <c r="H392" s="14"/>
      <c r="I392" s="14"/>
      <c r="J392" s="13"/>
      <c r="K392" s="33"/>
      <c r="L392" s="2"/>
      <c r="M392" s="17"/>
      <c r="N392" s="12"/>
      <c r="O392" s="12"/>
      <c r="P392" s="17"/>
      <c r="Q392" s="14"/>
      <c r="R392" s="21"/>
      <c r="S392" s="14"/>
      <c r="T392" s="4"/>
      <c r="U392" s="33"/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2"/>
      <c r="B393" s="113"/>
      <c r="C393" s="7"/>
      <c r="D393" s="86"/>
      <c r="E393" s="84"/>
      <c r="F393" s="14"/>
      <c r="G393" s="14"/>
      <c r="H393" s="14"/>
      <c r="I393" s="14"/>
      <c r="J393" s="13"/>
      <c r="K393" s="33"/>
      <c r="L393" s="2"/>
      <c r="M393" s="17"/>
      <c r="N393" s="12"/>
      <c r="O393" s="12"/>
      <c r="P393" s="17"/>
      <c r="Q393" s="14"/>
      <c r="R393" s="21"/>
      <c r="S393" s="14"/>
      <c r="T393" s="4"/>
      <c r="U393" s="33"/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2"/>
      <c r="B394" s="113"/>
      <c r="C394" s="7"/>
      <c r="D394" s="86"/>
      <c r="E394" s="84"/>
      <c r="F394" s="14"/>
      <c r="G394" s="14"/>
      <c r="H394" s="14"/>
      <c r="I394" s="14"/>
      <c r="J394" s="13"/>
      <c r="K394" s="33"/>
      <c r="L394" s="2"/>
      <c r="M394" s="17"/>
      <c r="N394" s="12"/>
      <c r="O394" s="12"/>
      <c r="P394" s="17"/>
      <c r="Q394" s="14"/>
      <c r="R394" s="21"/>
      <c r="S394" s="14"/>
      <c r="T394" s="4"/>
      <c r="U394" s="33"/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2"/>
      <c r="B395" s="113"/>
      <c r="C395" s="7"/>
      <c r="D395" s="86"/>
      <c r="E395" s="84"/>
      <c r="F395" s="14"/>
      <c r="G395" s="14"/>
      <c r="H395" s="14"/>
      <c r="I395" s="14"/>
      <c r="J395" s="13"/>
      <c r="K395" s="33"/>
      <c r="L395" s="2"/>
      <c r="M395" s="17"/>
      <c r="N395" s="12"/>
      <c r="O395" s="12"/>
      <c r="P395" s="17"/>
      <c r="Q395" s="14"/>
      <c r="R395" s="21"/>
      <c r="S395" s="14"/>
      <c r="T395" s="4"/>
      <c r="U395" s="33"/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2"/>
      <c r="B396" s="113"/>
      <c r="C396" s="7"/>
      <c r="D396" s="86"/>
      <c r="E396" s="84"/>
      <c r="F396" s="14"/>
      <c r="G396" s="14"/>
      <c r="H396" s="14"/>
      <c r="I396" s="14"/>
      <c r="J396" s="13"/>
      <c r="K396" s="33"/>
      <c r="L396" s="2"/>
      <c r="M396" s="17"/>
      <c r="N396" s="12"/>
      <c r="O396" s="12"/>
      <c r="P396" s="17"/>
      <c r="Q396" s="14"/>
      <c r="R396" s="21"/>
      <c r="S396" s="14"/>
      <c r="T396" s="4"/>
      <c r="U396" s="33"/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2"/>
      <c r="B397" s="113"/>
      <c r="C397" s="7"/>
      <c r="D397" s="86"/>
      <c r="E397" s="84"/>
      <c r="F397" s="14"/>
      <c r="G397" s="14"/>
      <c r="H397" s="14"/>
      <c r="I397" s="14"/>
      <c r="J397" s="13"/>
      <c r="K397" s="33"/>
      <c r="L397" s="2"/>
      <c r="M397" s="17"/>
      <c r="N397" s="12"/>
      <c r="O397" s="12"/>
      <c r="P397" s="17"/>
      <c r="Q397" s="14"/>
      <c r="R397" s="21"/>
      <c r="S397" s="14"/>
      <c r="T397" s="4"/>
      <c r="U397" s="33"/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2"/>
      <c r="B398" s="113"/>
      <c r="C398" s="7"/>
      <c r="D398" s="86"/>
      <c r="E398" s="84"/>
      <c r="F398" s="14"/>
      <c r="G398" s="14"/>
      <c r="H398" s="14"/>
      <c r="I398" s="14"/>
      <c r="J398" s="13"/>
      <c r="K398" s="33"/>
      <c r="L398" s="2"/>
      <c r="M398" s="17"/>
      <c r="N398" s="12"/>
      <c r="O398" s="12"/>
      <c r="P398" s="17"/>
      <c r="Q398" s="14"/>
      <c r="R398" s="21"/>
      <c r="S398" s="14"/>
      <c r="T398" s="4"/>
      <c r="U398" s="33"/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2"/>
      <c r="B399" s="113"/>
      <c r="C399" s="7"/>
      <c r="D399" s="86"/>
      <c r="E399" s="84"/>
      <c r="F399" s="14"/>
      <c r="G399" s="14"/>
      <c r="H399" s="14"/>
      <c r="I399" s="14"/>
      <c r="J399" s="13"/>
      <c r="K399" s="33"/>
      <c r="L399" s="2"/>
      <c r="M399" s="17"/>
      <c r="N399" s="12"/>
      <c r="O399" s="12"/>
      <c r="P399" s="17"/>
      <c r="Q399" s="14"/>
      <c r="R399" s="21"/>
      <c r="S399" s="14"/>
      <c r="T399" s="4"/>
      <c r="U399" s="33"/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2"/>
      <c r="B400" s="113"/>
      <c r="C400" s="7"/>
      <c r="D400" s="86"/>
      <c r="E400" s="84"/>
      <c r="F400" s="14"/>
      <c r="G400" s="14"/>
      <c r="H400" s="14"/>
      <c r="I400" s="14"/>
      <c r="J400" s="13"/>
      <c r="K400" s="33"/>
      <c r="L400" s="2"/>
      <c r="M400" s="17"/>
      <c r="N400" s="12"/>
      <c r="O400" s="12"/>
      <c r="P400" s="17"/>
      <c r="Q400" s="14"/>
      <c r="R400" s="21"/>
      <c r="S400" s="14"/>
      <c r="T400" s="4"/>
      <c r="U400" s="33"/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2"/>
      <c r="B401" s="113"/>
      <c r="C401" s="7"/>
      <c r="D401" s="86"/>
      <c r="E401" s="84"/>
      <c r="F401" s="14"/>
      <c r="G401" s="14"/>
      <c r="H401" s="14"/>
      <c r="I401" s="14"/>
      <c r="J401" s="13"/>
      <c r="K401" s="33"/>
      <c r="L401" s="2"/>
      <c r="M401" s="17"/>
      <c r="N401" s="12"/>
      <c r="O401" s="12"/>
      <c r="P401" s="17"/>
      <c r="Q401" s="14"/>
      <c r="R401" s="21"/>
      <c r="S401" s="14"/>
      <c r="T401" s="4"/>
      <c r="U401" s="33"/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2"/>
      <c r="B402" s="113"/>
      <c r="C402" s="7"/>
      <c r="D402" s="86"/>
      <c r="E402" s="84"/>
      <c r="F402" s="14"/>
      <c r="G402" s="14"/>
      <c r="H402" s="14"/>
      <c r="I402" s="14"/>
      <c r="J402" s="13"/>
      <c r="K402" s="33"/>
      <c r="L402" s="2"/>
      <c r="M402" s="17"/>
      <c r="N402" s="12"/>
      <c r="O402" s="12"/>
      <c r="P402" s="17"/>
      <c r="Q402" s="14"/>
      <c r="R402" s="21"/>
      <c r="S402" s="14"/>
      <c r="T402" s="4"/>
      <c r="U402" s="33"/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2"/>
      <c r="B403" s="113"/>
      <c r="C403" s="7"/>
      <c r="D403" s="86"/>
      <c r="E403" s="84"/>
      <c r="F403" s="14"/>
      <c r="G403" s="14"/>
      <c r="H403" s="14"/>
      <c r="I403" s="14"/>
      <c r="J403" s="13"/>
      <c r="K403" s="33"/>
      <c r="L403" s="2"/>
      <c r="M403" s="17"/>
      <c r="N403" s="12"/>
      <c r="O403" s="12"/>
      <c r="P403" s="17"/>
      <c r="Q403" s="14"/>
      <c r="R403" s="21"/>
      <c r="S403" s="14"/>
      <c r="T403" s="4"/>
      <c r="U403" s="33"/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2"/>
      <c r="B404" s="113"/>
      <c r="C404" s="7"/>
      <c r="D404" s="86"/>
      <c r="E404" s="84"/>
      <c r="F404" s="14"/>
      <c r="G404" s="14"/>
      <c r="H404" s="14"/>
      <c r="I404" s="14"/>
      <c r="J404" s="13"/>
      <c r="K404" s="33"/>
      <c r="L404" s="2"/>
      <c r="M404" s="17"/>
      <c r="N404" s="12"/>
      <c r="O404" s="12"/>
      <c r="P404" s="17"/>
      <c r="Q404" s="14"/>
      <c r="R404" s="21"/>
      <c r="S404" s="14"/>
      <c r="T404" s="4"/>
      <c r="U404" s="33"/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2"/>
      <c r="B405" s="113"/>
      <c r="C405" s="7"/>
      <c r="D405" s="86"/>
      <c r="E405" s="84"/>
      <c r="F405" s="14"/>
      <c r="G405" s="14"/>
      <c r="H405" s="14"/>
      <c r="I405" s="14"/>
      <c r="J405" s="13"/>
      <c r="K405" s="33"/>
      <c r="L405" s="2"/>
      <c r="M405" s="17"/>
      <c r="N405" s="12"/>
      <c r="O405" s="12"/>
      <c r="P405" s="17"/>
      <c r="Q405" s="14"/>
      <c r="R405" s="21"/>
      <c r="S405" s="14"/>
      <c r="T405" s="4"/>
      <c r="U405" s="33"/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2"/>
      <c r="B406" s="113"/>
      <c r="C406" s="7"/>
      <c r="D406" s="86"/>
      <c r="E406" s="84"/>
      <c r="F406" s="14"/>
      <c r="G406" s="14"/>
      <c r="H406" s="14"/>
      <c r="I406" s="14"/>
      <c r="J406" s="13"/>
      <c r="K406" s="33"/>
      <c r="L406" s="2"/>
      <c r="M406" s="17"/>
      <c r="N406" s="12"/>
      <c r="O406" s="12"/>
      <c r="P406" s="17"/>
      <c r="Q406" s="14"/>
      <c r="R406" s="21"/>
      <c r="S406" s="14"/>
      <c r="T406" s="4"/>
      <c r="U406" s="33"/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2"/>
      <c r="B407" s="113"/>
      <c r="C407" s="7"/>
      <c r="D407" s="86"/>
      <c r="E407" s="84"/>
      <c r="F407" s="14"/>
      <c r="G407" s="14"/>
      <c r="H407" s="14"/>
      <c r="I407" s="14"/>
      <c r="J407" s="13"/>
      <c r="K407" s="33"/>
      <c r="L407" s="2"/>
      <c r="M407" s="17"/>
      <c r="N407" s="12"/>
      <c r="O407" s="12"/>
      <c r="P407" s="17"/>
      <c r="Q407" s="14"/>
      <c r="R407" s="21"/>
      <c r="S407" s="14"/>
      <c r="T407" s="4"/>
      <c r="U407" s="33"/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2"/>
      <c r="B408" s="113"/>
      <c r="C408" s="7"/>
      <c r="D408" s="86"/>
      <c r="E408" s="84"/>
      <c r="F408" s="14"/>
      <c r="G408" s="14"/>
      <c r="H408" s="14"/>
      <c r="I408" s="14"/>
      <c r="J408" s="13"/>
      <c r="K408" s="33"/>
      <c r="L408" s="2"/>
      <c r="M408" s="17"/>
      <c r="N408" s="12"/>
      <c r="O408" s="12"/>
      <c r="P408" s="17"/>
      <c r="Q408" s="14"/>
      <c r="R408" s="21"/>
      <c r="S408" s="14"/>
      <c r="T408" s="4"/>
      <c r="U408" s="33"/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2"/>
      <c r="B409" s="113"/>
      <c r="C409" s="7"/>
      <c r="D409" s="86"/>
      <c r="E409" s="84"/>
      <c r="F409" s="14"/>
      <c r="G409" s="14"/>
      <c r="H409" s="14"/>
      <c r="I409" s="14"/>
      <c r="J409" s="13"/>
      <c r="K409" s="33"/>
      <c r="L409" s="2"/>
      <c r="M409" s="17"/>
      <c r="N409" s="12"/>
      <c r="O409" s="12"/>
      <c r="P409" s="17"/>
      <c r="Q409" s="14"/>
      <c r="R409" s="21"/>
      <c r="S409" s="14"/>
      <c r="T409" s="4"/>
      <c r="U409" s="33"/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2"/>
      <c r="B410" s="113"/>
      <c r="C410" s="7"/>
      <c r="D410" s="86"/>
      <c r="E410" s="84"/>
      <c r="F410" s="14"/>
      <c r="G410" s="14"/>
      <c r="H410" s="14"/>
      <c r="I410" s="14"/>
      <c r="J410" s="13"/>
      <c r="K410" s="33"/>
      <c r="L410" s="2"/>
      <c r="M410" s="17"/>
      <c r="N410" s="12"/>
      <c r="O410" s="12"/>
      <c r="P410" s="17"/>
      <c r="Q410" s="14"/>
      <c r="R410" s="21"/>
      <c r="S410" s="14"/>
      <c r="T410" s="4"/>
      <c r="U410" s="33"/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2"/>
      <c r="B411" s="113"/>
      <c r="C411" s="7"/>
      <c r="D411" s="86"/>
      <c r="E411" s="84"/>
      <c r="F411" s="14"/>
      <c r="G411" s="14"/>
      <c r="H411" s="14"/>
      <c r="I411" s="14"/>
      <c r="J411" s="13"/>
      <c r="K411" s="33"/>
      <c r="L411" s="2"/>
      <c r="M411" s="17"/>
      <c r="N411" s="12"/>
      <c r="O411" s="12"/>
      <c r="P411" s="17"/>
      <c r="Q411" s="14"/>
      <c r="R411" s="21"/>
      <c r="S411" s="14"/>
      <c r="T411" s="4"/>
      <c r="U411" s="33"/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2"/>
      <c r="B412" s="113"/>
      <c r="C412" s="7"/>
      <c r="D412" s="86"/>
      <c r="E412" s="84"/>
      <c r="F412" s="14"/>
      <c r="G412" s="14"/>
      <c r="H412" s="14"/>
      <c r="I412" s="14"/>
      <c r="J412" s="13"/>
      <c r="K412" s="33"/>
      <c r="L412" s="2"/>
      <c r="M412" s="17"/>
      <c r="N412" s="12"/>
      <c r="O412" s="12"/>
      <c r="P412" s="17"/>
      <c r="Q412" s="14"/>
      <c r="R412" s="21"/>
      <c r="S412" s="14"/>
      <c r="T412" s="4"/>
      <c r="U412" s="33"/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2"/>
      <c r="B413" s="113"/>
      <c r="C413" s="7"/>
      <c r="D413" s="86"/>
      <c r="E413" s="84"/>
      <c r="F413" s="14"/>
      <c r="G413" s="14"/>
      <c r="H413" s="14"/>
      <c r="I413" s="14"/>
      <c r="J413" s="13"/>
      <c r="K413" s="33"/>
      <c r="L413" s="2"/>
      <c r="M413" s="17"/>
      <c r="N413" s="12"/>
      <c r="O413" s="12"/>
      <c r="P413" s="17"/>
      <c r="Q413" s="14"/>
      <c r="R413" s="21"/>
      <c r="S413" s="14"/>
      <c r="T413" s="4"/>
      <c r="U413" s="33"/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2"/>
      <c r="B414" s="113"/>
      <c r="C414" s="7"/>
      <c r="D414" s="86"/>
      <c r="E414" s="84"/>
      <c r="F414" s="14"/>
      <c r="G414" s="14"/>
      <c r="H414" s="14"/>
      <c r="I414" s="14"/>
      <c r="J414" s="13"/>
      <c r="K414" s="33"/>
      <c r="L414" s="2"/>
      <c r="M414" s="17"/>
      <c r="N414" s="12"/>
      <c r="O414" s="12"/>
      <c r="P414" s="17"/>
      <c r="Q414" s="14"/>
      <c r="R414" s="21"/>
      <c r="S414" s="14"/>
      <c r="T414" s="4"/>
      <c r="U414" s="33"/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2"/>
      <c r="B415" s="113"/>
      <c r="C415" s="7"/>
      <c r="D415" s="86"/>
      <c r="E415" s="84"/>
      <c r="F415" s="14"/>
      <c r="G415" s="14"/>
      <c r="H415" s="14"/>
      <c r="I415" s="14"/>
      <c r="J415" s="13"/>
      <c r="K415" s="33"/>
      <c r="L415" s="2"/>
      <c r="M415" s="17"/>
      <c r="N415" s="12"/>
      <c r="O415" s="12"/>
      <c r="P415" s="17"/>
      <c r="Q415" s="14"/>
      <c r="R415" s="21"/>
      <c r="S415" s="14"/>
      <c r="T415" s="4"/>
      <c r="U415" s="33"/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2"/>
      <c r="B416" s="113"/>
      <c r="C416" s="7"/>
      <c r="D416" s="86"/>
      <c r="E416" s="84"/>
      <c r="F416" s="14"/>
      <c r="G416" s="14"/>
      <c r="H416" s="14"/>
      <c r="I416" s="14"/>
      <c r="J416" s="13"/>
      <c r="K416" s="33"/>
      <c r="L416" s="2"/>
      <c r="M416" s="17"/>
      <c r="N416" s="12"/>
      <c r="O416" s="12"/>
      <c r="P416" s="17"/>
      <c r="Q416" s="14"/>
      <c r="R416" s="21"/>
      <c r="S416" s="14"/>
      <c r="T416" s="4"/>
      <c r="U416" s="33"/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2"/>
      <c r="B417" s="113"/>
      <c r="C417" s="7"/>
      <c r="D417" s="86"/>
      <c r="E417" s="84"/>
      <c r="F417" s="14"/>
      <c r="G417" s="14"/>
      <c r="H417" s="14"/>
      <c r="I417" s="14"/>
      <c r="J417" s="13"/>
      <c r="K417" s="33"/>
      <c r="L417" s="2"/>
      <c r="M417" s="17"/>
      <c r="N417" s="12"/>
      <c r="O417" s="12"/>
      <c r="P417" s="17"/>
      <c r="Q417" s="14"/>
      <c r="R417" s="21"/>
      <c r="S417" s="14"/>
      <c r="T417" s="4"/>
      <c r="U417" s="33"/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2"/>
      <c r="B418" s="113"/>
      <c r="C418" s="7"/>
      <c r="D418" s="86"/>
      <c r="E418" s="84"/>
      <c r="F418" s="14"/>
      <c r="G418" s="14"/>
      <c r="H418" s="14"/>
      <c r="I418" s="14"/>
      <c r="J418" s="13"/>
      <c r="K418" s="33"/>
      <c r="L418" s="2"/>
      <c r="M418" s="17"/>
      <c r="N418" s="12"/>
      <c r="O418" s="12"/>
      <c r="P418" s="17"/>
      <c r="Q418" s="14"/>
      <c r="R418" s="21"/>
      <c r="S418" s="14"/>
      <c r="T418" s="4"/>
      <c r="U418" s="33"/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2"/>
      <c r="B419" s="113"/>
      <c r="C419" s="7"/>
      <c r="D419" s="86"/>
      <c r="E419" s="84"/>
      <c r="F419" s="14"/>
      <c r="G419" s="14"/>
      <c r="H419" s="14"/>
      <c r="I419" s="14"/>
      <c r="J419" s="13"/>
      <c r="K419" s="33"/>
      <c r="L419" s="2"/>
      <c r="M419" s="17"/>
      <c r="N419" s="12"/>
      <c r="O419" s="12"/>
      <c r="P419" s="17"/>
      <c r="Q419" s="14"/>
      <c r="R419" s="21"/>
      <c r="S419" s="14"/>
      <c r="T419" s="4"/>
      <c r="U419" s="33"/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2"/>
      <c r="B420" s="113"/>
      <c r="C420" s="7"/>
      <c r="D420" s="86"/>
      <c r="E420" s="84"/>
      <c r="F420" s="14"/>
      <c r="G420" s="14"/>
      <c r="H420" s="14"/>
      <c r="I420" s="14"/>
      <c r="J420" s="13"/>
      <c r="K420" s="33"/>
      <c r="L420" s="2"/>
      <c r="M420" s="17"/>
      <c r="N420" s="12"/>
      <c r="O420" s="12"/>
      <c r="P420" s="17"/>
      <c r="Q420" s="14"/>
      <c r="R420" s="21"/>
      <c r="S420" s="14"/>
      <c r="T420" s="4"/>
      <c r="U420" s="33"/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2"/>
      <c r="B421" s="113"/>
      <c r="C421" s="7"/>
      <c r="D421" s="86"/>
      <c r="E421" s="84"/>
      <c r="F421" s="14"/>
      <c r="G421" s="14"/>
      <c r="H421" s="14"/>
      <c r="I421" s="14"/>
      <c r="J421" s="13"/>
      <c r="K421" s="33"/>
      <c r="L421" s="2"/>
      <c r="M421" s="17"/>
      <c r="N421" s="12"/>
      <c r="O421" s="12"/>
      <c r="P421" s="17"/>
      <c r="Q421" s="14"/>
      <c r="R421" s="21"/>
      <c r="S421" s="14"/>
      <c r="T421" s="4"/>
      <c r="U421" s="33"/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2"/>
      <c r="B422" s="113"/>
      <c r="C422" s="7"/>
      <c r="D422" s="86"/>
      <c r="E422" s="84"/>
      <c r="F422" s="14"/>
      <c r="G422" s="14"/>
      <c r="H422" s="14"/>
      <c r="I422" s="14"/>
      <c r="J422" s="13"/>
      <c r="K422" s="33"/>
      <c r="L422" s="2"/>
      <c r="M422" s="17"/>
      <c r="N422" s="12"/>
      <c r="O422" s="12"/>
      <c r="P422" s="17"/>
      <c r="Q422" s="14"/>
      <c r="R422" s="21"/>
      <c r="S422" s="14"/>
      <c r="T422" s="4"/>
      <c r="U422" s="33"/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2"/>
      <c r="B423" s="113"/>
      <c r="C423" s="7"/>
      <c r="D423" s="86"/>
      <c r="E423" s="84"/>
      <c r="F423" s="14"/>
      <c r="G423" s="14"/>
      <c r="H423" s="14"/>
      <c r="I423" s="14"/>
      <c r="J423" s="13"/>
      <c r="K423" s="33"/>
      <c r="L423" s="2"/>
      <c r="M423" s="17"/>
      <c r="N423" s="12"/>
      <c r="O423" s="12"/>
      <c r="P423" s="17"/>
      <c r="Q423" s="14"/>
      <c r="R423" s="21"/>
      <c r="S423" s="14"/>
      <c r="T423" s="4"/>
      <c r="U423" s="33"/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2"/>
      <c r="B424" s="113"/>
      <c r="C424" s="7"/>
      <c r="D424" s="86"/>
      <c r="E424" s="84"/>
      <c r="F424" s="14"/>
      <c r="G424" s="14"/>
      <c r="H424" s="14"/>
      <c r="I424" s="14"/>
      <c r="J424" s="13"/>
      <c r="K424" s="33"/>
      <c r="L424" s="2"/>
      <c r="M424" s="17"/>
      <c r="N424" s="12"/>
      <c r="O424" s="12"/>
      <c r="P424" s="17"/>
      <c r="Q424" s="14"/>
      <c r="R424" s="21"/>
      <c r="S424" s="14"/>
      <c r="T424" s="4"/>
      <c r="U424" s="33"/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2"/>
      <c r="B425" s="113"/>
      <c r="C425" s="7"/>
      <c r="D425" s="86"/>
      <c r="E425" s="84"/>
      <c r="F425" s="14"/>
      <c r="G425" s="14"/>
      <c r="H425" s="14"/>
      <c r="I425" s="14"/>
      <c r="J425" s="13"/>
      <c r="K425" s="33"/>
      <c r="L425" s="2"/>
      <c r="M425" s="17"/>
      <c r="N425" s="12"/>
      <c r="O425" s="12"/>
      <c r="P425" s="17"/>
      <c r="Q425" s="14"/>
      <c r="R425" s="21"/>
      <c r="S425" s="14"/>
      <c r="T425" s="4"/>
      <c r="U425" s="33"/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2"/>
      <c r="B426" s="113"/>
      <c r="C426" s="7"/>
      <c r="D426" s="86"/>
      <c r="E426" s="84"/>
      <c r="F426" s="14"/>
      <c r="G426" s="14"/>
      <c r="H426" s="14"/>
      <c r="I426" s="14"/>
      <c r="J426" s="13"/>
      <c r="K426" s="33"/>
      <c r="L426" s="2"/>
      <c r="M426" s="17"/>
      <c r="N426" s="12"/>
      <c r="O426" s="12"/>
      <c r="P426" s="17"/>
      <c r="Q426" s="14"/>
      <c r="R426" s="21"/>
      <c r="S426" s="14"/>
      <c r="T426" s="4"/>
      <c r="U426" s="33"/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2"/>
      <c r="B427" s="113"/>
      <c r="C427" s="7"/>
      <c r="D427" s="86"/>
      <c r="E427" s="84"/>
      <c r="F427" s="14"/>
      <c r="G427" s="14"/>
      <c r="H427" s="14"/>
      <c r="I427" s="14"/>
      <c r="J427" s="13"/>
      <c r="K427" s="33"/>
      <c r="L427" s="2"/>
      <c r="M427" s="17"/>
      <c r="N427" s="12"/>
      <c r="O427" s="12"/>
      <c r="P427" s="17"/>
      <c r="Q427" s="14"/>
      <c r="R427" s="21"/>
      <c r="S427" s="14"/>
      <c r="T427" s="4"/>
      <c r="U427" s="33"/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2"/>
      <c r="B428" s="113"/>
      <c r="C428" s="7"/>
      <c r="D428" s="86"/>
      <c r="E428" s="84"/>
      <c r="F428" s="14"/>
      <c r="G428" s="14"/>
      <c r="H428" s="14"/>
      <c r="I428" s="14"/>
      <c r="J428" s="13"/>
      <c r="K428" s="33"/>
      <c r="L428" s="2"/>
      <c r="M428" s="17"/>
      <c r="N428" s="12"/>
      <c r="O428" s="12"/>
      <c r="P428" s="17"/>
      <c r="Q428" s="14"/>
      <c r="R428" s="21"/>
      <c r="S428" s="14"/>
      <c r="T428" s="4"/>
      <c r="U428" s="33"/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2"/>
      <c r="B429" s="113"/>
      <c r="C429" s="7"/>
      <c r="D429" s="86"/>
      <c r="E429" s="84"/>
      <c r="F429" s="14"/>
      <c r="G429" s="14"/>
      <c r="H429" s="14"/>
      <c r="I429" s="14"/>
      <c r="J429" s="13"/>
      <c r="K429" s="33"/>
      <c r="L429" s="2"/>
      <c r="M429" s="17"/>
      <c r="N429" s="12"/>
      <c r="O429" s="12"/>
      <c r="P429" s="17"/>
      <c r="Q429" s="14"/>
      <c r="R429" s="21"/>
      <c r="S429" s="14"/>
      <c r="T429" s="4"/>
      <c r="U429" s="33"/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2"/>
      <c r="B430" s="113"/>
      <c r="C430" s="7"/>
      <c r="D430" s="86"/>
      <c r="E430" s="84"/>
      <c r="F430" s="14"/>
      <c r="G430" s="14"/>
      <c r="H430" s="14"/>
      <c r="I430" s="14"/>
      <c r="J430" s="13"/>
      <c r="K430" s="33"/>
      <c r="L430" s="2"/>
      <c r="M430" s="17"/>
      <c r="N430" s="12"/>
      <c r="O430" s="12"/>
      <c r="P430" s="17"/>
      <c r="Q430" s="14"/>
      <c r="R430" s="21"/>
      <c r="S430" s="14"/>
      <c r="T430" s="4"/>
      <c r="U430" s="33"/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2"/>
      <c r="B431" s="113"/>
      <c r="C431" s="7"/>
      <c r="D431" s="86"/>
      <c r="E431" s="84"/>
      <c r="F431" s="14"/>
      <c r="G431" s="14"/>
      <c r="H431" s="14"/>
      <c r="I431" s="14"/>
      <c r="J431" s="13"/>
      <c r="K431" s="33"/>
      <c r="L431" s="2"/>
      <c r="M431" s="17"/>
      <c r="N431" s="12"/>
      <c r="O431" s="12"/>
      <c r="P431" s="17"/>
      <c r="Q431" s="14"/>
      <c r="R431" s="21"/>
      <c r="S431" s="14"/>
      <c r="T431" s="4"/>
      <c r="U431" s="33"/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2"/>
      <c r="B432" s="113"/>
      <c r="C432" s="7"/>
      <c r="D432" s="86"/>
      <c r="E432" s="84"/>
      <c r="F432" s="14"/>
      <c r="G432" s="14"/>
      <c r="H432" s="14"/>
      <c r="I432" s="14"/>
      <c r="J432" s="13"/>
      <c r="K432" s="33"/>
      <c r="L432" s="2"/>
      <c r="M432" s="17"/>
      <c r="N432" s="12"/>
      <c r="O432" s="12"/>
      <c r="P432" s="17"/>
      <c r="Q432" s="14"/>
      <c r="R432" s="21"/>
      <c r="S432" s="14"/>
      <c r="T432" s="4"/>
      <c r="U432" s="33"/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2"/>
      <c r="B433" s="113"/>
      <c r="C433" s="7"/>
      <c r="D433" s="86"/>
      <c r="E433" s="84"/>
      <c r="F433" s="14"/>
      <c r="G433" s="14"/>
      <c r="H433" s="14"/>
      <c r="I433" s="14"/>
      <c r="J433" s="13"/>
      <c r="K433" s="33"/>
      <c r="L433" s="2"/>
      <c r="M433" s="17"/>
      <c r="N433" s="12"/>
      <c r="O433" s="12"/>
      <c r="P433" s="17"/>
      <c r="Q433" s="14"/>
      <c r="R433" s="21"/>
      <c r="S433" s="14"/>
      <c r="T433" s="4"/>
      <c r="U433" s="33"/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2"/>
      <c r="B434" s="113"/>
      <c r="C434" s="7"/>
      <c r="D434" s="86"/>
      <c r="E434" s="84"/>
      <c r="F434" s="14"/>
      <c r="G434" s="14"/>
      <c r="H434" s="14"/>
      <c r="I434" s="14"/>
      <c r="J434" s="13"/>
      <c r="K434" s="33"/>
      <c r="L434" s="2"/>
      <c r="M434" s="17"/>
      <c r="N434" s="12"/>
      <c r="O434" s="12"/>
      <c r="P434" s="17"/>
      <c r="Q434" s="14"/>
      <c r="R434" s="21"/>
      <c r="S434" s="14"/>
      <c r="T434" s="4"/>
      <c r="U434" s="33"/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2"/>
      <c r="B435" s="113"/>
      <c r="C435" s="7"/>
      <c r="D435" s="86"/>
      <c r="E435" s="84"/>
      <c r="F435" s="14"/>
      <c r="G435" s="14"/>
      <c r="H435" s="14"/>
      <c r="I435" s="14"/>
      <c r="J435" s="13"/>
      <c r="K435" s="33"/>
      <c r="L435" s="2"/>
      <c r="M435" s="17"/>
      <c r="N435" s="12"/>
      <c r="O435" s="12"/>
      <c r="P435" s="17"/>
      <c r="Q435" s="14"/>
      <c r="R435" s="21"/>
      <c r="S435" s="14"/>
      <c r="T435" s="4"/>
      <c r="U435" s="33"/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2"/>
      <c r="B436" s="113"/>
      <c r="C436" s="7"/>
      <c r="D436" s="86"/>
      <c r="E436" s="84"/>
      <c r="F436" s="14"/>
      <c r="G436" s="14"/>
      <c r="H436" s="14"/>
      <c r="I436" s="14"/>
      <c r="J436" s="13"/>
      <c r="K436" s="33"/>
      <c r="L436" s="2"/>
      <c r="M436" s="17"/>
      <c r="N436" s="12"/>
      <c r="O436" s="12"/>
      <c r="P436" s="17"/>
      <c r="Q436" s="14"/>
      <c r="R436" s="21"/>
      <c r="S436" s="14"/>
      <c r="T436" s="4"/>
      <c r="U436" s="33"/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2"/>
      <c r="B437" s="113"/>
      <c r="C437" s="7"/>
      <c r="D437" s="86"/>
      <c r="E437" s="84"/>
      <c r="F437" s="14"/>
      <c r="G437" s="14"/>
      <c r="H437" s="14"/>
      <c r="I437" s="14"/>
      <c r="J437" s="13"/>
      <c r="K437" s="33"/>
      <c r="L437" s="2"/>
      <c r="M437" s="17"/>
      <c r="N437" s="12"/>
      <c r="O437" s="12"/>
      <c r="P437" s="17"/>
      <c r="Q437" s="14"/>
      <c r="R437" s="21"/>
      <c r="S437" s="14"/>
      <c r="T437" s="4"/>
      <c r="U437" s="33"/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2"/>
      <c r="B438" s="113"/>
      <c r="C438" s="7"/>
      <c r="D438" s="86"/>
      <c r="E438" s="84"/>
      <c r="F438" s="14"/>
      <c r="G438" s="14"/>
      <c r="H438" s="14"/>
      <c r="I438" s="14"/>
      <c r="J438" s="13"/>
      <c r="K438" s="33"/>
      <c r="L438" s="2"/>
      <c r="M438" s="17"/>
      <c r="N438" s="12"/>
      <c r="O438" s="12"/>
      <c r="P438" s="17"/>
      <c r="Q438" s="14"/>
      <c r="R438" s="21"/>
      <c r="S438" s="14"/>
      <c r="T438" s="4"/>
      <c r="U438" s="33"/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2"/>
      <c r="B439" s="113"/>
      <c r="C439" s="7"/>
      <c r="D439" s="86"/>
      <c r="E439" s="84"/>
      <c r="F439" s="14"/>
      <c r="G439" s="14"/>
      <c r="H439" s="14"/>
      <c r="I439" s="14"/>
      <c r="J439" s="13"/>
      <c r="K439" s="33"/>
      <c r="L439" s="2"/>
      <c r="M439" s="17"/>
      <c r="N439" s="12"/>
      <c r="O439" s="12"/>
      <c r="P439" s="17"/>
      <c r="Q439" s="14"/>
      <c r="R439" s="21"/>
      <c r="S439" s="14"/>
      <c r="T439" s="4"/>
      <c r="U439" s="33"/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2"/>
      <c r="B440" s="113"/>
      <c r="C440" s="7"/>
      <c r="D440" s="86"/>
      <c r="E440" s="84"/>
      <c r="F440" s="14"/>
      <c r="G440" s="14"/>
      <c r="H440" s="14"/>
      <c r="I440" s="14"/>
      <c r="J440" s="13"/>
      <c r="K440" s="33"/>
      <c r="L440" s="2"/>
      <c r="M440" s="17"/>
      <c r="N440" s="12"/>
      <c r="O440" s="12"/>
      <c r="P440" s="17"/>
      <c r="Q440" s="14"/>
      <c r="R440" s="21"/>
      <c r="S440" s="14"/>
      <c r="T440" s="4"/>
      <c r="U440" s="33"/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2"/>
      <c r="B441" s="113"/>
      <c r="C441" s="7"/>
      <c r="D441" s="86"/>
      <c r="E441" s="84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2"/>
      <c r="B442" s="113"/>
      <c r="C442" s="7"/>
      <c r="D442" s="86"/>
      <c r="E442" s="84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2"/>
      <c r="B443" s="113"/>
      <c r="C443" s="7"/>
      <c r="D443" s="86"/>
      <c r="E443" s="84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2"/>
      <c r="B444" s="113"/>
      <c r="C444" s="7"/>
      <c r="D444" s="86"/>
      <c r="E444" s="84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2"/>
      <c r="B445" s="113"/>
      <c r="C445" s="7"/>
      <c r="D445" s="86"/>
      <c r="E445" s="84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2"/>
      <c r="B446" s="113"/>
      <c r="C446" s="7"/>
      <c r="D446" s="86"/>
      <c r="E446" s="84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2"/>
      <c r="B447" s="113"/>
      <c r="C447" s="7"/>
      <c r="D447" s="86"/>
      <c r="E447" s="84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2"/>
      <c r="B448" s="113"/>
      <c r="C448" s="7"/>
      <c r="D448" s="86"/>
      <c r="E448" s="84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2"/>
      <c r="B449" s="113"/>
      <c r="C449" s="7"/>
      <c r="D449" s="86"/>
      <c r="E449" s="84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2"/>
      <c r="B450" s="113"/>
      <c r="C450" s="7"/>
      <c r="D450" s="86"/>
      <c r="E450" s="84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2"/>
      <c r="B451" s="113"/>
      <c r="C451" s="7"/>
      <c r="D451" s="86"/>
      <c r="E451" s="84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2"/>
      <c r="B452" s="113"/>
      <c r="C452" s="7"/>
      <c r="D452" s="86"/>
      <c r="E452" s="84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2"/>
      <c r="B453" s="113"/>
      <c r="C453" s="7"/>
      <c r="D453" s="86"/>
      <c r="E453" s="84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2"/>
      <c r="B454" s="113"/>
      <c r="C454" s="7"/>
      <c r="D454" s="86"/>
      <c r="E454" s="84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2"/>
      <c r="B455" s="113"/>
      <c r="C455" s="7"/>
      <c r="D455" s="86"/>
      <c r="E455" s="84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2"/>
      <c r="B456" s="113"/>
      <c r="C456" s="7"/>
      <c r="D456" s="86"/>
      <c r="E456" s="84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2"/>
      <c r="B457" s="113"/>
      <c r="C457" s="7"/>
      <c r="D457" s="86"/>
      <c r="E457" s="84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2"/>
      <c r="B458" s="113"/>
      <c r="C458" s="7"/>
      <c r="D458" s="86"/>
      <c r="E458" s="84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2"/>
      <c r="B459" s="113"/>
      <c r="C459" s="7"/>
      <c r="D459" s="86"/>
      <c r="E459" s="84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2"/>
      <c r="B460" s="113"/>
      <c r="C460" s="7"/>
      <c r="D460" s="86"/>
      <c r="E460" s="84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2"/>
      <c r="B461" s="113"/>
      <c r="C461" s="7"/>
      <c r="D461" s="86"/>
      <c r="E461" s="84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2"/>
      <c r="B462" s="113"/>
      <c r="C462" s="7"/>
      <c r="D462" s="86"/>
      <c r="E462" s="84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2"/>
      <c r="B463" s="113"/>
      <c r="C463" s="7"/>
      <c r="D463" s="86"/>
      <c r="E463" s="84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2"/>
      <c r="B464" s="113"/>
      <c r="C464" s="7"/>
      <c r="D464" s="86"/>
      <c r="E464" s="84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2"/>
      <c r="B465" s="113"/>
      <c r="C465" s="7"/>
      <c r="D465" s="86"/>
      <c r="E465" s="84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2"/>
      <c r="B466" s="113"/>
      <c r="C466" s="7"/>
      <c r="D466" s="86"/>
      <c r="E466" s="84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2"/>
      <c r="B467" s="113"/>
      <c r="C467" s="7"/>
      <c r="D467" s="86"/>
      <c r="E467" s="84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2"/>
      <c r="B468" s="113"/>
      <c r="C468" s="7"/>
      <c r="D468" s="86"/>
      <c r="E468" s="84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2"/>
      <c r="B469" s="113"/>
      <c r="C469" s="7"/>
      <c r="D469" s="86"/>
      <c r="E469" s="84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2"/>
      <c r="B470" s="113"/>
      <c r="C470" s="7"/>
      <c r="D470" s="86"/>
      <c r="E470" s="84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2"/>
      <c r="B471" s="113"/>
      <c r="C471" s="7"/>
      <c r="D471" s="86"/>
      <c r="E471" s="84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2"/>
      <c r="B472" s="113"/>
      <c r="C472" s="7"/>
      <c r="D472" s="86"/>
      <c r="E472" s="84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2"/>
      <c r="B473" s="113"/>
      <c r="C473" s="7"/>
      <c r="D473" s="86"/>
      <c r="E473" s="84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2"/>
      <c r="B474" s="113"/>
      <c r="C474" s="7"/>
      <c r="D474" s="86"/>
      <c r="E474" s="84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2"/>
      <c r="B475" s="113"/>
      <c r="C475" s="7"/>
      <c r="D475" s="86"/>
      <c r="E475" s="84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2"/>
      <c r="B476" s="113"/>
      <c r="C476" s="7"/>
      <c r="D476" s="86"/>
      <c r="E476" s="84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2"/>
      <c r="B477" s="113"/>
      <c r="C477" s="7"/>
      <c r="D477" s="86"/>
      <c r="E477" s="84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2"/>
      <c r="B478" s="113"/>
      <c r="C478" s="7"/>
      <c r="D478" s="86"/>
      <c r="E478" s="84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2"/>
      <c r="B479" s="113"/>
      <c r="C479" s="7"/>
      <c r="D479" s="86"/>
      <c r="E479" s="84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2"/>
      <c r="B480" s="113"/>
      <c r="C480" s="7"/>
      <c r="D480" s="86"/>
      <c r="E480" s="84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2"/>
      <c r="B481" s="113"/>
      <c r="C481" s="7"/>
      <c r="D481" s="86"/>
      <c r="E481" s="84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2"/>
      <c r="B482" s="113"/>
      <c r="C482" s="7"/>
      <c r="D482" s="86"/>
      <c r="E482" s="84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2"/>
      <c r="B483" s="113"/>
      <c r="C483" s="7"/>
      <c r="D483" s="86"/>
      <c r="E483" s="84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2"/>
      <c r="B484" s="113"/>
      <c r="C484" s="7"/>
      <c r="D484" s="86"/>
      <c r="E484" s="84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2"/>
      <c r="B485" s="113"/>
      <c r="C485" s="7"/>
      <c r="D485" s="86"/>
      <c r="E485" s="84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2"/>
      <c r="B486" s="113"/>
      <c r="C486" s="7"/>
      <c r="D486" s="86"/>
      <c r="E486" s="84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2"/>
      <c r="B487" s="113"/>
      <c r="C487" s="7"/>
      <c r="D487" s="86"/>
      <c r="E487" s="84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2"/>
      <c r="B488" s="113"/>
      <c r="C488" s="7"/>
      <c r="D488" s="86"/>
      <c r="E488" s="84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2"/>
      <c r="B489" s="113"/>
      <c r="C489" s="7"/>
      <c r="D489" s="86"/>
      <c r="E489" s="84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2"/>
      <c r="B490" s="113"/>
      <c r="C490" s="7"/>
      <c r="D490" s="86"/>
      <c r="E490" s="84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2"/>
      <c r="B491" s="113"/>
      <c r="C491" s="7"/>
      <c r="D491" s="86"/>
      <c r="E491" s="84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2"/>
      <c r="B492" s="113"/>
      <c r="C492" s="7"/>
      <c r="D492" s="86"/>
      <c r="E492" s="84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2"/>
      <c r="B493" s="113"/>
      <c r="C493" s="7"/>
      <c r="D493" s="86"/>
      <c r="E493" s="84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2"/>
      <c r="B494" s="113"/>
      <c r="C494" s="7"/>
      <c r="D494" s="86"/>
      <c r="E494" s="84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2"/>
      <c r="B495" s="113"/>
      <c r="C495" s="7"/>
      <c r="D495" s="86"/>
      <c r="E495" s="84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2"/>
      <c r="B496" s="113"/>
      <c r="C496" s="7"/>
      <c r="D496" s="86"/>
      <c r="E496" s="84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2"/>
      <c r="B497" s="113"/>
      <c r="C497" s="7"/>
      <c r="D497" s="86"/>
      <c r="E497" s="84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2"/>
      <c r="B498" s="113"/>
      <c r="C498" s="7"/>
      <c r="D498" s="86"/>
      <c r="E498" s="84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2"/>
      <c r="B499" s="113"/>
      <c r="C499" s="7"/>
      <c r="D499" s="86"/>
      <c r="E499" s="84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2"/>
      <c r="B500" s="113"/>
      <c r="C500" s="7"/>
      <c r="D500" s="86"/>
      <c r="E500" s="84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2"/>
      <c r="B501" s="113"/>
      <c r="C501" s="7"/>
      <c r="D501" s="86"/>
      <c r="E501" s="84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2"/>
      <c r="B502" s="113"/>
      <c r="C502" s="7"/>
      <c r="D502" s="86"/>
      <c r="E502" s="84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2"/>
      <c r="B503" s="113"/>
      <c r="C503" s="7"/>
      <c r="D503" s="86"/>
      <c r="E503" s="84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2"/>
      <c r="B504" s="113"/>
      <c r="C504" s="7"/>
      <c r="D504" s="86"/>
      <c r="E504" s="84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2"/>
      <c r="B505" s="113"/>
      <c r="C505" s="7"/>
      <c r="D505" s="86"/>
      <c r="E505" s="84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2"/>
      <c r="B506" s="113"/>
      <c r="C506" s="7"/>
      <c r="D506" s="86"/>
      <c r="E506" s="84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2"/>
      <c r="B507" s="113"/>
      <c r="C507" s="7"/>
      <c r="D507" s="86"/>
      <c r="E507" s="84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2"/>
      <c r="B508" s="113"/>
      <c r="C508" s="7"/>
      <c r="D508" s="86"/>
      <c r="E508" s="84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2"/>
      <c r="B509" s="113"/>
      <c r="C509" s="7"/>
      <c r="D509" s="86"/>
      <c r="E509" s="84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2"/>
      <c r="B510" s="113"/>
      <c r="C510" s="7"/>
      <c r="D510" s="86"/>
      <c r="E510" s="84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2"/>
      <c r="B511" s="113"/>
      <c r="C511" s="7"/>
      <c r="D511" s="86"/>
      <c r="E511" s="84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2"/>
      <c r="B512" s="113"/>
      <c r="C512" s="7"/>
      <c r="D512" s="86"/>
      <c r="E512" s="84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2"/>
      <c r="B513" s="113"/>
      <c r="C513" s="7"/>
      <c r="D513" s="86"/>
      <c r="E513" s="84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2"/>
      <c r="B514" s="113"/>
      <c r="C514" s="7"/>
      <c r="D514" s="86"/>
      <c r="E514" s="84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2"/>
      <c r="B515" s="113"/>
      <c r="C515" s="7"/>
      <c r="D515" s="86"/>
      <c r="E515" s="84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2"/>
      <c r="B516" s="113"/>
      <c r="C516" s="7"/>
      <c r="D516" s="86"/>
      <c r="E516" s="84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2"/>
      <c r="B517" s="113"/>
      <c r="C517" s="7"/>
      <c r="D517" s="86"/>
      <c r="E517" s="8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2"/>
      <c r="B518" s="113"/>
      <c r="C518" s="7"/>
      <c r="D518" s="86"/>
      <c r="E518" s="8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2"/>
      <c r="B519" s="113"/>
      <c r="C519" s="7"/>
      <c r="D519" s="86"/>
      <c r="E519" s="8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2"/>
      <c r="B520" s="113"/>
      <c r="C520" s="7"/>
      <c r="D520" s="86"/>
      <c r="E520" s="8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2"/>
      <c r="B521" s="113"/>
      <c r="C521" s="7"/>
      <c r="D521" s="86"/>
      <c r="E521" s="8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2"/>
      <c r="B522" s="113"/>
      <c r="C522" s="7"/>
      <c r="D522" s="86"/>
      <c r="E522" s="8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2"/>
      <c r="B523" s="113"/>
      <c r="C523" s="7"/>
      <c r="D523" s="86"/>
      <c r="E523" s="8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2"/>
      <c r="B524" s="113"/>
      <c r="C524" s="7"/>
      <c r="D524" s="86"/>
      <c r="E524" s="8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2"/>
      <c r="B525" s="113"/>
      <c r="C525" s="7"/>
      <c r="D525" s="86"/>
      <c r="E525" s="8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2"/>
      <c r="B526" s="113"/>
      <c r="C526" s="7"/>
      <c r="D526" s="86"/>
      <c r="E526" s="8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2"/>
      <c r="B527" s="113"/>
      <c r="C527" s="7"/>
      <c r="D527" s="86"/>
      <c r="E527" s="8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2"/>
      <c r="B528" s="113"/>
      <c r="C528" s="7"/>
      <c r="D528" s="86"/>
      <c r="E528" s="8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2"/>
      <c r="B529" s="113"/>
      <c r="C529" s="7"/>
      <c r="D529" s="86"/>
      <c r="E529" s="8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2"/>
      <c r="B530" s="113"/>
      <c r="C530" s="7"/>
      <c r="D530" s="86"/>
      <c r="E530" s="8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2"/>
      <c r="B531" s="113"/>
      <c r="C531" s="7"/>
      <c r="D531" s="86"/>
      <c r="E531" s="8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2"/>
      <c r="B532" s="113"/>
      <c r="C532" s="7"/>
      <c r="D532" s="86"/>
      <c r="E532" s="8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2"/>
      <c r="B533" s="113"/>
      <c r="C533" s="7"/>
      <c r="D533" s="86"/>
      <c r="E533" s="8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2"/>
      <c r="B534" s="113"/>
      <c r="C534" s="7"/>
      <c r="D534" s="86"/>
      <c r="E534" s="8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2"/>
      <c r="B535" s="113"/>
      <c r="C535" s="7"/>
      <c r="D535" s="86"/>
      <c r="E535" s="8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2"/>
      <c r="B536" s="113"/>
      <c r="C536" s="7"/>
      <c r="D536" s="86"/>
      <c r="E536" s="8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2"/>
      <c r="B537" s="113"/>
      <c r="C537" s="7"/>
      <c r="D537" s="86"/>
      <c r="E537" s="8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2"/>
      <c r="B538" s="113"/>
      <c r="C538" s="7"/>
      <c r="D538" s="86"/>
      <c r="E538" s="8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2"/>
      <c r="B539" s="113"/>
      <c r="C539" s="7"/>
      <c r="D539" s="86"/>
      <c r="E539" s="8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2"/>
      <c r="B540" s="113"/>
      <c r="C540" s="7"/>
      <c r="D540" s="86"/>
      <c r="E540" s="8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2"/>
      <c r="B541" s="113"/>
      <c r="C541" s="7"/>
      <c r="D541" s="86"/>
      <c r="E541" s="8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2"/>
      <c r="B542" s="113"/>
      <c r="C542" s="7"/>
      <c r="D542" s="86"/>
      <c r="E542" s="8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2"/>
      <c r="B543" s="113"/>
      <c r="C543" s="7"/>
      <c r="D543" s="86"/>
      <c r="E543" s="8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2"/>
      <c r="B544" s="113"/>
      <c r="C544" s="7"/>
      <c r="D544" s="86"/>
      <c r="E544" s="8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2"/>
      <c r="B545" s="113"/>
      <c r="C545" s="7"/>
      <c r="D545" s="86"/>
      <c r="E545" s="8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2"/>
      <c r="B546" s="113"/>
      <c r="C546" s="7"/>
      <c r="D546" s="86"/>
      <c r="E546" s="8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2"/>
      <c r="B547" s="113"/>
      <c r="C547" s="7"/>
      <c r="D547" s="86"/>
      <c r="E547" s="8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2"/>
      <c r="B548" s="113"/>
      <c r="C548" s="7"/>
      <c r="D548" s="86"/>
      <c r="E548" s="8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2"/>
      <c r="B549" s="113"/>
      <c r="C549" s="7"/>
      <c r="D549" s="86"/>
      <c r="E549" s="8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2"/>
      <c r="B550" s="113"/>
      <c r="C550" s="7"/>
      <c r="D550" s="86"/>
      <c r="E550" s="8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2"/>
      <c r="B551" s="113"/>
      <c r="C551" s="7"/>
      <c r="D551" s="86"/>
      <c r="E551" s="8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2"/>
      <c r="B552" s="113"/>
      <c r="C552" s="7"/>
      <c r="D552" s="86"/>
      <c r="E552" s="8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2"/>
      <c r="B553" s="113"/>
      <c r="C553" s="7"/>
      <c r="D553" s="86"/>
      <c r="E553" s="8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2"/>
      <c r="B554" s="113"/>
      <c r="C554" s="7"/>
      <c r="D554" s="86"/>
      <c r="E554" s="8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2"/>
      <c r="B555" s="113"/>
      <c r="C555" s="7"/>
      <c r="D555" s="86"/>
      <c r="E555" s="8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2"/>
      <c r="B556" s="113"/>
      <c r="C556" s="7"/>
      <c r="D556" s="86"/>
      <c r="E556" s="8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2"/>
      <c r="B557" s="113"/>
      <c r="C557" s="7"/>
      <c r="D557" s="86"/>
      <c r="E557" s="8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2"/>
      <c r="B558" s="113"/>
      <c r="C558" s="7"/>
      <c r="D558" s="86"/>
      <c r="E558" s="8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2"/>
      <c r="B559" s="113"/>
      <c r="C559" s="7"/>
      <c r="D559" s="86"/>
      <c r="E559" s="8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2"/>
      <c r="B560" s="113"/>
      <c r="C560" s="7"/>
      <c r="D560" s="86"/>
      <c r="E560" s="8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2"/>
      <c r="B561" s="113"/>
      <c r="C561" s="7"/>
      <c r="D561" s="86"/>
      <c r="E561" s="8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2"/>
      <c r="B562" s="113"/>
      <c r="C562" s="7"/>
      <c r="D562" s="86"/>
      <c r="E562" s="8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2"/>
      <c r="B563" s="113"/>
      <c r="C563" s="7"/>
      <c r="D563" s="86"/>
      <c r="E563" s="8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2"/>
      <c r="B564" s="113"/>
      <c r="C564" s="7"/>
      <c r="D564" s="86"/>
      <c r="E564" s="8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2"/>
      <c r="B565" s="113"/>
      <c r="C565" s="7"/>
      <c r="D565" s="86"/>
      <c r="E565" s="8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2"/>
      <c r="B566" s="113"/>
      <c r="C566" s="7"/>
      <c r="D566" s="86"/>
      <c r="E566" s="8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2"/>
      <c r="B567" s="113"/>
      <c r="C567" s="7"/>
      <c r="D567" s="86"/>
      <c r="E567" s="8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2"/>
      <c r="B568" s="113"/>
      <c r="C568" s="7"/>
      <c r="D568" s="86"/>
      <c r="E568" s="8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2"/>
      <c r="B569" s="113"/>
      <c r="C569" s="7"/>
      <c r="D569" s="86"/>
      <c r="E569" s="8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2"/>
      <c r="B570" s="113"/>
      <c r="C570" s="7"/>
      <c r="D570" s="86"/>
      <c r="E570" s="8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2"/>
      <c r="B571" s="113"/>
      <c r="C571" s="7"/>
      <c r="D571" s="86"/>
      <c r="E571" s="8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2"/>
      <c r="B572" s="113"/>
      <c r="C572" s="7"/>
      <c r="D572" s="86"/>
      <c r="E572" s="8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2"/>
      <c r="B573" s="113"/>
      <c r="C573" s="7"/>
      <c r="D573" s="86"/>
      <c r="E573" s="8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2"/>
      <c r="B574" s="113"/>
      <c r="C574" s="7"/>
      <c r="D574" s="86"/>
      <c r="E574" s="8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2"/>
      <c r="B575" s="113"/>
      <c r="C575" s="7"/>
      <c r="D575" s="86"/>
      <c r="E575" s="8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2"/>
      <c r="B576" s="113"/>
      <c r="C576" s="7"/>
      <c r="D576" s="86"/>
      <c r="E576" s="8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2"/>
      <c r="B577" s="113"/>
      <c r="C577" s="7"/>
      <c r="D577" s="86"/>
      <c r="E577" s="8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2"/>
      <c r="B578" s="113"/>
      <c r="C578" s="7"/>
      <c r="D578" s="86"/>
      <c r="E578" s="8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2"/>
      <c r="B579" s="113"/>
      <c r="C579" s="7"/>
      <c r="D579" s="86"/>
      <c r="E579" s="8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2"/>
      <c r="B580" s="113"/>
      <c r="C580" s="7"/>
      <c r="D580" s="86"/>
      <c r="E580" s="8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2"/>
      <c r="B581" s="113"/>
      <c r="C581" s="7"/>
      <c r="D581" s="86"/>
      <c r="E581" s="8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2"/>
      <c r="B582" s="113"/>
      <c r="C582" s="7"/>
      <c r="D582" s="86"/>
      <c r="E582" s="8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2"/>
      <c r="B583" s="113"/>
      <c r="C583" s="7"/>
      <c r="D583" s="86"/>
      <c r="E583" s="8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2"/>
      <c r="B584" s="113"/>
      <c r="C584" s="7"/>
      <c r="D584" s="86"/>
      <c r="E584" s="8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2"/>
      <c r="B585" s="113"/>
      <c r="C585" s="7"/>
      <c r="D585" s="86"/>
      <c r="E585" s="8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2"/>
      <c r="B586" s="113"/>
      <c r="C586" s="7"/>
      <c r="D586" s="86"/>
      <c r="E586" s="8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2"/>
      <c r="B587" s="113"/>
      <c r="C587" s="7"/>
      <c r="D587" s="86"/>
      <c r="E587" s="8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2"/>
      <c r="B588" s="113"/>
      <c r="C588" s="7"/>
      <c r="D588" s="86"/>
      <c r="E588" s="8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2"/>
      <c r="B589" s="113"/>
      <c r="C589" s="7"/>
      <c r="D589" s="86"/>
      <c r="E589" s="8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2"/>
      <c r="B590" s="113"/>
      <c r="C590" s="7"/>
      <c r="D590" s="86"/>
      <c r="E590" s="8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2"/>
      <c r="B591" s="113"/>
      <c r="C591" s="7"/>
      <c r="D591" s="86"/>
      <c r="E591" s="8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2"/>
      <c r="B592" s="113"/>
      <c r="C592" s="7"/>
      <c r="D592" s="86"/>
      <c r="E592" s="8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2"/>
      <c r="B593" s="113"/>
      <c r="C593" s="7"/>
      <c r="D593" s="86"/>
      <c r="E593" s="8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2"/>
      <c r="B594" s="113"/>
      <c r="C594" s="7"/>
      <c r="D594" s="86"/>
      <c r="E594" s="8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2"/>
      <c r="B595" s="113"/>
      <c r="C595" s="7"/>
      <c r="D595" s="86"/>
      <c r="E595" s="8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2"/>
      <c r="B596" s="113"/>
      <c r="C596" s="7"/>
      <c r="D596" s="86"/>
      <c r="E596" s="8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2"/>
      <c r="B597" s="113"/>
      <c r="C597" s="7"/>
      <c r="D597" s="86"/>
      <c r="E597" s="8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2"/>
      <c r="B598" s="113"/>
      <c r="C598" s="7"/>
      <c r="D598" s="86"/>
      <c r="E598" s="8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2"/>
      <c r="B599" s="113"/>
      <c r="C599" s="7"/>
      <c r="D599" s="86"/>
      <c r="E599" s="8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2"/>
      <c r="B600" s="113"/>
      <c r="C600" s="7"/>
      <c r="D600" s="86"/>
      <c r="E600" s="8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2"/>
      <c r="B601" s="113"/>
      <c r="C601" s="7"/>
      <c r="D601" s="86"/>
      <c r="E601" s="8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2"/>
      <c r="B602" s="113"/>
      <c r="C602" s="7"/>
      <c r="D602" s="86"/>
      <c r="E602" s="8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2"/>
      <c r="B603" s="113"/>
      <c r="C603" s="7"/>
      <c r="D603" s="86"/>
      <c r="E603" s="8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2"/>
      <c r="B604" s="113"/>
      <c r="C604" s="7"/>
      <c r="D604" s="86"/>
      <c r="E604" s="8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2"/>
      <c r="B605" s="113"/>
      <c r="C605" s="7"/>
      <c r="D605" s="86"/>
      <c r="E605" s="8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2"/>
      <c r="B606" s="113"/>
      <c r="C606" s="7"/>
      <c r="D606" s="86"/>
      <c r="E606" s="8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2"/>
      <c r="B607" s="113"/>
      <c r="C607" s="7"/>
      <c r="D607" s="86"/>
      <c r="E607" s="8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2"/>
      <c r="B608" s="113"/>
      <c r="C608" s="7"/>
      <c r="D608" s="86"/>
      <c r="E608" s="8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2"/>
      <c r="B609" s="113"/>
      <c r="C609" s="7"/>
      <c r="D609" s="86"/>
      <c r="E609" s="8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2"/>
      <c r="B610" s="113"/>
      <c r="C610" s="7"/>
      <c r="D610" s="86"/>
      <c r="E610" s="8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2"/>
      <c r="B611" s="113"/>
      <c r="C611" s="7"/>
      <c r="D611" s="86"/>
      <c r="E611" s="8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2"/>
      <c r="B612" s="113"/>
      <c r="C612" s="7"/>
      <c r="D612" s="86"/>
      <c r="E612" s="8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2"/>
      <c r="B613" s="113"/>
      <c r="C613" s="7"/>
      <c r="D613" s="86"/>
      <c r="E613" s="8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2"/>
      <c r="B614" s="113"/>
      <c r="C614" s="7"/>
      <c r="D614" s="86"/>
      <c r="E614" s="8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2"/>
      <c r="B615" s="113"/>
      <c r="C615" s="7"/>
      <c r="D615" s="86"/>
      <c r="E615" s="8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2"/>
      <c r="B616" s="113"/>
      <c r="C616" s="7"/>
      <c r="D616" s="86"/>
      <c r="E616" s="8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2"/>
      <c r="B617" s="113"/>
      <c r="C617" s="7"/>
      <c r="D617" s="86"/>
      <c r="E617" s="8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2"/>
      <c r="B618" s="113"/>
      <c r="C618" s="7"/>
      <c r="D618" s="86"/>
      <c r="E618" s="8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2"/>
      <c r="B619" s="113"/>
      <c r="C619" s="7"/>
      <c r="D619" s="86"/>
      <c r="E619" s="8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2"/>
      <c r="B620" s="113"/>
      <c r="C620" s="7"/>
      <c r="D620" s="86"/>
      <c r="E620" s="8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2"/>
      <c r="B621" s="113"/>
      <c r="C621" s="7"/>
      <c r="D621" s="86"/>
      <c r="E621" s="8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2"/>
      <c r="B622" s="113"/>
      <c r="C622" s="7"/>
      <c r="D622" s="86"/>
      <c r="E622" s="8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2"/>
      <c r="B623" s="113"/>
      <c r="C623" s="7"/>
      <c r="D623" s="86"/>
      <c r="E623" s="8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2"/>
      <c r="B624" s="113"/>
      <c r="C624" s="7"/>
      <c r="D624" s="86"/>
      <c r="E624" s="8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2"/>
      <c r="B625" s="113"/>
      <c r="C625" s="7"/>
      <c r="D625" s="86"/>
      <c r="E625" s="8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2"/>
      <c r="B626" s="113"/>
      <c r="C626" s="7"/>
      <c r="D626" s="86"/>
      <c r="E626" s="8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2"/>
      <c r="B627" s="113"/>
      <c r="C627" s="7"/>
      <c r="D627" s="86"/>
      <c r="E627" s="8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2"/>
      <c r="B628" s="113"/>
      <c r="C628" s="7"/>
      <c r="D628" s="86"/>
      <c r="E628" s="8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2"/>
      <c r="B629" s="113"/>
      <c r="C629" s="7"/>
      <c r="D629" s="86"/>
      <c r="E629" s="8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2"/>
      <c r="B630" s="113"/>
      <c r="C630" s="7"/>
      <c r="D630" s="86"/>
      <c r="E630" s="8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2"/>
      <c r="B631" s="113"/>
      <c r="C631" s="7"/>
      <c r="D631" s="86"/>
      <c r="E631" s="8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2"/>
      <c r="B632" s="113"/>
      <c r="C632" s="7"/>
      <c r="D632" s="86"/>
      <c r="E632" s="8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2"/>
      <c r="B633" s="113"/>
      <c r="C633" s="7"/>
      <c r="D633" s="86"/>
      <c r="E633" s="8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2"/>
      <c r="B634" s="113"/>
      <c r="C634" s="7"/>
      <c r="D634" s="86"/>
      <c r="E634" s="8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2"/>
      <c r="B635" s="113"/>
      <c r="C635" s="7"/>
      <c r="D635" s="86"/>
      <c r="E635" s="8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2"/>
      <c r="B636" s="113"/>
      <c r="C636" s="7"/>
      <c r="D636" s="86"/>
      <c r="E636" s="8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2"/>
      <c r="B637" s="113"/>
      <c r="C637" s="7"/>
      <c r="D637" s="86"/>
      <c r="E637" s="8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2"/>
      <c r="B638" s="113"/>
      <c r="C638" s="7"/>
      <c r="D638" s="86"/>
      <c r="E638" s="8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2"/>
      <c r="B639" s="113"/>
      <c r="C639" s="7"/>
      <c r="D639" s="86"/>
      <c r="E639" s="8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2"/>
      <c r="B640" s="113"/>
      <c r="C640" s="7"/>
      <c r="D640" s="86"/>
      <c r="E640" s="8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2"/>
      <c r="B641" s="113"/>
      <c r="C641" s="7"/>
      <c r="D641" s="86"/>
      <c r="E641" s="8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2"/>
      <c r="B642" s="113"/>
      <c r="C642" s="7"/>
      <c r="D642" s="86"/>
      <c r="E642" s="8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2"/>
      <c r="B643" s="113"/>
      <c r="C643" s="7"/>
      <c r="D643" s="86"/>
      <c r="E643" s="8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2"/>
      <c r="B644" s="113"/>
      <c r="C644" s="7"/>
      <c r="D644" s="86"/>
      <c r="E644" s="8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2"/>
      <c r="B645" s="113"/>
      <c r="C645" s="7"/>
      <c r="D645" s="86"/>
      <c r="E645" s="8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2"/>
      <c r="B646" s="113"/>
      <c r="C646" s="7"/>
      <c r="D646" s="86"/>
      <c r="E646" s="8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2"/>
      <c r="B647" s="113"/>
      <c r="C647" s="7"/>
      <c r="D647" s="86"/>
      <c r="E647" s="8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2"/>
      <c r="B648" s="113"/>
      <c r="C648" s="7"/>
      <c r="D648" s="86"/>
      <c r="E648" s="8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2"/>
      <c r="B649" s="113"/>
      <c r="C649" s="7"/>
      <c r="D649" s="86"/>
      <c r="E649" s="8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2"/>
      <c r="B650" s="113"/>
      <c r="C650" s="7"/>
      <c r="D650" s="86"/>
      <c r="E650" s="8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2"/>
      <c r="B651" s="113"/>
      <c r="C651" s="7"/>
      <c r="D651" s="86"/>
      <c r="E651" s="8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2"/>
      <c r="B652" s="113"/>
      <c r="C652" s="7"/>
      <c r="D652" s="86"/>
      <c r="E652" s="8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2"/>
      <c r="B653" s="113"/>
      <c r="C653" s="7"/>
      <c r="D653" s="86"/>
      <c r="E653" s="8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2"/>
      <c r="B654" s="113"/>
      <c r="C654" s="7"/>
      <c r="D654" s="86"/>
      <c r="E654" s="8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2"/>
      <c r="B655" s="113"/>
      <c r="C655" s="7"/>
      <c r="D655" s="86"/>
      <c r="E655" s="8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2"/>
      <c r="B656" s="113"/>
      <c r="C656" s="7"/>
      <c r="D656" s="86"/>
      <c r="E656" s="8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2"/>
      <c r="B657" s="113"/>
      <c r="C657" s="7"/>
      <c r="D657" s="86"/>
      <c r="E657" s="8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2"/>
      <c r="B658" s="113"/>
      <c r="C658" s="7"/>
      <c r="D658" s="86"/>
      <c r="E658" s="8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2"/>
      <c r="B659" s="113"/>
      <c r="C659" s="7"/>
      <c r="D659" s="86"/>
      <c r="E659" s="8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2"/>
      <c r="B660" s="113"/>
      <c r="C660" s="7"/>
      <c r="D660" s="86"/>
      <c r="E660" s="8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2"/>
      <c r="B661" s="113"/>
      <c r="C661" s="7"/>
      <c r="D661" s="86"/>
      <c r="E661" s="8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2"/>
      <c r="B662" s="113"/>
      <c r="C662" s="7"/>
      <c r="D662" s="86"/>
      <c r="E662" s="8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2"/>
      <c r="B663" s="113"/>
      <c r="C663" s="7"/>
      <c r="D663" s="86"/>
      <c r="E663" s="8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2"/>
      <c r="B664" s="113"/>
      <c r="C664" s="7"/>
      <c r="D664" s="86"/>
      <c r="E664" s="8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2"/>
      <c r="B665" s="113"/>
      <c r="C665" s="7"/>
      <c r="D665" s="86"/>
      <c r="E665" s="8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2"/>
      <c r="B666" s="113"/>
      <c r="C666" s="7"/>
      <c r="D666" s="86"/>
      <c r="E666" s="8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2"/>
      <c r="B667" s="113"/>
      <c r="C667" s="7"/>
      <c r="D667" s="86"/>
      <c r="E667" s="8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2"/>
      <c r="B668" s="113"/>
      <c r="C668" s="7"/>
      <c r="D668" s="86"/>
      <c r="E668" s="8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2"/>
      <c r="B669" s="113"/>
      <c r="C669" s="7"/>
      <c r="D669" s="86"/>
      <c r="E669" s="8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2"/>
      <c r="B670" s="113"/>
      <c r="C670" s="7"/>
      <c r="D670" s="86"/>
      <c r="E670" s="8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2"/>
      <c r="B671" s="113"/>
      <c r="C671" s="7"/>
      <c r="D671" s="86"/>
      <c r="E671" s="8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2"/>
      <c r="B672" s="113"/>
      <c r="C672" s="7"/>
      <c r="D672" s="86"/>
      <c r="E672" s="8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2"/>
      <c r="B673" s="113"/>
      <c r="C673" s="7"/>
      <c r="D673" s="86"/>
      <c r="E673" s="8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2"/>
      <c r="B674" s="113"/>
      <c r="C674" s="7"/>
      <c r="D674" s="86"/>
      <c r="E674" s="8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2"/>
      <c r="B675" s="113"/>
      <c r="C675" s="7"/>
      <c r="D675" s="86"/>
      <c r="E675" s="8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2"/>
      <c r="B676" s="113"/>
      <c r="C676" s="7"/>
      <c r="D676" s="86"/>
      <c r="E676" s="8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2"/>
      <c r="B677" s="113"/>
      <c r="C677" s="7"/>
      <c r="D677" s="86"/>
      <c r="E677" s="8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2"/>
      <c r="B678" s="113"/>
      <c r="C678" s="7"/>
      <c r="D678" s="86"/>
      <c r="E678" s="8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2"/>
      <c r="B679" s="113"/>
      <c r="C679" s="7"/>
      <c r="D679" s="86"/>
      <c r="E679" s="8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2"/>
      <c r="B680" s="113"/>
      <c r="C680" s="7"/>
      <c r="D680" s="86"/>
      <c r="E680" s="8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2"/>
      <c r="B681" s="113"/>
      <c r="C681" s="7"/>
      <c r="D681" s="86"/>
      <c r="E681" s="8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2"/>
      <c r="B682" s="113"/>
      <c r="C682" s="7"/>
      <c r="D682" s="86"/>
      <c r="E682" s="8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2"/>
      <c r="B683" s="113"/>
      <c r="C683" s="7"/>
      <c r="D683" s="86"/>
      <c r="E683" s="8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2"/>
      <c r="B684" s="113"/>
      <c r="C684" s="7"/>
      <c r="D684" s="86"/>
      <c r="E684" s="8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2"/>
      <c r="B685" s="113"/>
      <c r="C685" s="7"/>
      <c r="D685" s="86"/>
      <c r="E685" s="8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2"/>
      <c r="B686" s="113"/>
      <c r="C686" s="7"/>
      <c r="D686" s="86"/>
      <c r="E686" s="8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2"/>
      <c r="B687" s="113"/>
      <c r="C687" s="7"/>
      <c r="D687" s="86"/>
      <c r="E687" s="8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2"/>
      <c r="B688" s="113"/>
      <c r="C688" s="7"/>
      <c r="D688" s="86"/>
      <c r="E688" s="8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2"/>
      <c r="B689" s="113"/>
      <c r="C689" s="7"/>
      <c r="D689" s="86"/>
      <c r="E689" s="8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2"/>
      <c r="B690" s="113"/>
      <c r="C690" s="7"/>
      <c r="D690" s="86"/>
      <c r="E690" s="8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2"/>
      <c r="B691" s="113"/>
      <c r="C691" s="7"/>
      <c r="D691" s="86"/>
      <c r="E691" s="8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2"/>
      <c r="B692" s="113"/>
      <c r="C692" s="7"/>
      <c r="D692" s="86"/>
      <c r="E692" s="8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2"/>
      <c r="B693" s="113"/>
      <c r="C693" s="7"/>
      <c r="D693" s="86"/>
      <c r="E693" s="8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2"/>
      <c r="B694" s="113"/>
      <c r="C694" s="7"/>
      <c r="D694" s="86"/>
      <c r="E694" s="8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2"/>
      <c r="B695" s="113"/>
      <c r="C695" s="7"/>
      <c r="D695" s="86"/>
      <c r="E695" s="8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2"/>
      <c r="B696" s="113"/>
      <c r="C696" s="7"/>
      <c r="D696" s="86"/>
      <c r="E696" s="8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2"/>
      <c r="B697" s="113"/>
      <c r="C697" s="7"/>
      <c r="D697" s="86"/>
      <c r="E697" s="8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2"/>
      <c r="B698" s="113"/>
      <c r="C698" s="7"/>
      <c r="D698" s="86"/>
      <c r="E698" s="8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2"/>
      <c r="B699" s="113"/>
      <c r="C699" s="7"/>
      <c r="D699" s="86"/>
      <c r="E699" s="8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2"/>
      <c r="B700" s="113"/>
      <c r="C700" s="7"/>
      <c r="D700" s="86"/>
      <c r="E700" s="8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2"/>
      <c r="B701" s="113"/>
      <c r="C701" s="7"/>
      <c r="D701" s="86"/>
      <c r="E701" s="8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2"/>
      <c r="B702" s="113"/>
      <c r="C702" s="7"/>
      <c r="D702" s="86"/>
      <c r="E702" s="8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2"/>
      <c r="B703" s="113"/>
      <c r="C703" s="7"/>
      <c r="D703" s="86"/>
      <c r="E703" s="8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2"/>
      <c r="B704" s="113"/>
      <c r="C704" s="7"/>
      <c r="D704" s="86"/>
      <c r="E704" s="8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2"/>
      <c r="B705" s="113"/>
      <c r="C705" s="7"/>
      <c r="D705" s="86"/>
      <c r="E705" s="8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2"/>
      <c r="B706" s="113"/>
      <c r="C706" s="7"/>
      <c r="D706" s="86"/>
      <c r="E706" s="8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2"/>
      <c r="B707" s="113"/>
      <c r="C707" s="7"/>
      <c r="D707" s="86"/>
      <c r="E707" s="8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2"/>
      <c r="B708" s="113"/>
      <c r="C708" s="7"/>
      <c r="D708" s="86"/>
      <c r="E708" s="8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2"/>
      <c r="B709" s="113"/>
      <c r="C709" s="7"/>
      <c r="D709" s="86"/>
      <c r="E709" s="8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2"/>
      <c r="B710" s="113"/>
      <c r="C710" s="7"/>
      <c r="D710" s="86"/>
      <c r="E710" s="8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2"/>
      <c r="B711" s="113"/>
      <c r="C711" s="7"/>
      <c r="D711" s="86"/>
      <c r="E711" s="8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2"/>
      <c r="B712" s="113"/>
      <c r="C712" s="7"/>
      <c r="D712" s="86"/>
      <c r="E712" s="8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2"/>
      <c r="B713" s="113"/>
      <c r="C713" s="7"/>
      <c r="D713" s="86"/>
      <c r="E713" s="8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2"/>
      <c r="B714" s="113"/>
      <c r="C714" s="7"/>
      <c r="D714" s="86"/>
      <c r="E714" s="8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2"/>
      <c r="B715" s="113"/>
      <c r="C715" s="7"/>
      <c r="D715" s="86"/>
      <c r="E715" s="8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2"/>
      <c r="B716" s="113"/>
      <c r="C716" s="7"/>
      <c r="D716" s="86"/>
      <c r="E716" s="8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2"/>
      <c r="B717" s="113"/>
      <c r="C717" s="7"/>
      <c r="D717" s="86"/>
      <c r="E717" s="8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2"/>
      <c r="B718" s="113"/>
      <c r="C718" s="7"/>
      <c r="D718" s="86"/>
      <c r="E718" s="8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2"/>
      <c r="B719" s="113"/>
      <c r="C719" s="7"/>
      <c r="D719" s="86"/>
      <c r="E719" s="8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2"/>
      <c r="B720" s="113"/>
      <c r="C720" s="7"/>
      <c r="D720" s="86"/>
      <c r="E720" s="8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2"/>
      <c r="B721" s="113"/>
      <c r="C721" s="7"/>
      <c r="D721" s="86"/>
      <c r="E721" s="8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2"/>
      <c r="B722" s="113"/>
      <c r="C722" s="7"/>
      <c r="D722" s="86"/>
      <c r="E722" s="8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2"/>
      <c r="B723" s="113"/>
      <c r="C723" s="7"/>
      <c r="D723" s="86"/>
      <c r="E723" s="8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2"/>
      <c r="B724" s="113"/>
      <c r="C724" s="7"/>
      <c r="D724" s="86"/>
      <c r="E724" s="8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2"/>
      <c r="B725" s="113"/>
      <c r="C725" s="7"/>
      <c r="D725" s="86"/>
      <c r="E725" s="8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2"/>
      <c r="B726" s="113"/>
      <c r="C726" s="7"/>
      <c r="D726" s="86"/>
      <c r="E726" s="8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2"/>
      <c r="B727" s="113"/>
      <c r="C727" s="7"/>
      <c r="D727" s="86"/>
      <c r="E727" s="8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2"/>
      <c r="B728" s="113"/>
      <c r="C728" s="7"/>
      <c r="D728" s="86"/>
      <c r="E728" s="8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2"/>
      <c r="B729" s="113"/>
      <c r="C729" s="7"/>
      <c r="D729" s="86"/>
      <c r="E729" s="8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2"/>
      <c r="B730" s="113"/>
      <c r="C730" s="7"/>
      <c r="D730" s="86"/>
      <c r="E730" s="8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2"/>
      <c r="B731" s="113"/>
      <c r="C731" s="7"/>
      <c r="D731" s="86"/>
      <c r="E731" s="8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2"/>
      <c r="B732" s="113"/>
      <c r="C732" s="7"/>
      <c r="D732" s="86"/>
      <c r="E732" s="8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2"/>
      <c r="B733" s="113"/>
      <c r="C733" s="7"/>
      <c r="D733" s="86"/>
      <c r="E733" s="8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2"/>
      <c r="B734" s="113"/>
      <c r="C734" s="7"/>
      <c r="D734" s="86"/>
      <c r="E734" s="8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2"/>
      <c r="B735" s="113"/>
      <c r="C735" s="7"/>
      <c r="D735" s="86"/>
      <c r="E735" s="8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2"/>
      <c r="B736" s="113"/>
      <c r="C736" s="7"/>
      <c r="D736" s="86"/>
      <c r="E736" s="8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2"/>
      <c r="B737" s="113"/>
      <c r="C737" s="7"/>
      <c r="D737" s="86"/>
      <c r="E737" s="8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2"/>
      <c r="B738" s="113"/>
      <c r="C738" s="7"/>
      <c r="D738" s="86"/>
      <c r="E738" s="8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2"/>
      <c r="B739" s="113"/>
      <c r="C739" s="7"/>
      <c r="D739" s="86"/>
      <c r="E739" s="8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2"/>
      <c r="B740" s="113"/>
      <c r="C740" s="7"/>
      <c r="D740" s="86"/>
      <c r="E740" s="8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2"/>
      <c r="B741" s="113"/>
      <c r="C741" s="7"/>
      <c r="D741" s="86"/>
      <c r="E741" s="8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2"/>
      <c r="B742" s="113"/>
      <c r="C742" s="7"/>
      <c r="D742" s="86"/>
      <c r="E742" s="8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2"/>
      <c r="B743" s="113"/>
      <c r="C743" s="7"/>
      <c r="D743" s="86"/>
      <c r="E743" s="8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2"/>
      <c r="B744" s="113"/>
      <c r="C744" s="7"/>
      <c r="D744" s="86"/>
      <c r="E744" s="8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2"/>
      <c r="B745" s="113"/>
      <c r="C745" s="7"/>
      <c r="D745" s="86"/>
      <c r="E745" s="8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2"/>
      <c r="B746" s="113"/>
      <c r="C746" s="7"/>
      <c r="D746" s="86"/>
      <c r="E746" s="8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2"/>
      <c r="B747" s="113"/>
      <c r="C747" s="7"/>
      <c r="D747" s="86"/>
      <c r="E747" s="8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2"/>
      <c r="B748" s="113"/>
      <c r="C748" s="7"/>
      <c r="D748" s="86"/>
      <c r="E748" s="8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2"/>
      <c r="B749" s="113"/>
      <c r="C749" s="7"/>
      <c r="D749" s="86"/>
      <c r="E749" s="8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2"/>
      <c r="B750" s="113"/>
      <c r="C750" s="7"/>
      <c r="D750" s="86"/>
      <c r="E750" s="8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2"/>
      <c r="B751" s="113"/>
      <c r="C751" s="7"/>
      <c r="D751" s="86"/>
      <c r="E751" s="8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2"/>
      <c r="B752" s="113"/>
      <c r="C752" s="7"/>
      <c r="D752" s="86"/>
      <c r="E752" s="8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2"/>
      <c r="B753" s="113"/>
      <c r="C753" s="7"/>
      <c r="D753" s="86"/>
      <c r="E753" s="8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2"/>
      <c r="B754" s="113"/>
      <c r="C754" s="7"/>
      <c r="D754" s="86"/>
      <c r="E754" s="8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2"/>
      <c r="B755" s="113"/>
      <c r="C755" s="7"/>
      <c r="D755" s="86"/>
      <c r="E755" s="8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2"/>
      <c r="B756" s="113"/>
      <c r="C756" s="7"/>
      <c r="D756" s="86"/>
      <c r="E756" s="8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2"/>
      <c r="B757" s="113"/>
      <c r="C757" s="7"/>
      <c r="D757" s="86"/>
      <c r="E757" s="8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2"/>
      <c r="B758" s="113"/>
      <c r="C758" s="7"/>
      <c r="D758" s="86"/>
      <c r="E758" s="8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2"/>
      <c r="B759" s="113"/>
      <c r="C759" s="7"/>
      <c r="D759" s="86"/>
      <c r="E759" s="8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2"/>
      <c r="B760" s="113"/>
      <c r="C760" s="7"/>
      <c r="D760" s="86"/>
      <c r="E760" s="8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2"/>
      <c r="B761" s="113"/>
      <c r="C761" s="7"/>
      <c r="D761" s="86"/>
      <c r="E761" s="8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2"/>
      <c r="B762" s="113"/>
      <c r="C762" s="7"/>
      <c r="D762" s="86"/>
      <c r="E762" s="8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2"/>
      <c r="B763" s="113"/>
      <c r="C763" s="7"/>
      <c r="D763" s="86"/>
      <c r="E763" s="8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2"/>
      <c r="B764" s="113"/>
      <c r="C764" s="7"/>
      <c r="D764" s="86"/>
      <c r="E764" s="8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2"/>
      <c r="B765" s="113"/>
      <c r="C765" s="7"/>
      <c r="D765" s="86"/>
      <c r="E765" s="8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2"/>
      <c r="B766" s="113"/>
      <c r="C766" s="7"/>
      <c r="D766" s="86"/>
      <c r="E766" s="8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2"/>
      <c r="B767" s="113"/>
      <c r="C767" s="7"/>
      <c r="D767" s="86"/>
      <c r="E767" s="8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2"/>
      <c r="B768" s="113"/>
      <c r="C768" s="7"/>
      <c r="D768" s="86"/>
      <c r="E768" s="8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2"/>
      <c r="B769" s="113"/>
      <c r="C769" s="7"/>
      <c r="D769" s="86"/>
      <c r="E769" s="8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2"/>
      <c r="B770" s="113"/>
      <c r="C770" s="7"/>
      <c r="D770" s="86"/>
      <c r="E770" s="8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2"/>
      <c r="B771" s="113"/>
      <c r="C771" s="7"/>
      <c r="D771" s="86"/>
      <c r="E771" s="8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2"/>
      <c r="B772" s="113"/>
      <c r="C772" s="7"/>
      <c r="D772" s="86"/>
      <c r="E772" s="8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2"/>
      <c r="B773" s="113"/>
      <c r="C773" s="7"/>
      <c r="D773" s="86"/>
      <c r="E773" s="8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2"/>
      <c r="B774" s="113"/>
      <c r="C774" s="7"/>
      <c r="D774" s="86"/>
      <c r="E774" s="8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2"/>
      <c r="B775" s="113"/>
      <c r="C775" s="7"/>
      <c r="D775" s="86"/>
      <c r="E775" s="8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2"/>
      <c r="B776" s="113"/>
      <c r="C776" s="7"/>
      <c r="D776" s="86"/>
      <c r="E776" s="8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2"/>
      <c r="B777" s="113"/>
      <c r="C777" s="7"/>
      <c r="D777" s="86"/>
      <c r="E777" s="8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2"/>
      <c r="B778" s="113"/>
      <c r="C778" s="7"/>
      <c r="D778" s="86"/>
      <c r="E778" s="8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2"/>
      <c r="B779" s="113"/>
      <c r="C779" s="7"/>
      <c r="D779" s="86"/>
      <c r="E779" s="8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2"/>
      <c r="B780" s="113"/>
      <c r="C780" s="7"/>
      <c r="D780" s="86"/>
      <c r="E780" s="8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2"/>
      <c r="B781" s="113"/>
      <c r="C781" s="7"/>
      <c r="D781" s="86"/>
      <c r="E781" s="8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2"/>
      <c r="B782" s="113"/>
      <c r="C782" s="7"/>
      <c r="D782" s="86"/>
      <c r="E782" s="8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2"/>
      <c r="B783" s="113"/>
      <c r="C783" s="7"/>
      <c r="D783" s="86"/>
      <c r="E783" s="8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2"/>
      <c r="B784" s="113"/>
      <c r="C784" s="7"/>
      <c r="D784" s="86"/>
      <c r="E784" s="8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2"/>
      <c r="B785" s="113"/>
      <c r="C785" s="7"/>
      <c r="D785" s="86"/>
      <c r="E785" s="8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2"/>
      <c r="B786" s="113"/>
      <c r="C786" s="7"/>
      <c r="D786" s="86"/>
      <c r="E786" s="8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2"/>
      <c r="B787" s="113"/>
      <c r="C787" s="7"/>
      <c r="D787" s="86"/>
      <c r="E787" s="8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2"/>
      <c r="B788" s="113"/>
      <c r="C788" s="7"/>
      <c r="D788" s="86"/>
      <c r="E788" s="8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2"/>
      <c r="B789" s="113"/>
      <c r="C789" s="7"/>
      <c r="D789" s="86"/>
      <c r="E789" s="8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2"/>
      <c r="B790" s="113"/>
      <c r="C790" s="7"/>
      <c r="D790" s="86"/>
      <c r="E790" s="8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2"/>
      <c r="B791" s="113"/>
      <c r="C791" s="7"/>
      <c r="D791" s="86"/>
      <c r="E791" s="8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2"/>
      <c r="B792" s="113"/>
      <c r="C792" s="7"/>
      <c r="D792" s="86"/>
      <c r="E792" s="8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2"/>
      <c r="B793" s="113"/>
      <c r="C793" s="7"/>
      <c r="D793" s="86"/>
      <c r="E793" s="8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2"/>
      <c r="B794" s="113"/>
      <c r="C794" s="7"/>
      <c r="D794" s="86"/>
      <c r="E794" s="8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2"/>
      <c r="B795" s="113"/>
      <c r="C795" s="7"/>
      <c r="D795" s="86"/>
      <c r="E795" s="8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2"/>
      <c r="B796" s="113"/>
      <c r="C796" s="7"/>
      <c r="D796" s="86"/>
      <c r="E796" s="8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2"/>
      <c r="B797" s="113"/>
      <c r="C797" s="7"/>
      <c r="D797" s="86"/>
      <c r="E797" s="8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2"/>
      <c r="B798" s="113"/>
      <c r="C798" s="7"/>
      <c r="D798" s="86"/>
      <c r="E798" s="8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2"/>
      <c r="B799" s="113"/>
      <c r="C799" s="7"/>
      <c r="D799" s="86"/>
      <c r="E799" s="8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2"/>
      <c r="B800" s="113"/>
      <c r="C800" s="7"/>
      <c r="D800" s="86"/>
      <c r="E800" s="8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2"/>
      <c r="B801" s="113"/>
      <c r="C801" s="7"/>
      <c r="D801" s="86"/>
      <c r="E801" s="8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2"/>
      <c r="B802" s="113"/>
      <c r="C802" s="7"/>
      <c r="D802" s="86"/>
      <c r="E802" s="8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2"/>
      <c r="B803" s="113"/>
      <c r="C803" s="7"/>
      <c r="D803" s="86"/>
      <c r="E803" s="8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2"/>
      <c r="B804" s="113"/>
      <c r="C804" s="7"/>
      <c r="D804" s="86"/>
      <c r="E804" s="8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2"/>
      <c r="B805" s="113"/>
      <c r="C805" s="7"/>
      <c r="D805" s="86"/>
      <c r="E805" s="8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2"/>
      <c r="B806" s="113"/>
      <c r="C806" s="7"/>
      <c r="D806" s="86"/>
      <c r="E806" s="8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2"/>
      <c r="B807" s="113"/>
      <c r="C807" s="7"/>
      <c r="D807" s="86"/>
      <c r="E807" s="8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2"/>
      <c r="B808" s="113"/>
      <c r="C808" s="7"/>
      <c r="D808" s="86"/>
      <c r="E808" s="8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2"/>
      <c r="B809" s="113"/>
      <c r="C809" s="7"/>
      <c r="D809" s="86"/>
      <c r="E809" s="8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2"/>
      <c r="B810" s="113"/>
      <c r="C810" s="7"/>
      <c r="D810" s="86"/>
      <c r="E810" s="8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2"/>
      <c r="B811" s="113"/>
      <c r="C811" s="7"/>
      <c r="D811" s="86"/>
      <c r="E811" s="8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2"/>
      <c r="B812" s="113"/>
      <c r="C812" s="7"/>
      <c r="D812" s="86"/>
      <c r="E812" s="8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2"/>
      <c r="B813" s="113"/>
      <c r="C813" s="7"/>
      <c r="D813" s="86"/>
      <c r="E813" s="8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2"/>
      <c r="B814" s="113"/>
      <c r="C814" s="7"/>
      <c r="D814" s="86"/>
      <c r="E814" s="8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2"/>
      <c r="B815" s="113"/>
      <c r="C815" s="7"/>
      <c r="D815" s="86"/>
      <c r="E815" s="8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2"/>
      <c r="B816" s="113"/>
      <c r="C816" s="7"/>
      <c r="D816" s="86"/>
      <c r="E816" s="8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2"/>
      <c r="B817" s="113"/>
      <c r="C817" s="7"/>
      <c r="D817" s="86"/>
      <c r="E817" s="8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2"/>
      <c r="B818" s="113"/>
      <c r="C818" s="7"/>
      <c r="D818" s="86"/>
      <c r="E818" s="8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2"/>
      <c r="B819" s="113"/>
      <c r="C819" s="7"/>
      <c r="D819" s="86"/>
      <c r="E819" s="8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2"/>
      <c r="B820" s="113"/>
      <c r="C820" s="7"/>
      <c r="D820" s="86"/>
      <c r="E820" s="8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2"/>
      <c r="B821" s="113"/>
      <c r="C821" s="7"/>
      <c r="D821" s="86"/>
      <c r="E821" s="8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2"/>
      <c r="B822" s="113"/>
      <c r="C822" s="7"/>
      <c r="D822" s="86"/>
      <c r="E822" s="8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2"/>
      <c r="B823" s="113"/>
      <c r="C823" s="7"/>
      <c r="D823" s="86"/>
      <c r="E823" s="8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2"/>
      <c r="B824" s="113"/>
      <c r="C824" s="7"/>
      <c r="D824" s="86"/>
      <c r="E824" s="8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2"/>
      <c r="B825" s="113"/>
      <c r="C825" s="7"/>
      <c r="D825" s="86"/>
      <c r="E825" s="8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2"/>
      <c r="B826" s="113"/>
      <c r="C826" s="7"/>
      <c r="D826" s="86"/>
      <c r="E826" s="8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2"/>
      <c r="B827" s="113"/>
      <c r="C827" s="7"/>
      <c r="D827" s="86"/>
      <c r="E827" s="8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2"/>
      <c r="B828" s="113"/>
      <c r="C828" s="7"/>
      <c r="D828" s="86"/>
      <c r="E828" s="8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2"/>
      <c r="B829" s="113"/>
      <c r="C829" s="7"/>
      <c r="D829" s="86"/>
      <c r="E829" s="8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2"/>
      <c r="B830" s="113"/>
      <c r="C830" s="7"/>
      <c r="D830" s="86"/>
      <c r="E830" s="8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2"/>
      <c r="B831" s="113"/>
      <c r="C831" s="7"/>
      <c r="D831" s="86"/>
      <c r="E831" s="8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2"/>
      <c r="B832" s="113"/>
      <c r="C832" s="7"/>
      <c r="D832" s="86"/>
      <c r="E832" s="8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2"/>
      <c r="B833" s="113"/>
      <c r="C833" s="7"/>
      <c r="D833" s="86"/>
      <c r="E833" s="8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2"/>
      <c r="B834" s="113"/>
      <c r="C834" s="7"/>
      <c r="D834" s="86"/>
      <c r="E834" s="8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2"/>
      <c r="B835" s="113"/>
      <c r="C835" s="7"/>
      <c r="D835" s="86"/>
      <c r="E835" s="8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2"/>
      <c r="B836" s="113"/>
      <c r="C836" s="7"/>
      <c r="D836" s="86"/>
      <c r="E836" s="8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2"/>
      <c r="B837" s="113"/>
      <c r="C837" s="7"/>
      <c r="D837" s="86"/>
      <c r="E837" s="8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2"/>
      <c r="B838" s="113"/>
      <c r="C838" s="7"/>
      <c r="D838" s="86"/>
      <c r="E838" s="8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2"/>
      <c r="B839" s="113"/>
      <c r="C839" s="7"/>
      <c r="D839" s="86"/>
      <c r="E839" s="8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2"/>
      <c r="B840" s="113"/>
      <c r="C840" s="7"/>
      <c r="D840" s="86"/>
      <c r="E840" s="8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2"/>
      <c r="B841" s="113"/>
      <c r="C841" s="7"/>
      <c r="D841" s="86"/>
      <c r="E841" s="8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2"/>
      <c r="B842" s="113"/>
      <c r="C842" s="7"/>
      <c r="D842" s="86"/>
      <c r="E842" s="8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2"/>
      <c r="B843" s="113"/>
      <c r="C843" s="7"/>
      <c r="D843" s="86"/>
      <c r="E843" s="8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2"/>
      <c r="B844" s="113"/>
      <c r="C844" s="7"/>
      <c r="D844" s="86"/>
      <c r="E844" s="8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2"/>
      <c r="B845" s="113"/>
      <c r="C845" s="7"/>
      <c r="D845" s="86"/>
      <c r="E845" s="8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2"/>
      <c r="B846" s="113"/>
      <c r="C846" s="7"/>
      <c r="D846" s="86"/>
      <c r="E846" s="8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2"/>
      <c r="B847" s="113"/>
      <c r="C847" s="7"/>
      <c r="D847" s="86"/>
      <c r="E847" s="8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2"/>
      <c r="B848" s="113"/>
      <c r="C848" s="7"/>
      <c r="D848" s="86"/>
      <c r="E848" s="8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2"/>
      <c r="B849" s="113"/>
      <c r="C849" s="7"/>
      <c r="D849" s="86"/>
      <c r="E849" s="8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2"/>
      <c r="B850" s="113"/>
      <c r="C850" s="7"/>
      <c r="D850" s="86"/>
      <c r="E850" s="8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2"/>
      <c r="B851" s="113"/>
      <c r="C851" s="7"/>
      <c r="D851" s="86"/>
      <c r="E851" s="8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2"/>
      <c r="B852" s="113"/>
      <c r="C852" s="7"/>
      <c r="D852" s="86"/>
      <c r="E852" s="8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2"/>
      <c r="B853" s="113"/>
      <c r="C853" s="7"/>
      <c r="D853" s="86"/>
      <c r="E853" s="8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2"/>
      <c r="B854" s="113"/>
      <c r="C854" s="7"/>
      <c r="D854" s="86"/>
      <c r="E854" s="8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2"/>
      <c r="B855" s="113"/>
      <c r="C855" s="7"/>
      <c r="D855" s="86"/>
      <c r="E855" s="8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2"/>
      <c r="B856" s="113"/>
      <c r="C856" s="7"/>
      <c r="D856" s="86"/>
      <c r="E856" s="8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2"/>
      <c r="B857" s="113"/>
      <c r="C857" s="7"/>
      <c r="D857" s="86"/>
      <c r="E857" s="8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2"/>
      <c r="B858" s="113"/>
      <c r="C858" s="7"/>
      <c r="D858" s="86"/>
      <c r="E858" s="8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2"/>
      <c r="B859" s="113"/>
      <c r="C859" s="7"/>
      <c r="D859" s="86"/>
      <c r="E859" s="8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2"/>
      <c r="B860" s="113"/>
      <c r="C860" s="7"/>
      <c r="D860" s="86"/>
      <c r="E860" s="8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2"/>
      <c r="B861" s="113"/>
      <c r="C861" s="7"/>
      <c r="D861" s="86"/>
      <c r="E861" s="8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2"/>
      <c r="B862" s="113"/>
      <c r="C862" s="7"/>
      <c r="D862" s="86"/>
      <c r="E862" s="8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2"/>
      <c r="B863" s="113"/>
      <c r="C863" s="7"/>
      <c r="D863" s="86"/>
      <c r="E863" s="8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2"/>
      <c r="B864" s="113"/>
      <c r="C864" s="7"/>
      <c r="D864" s="86"/>
      <c r="E864" s="8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2"/>
      <c r="B865" s="113"/>
      <c r="C865" s="7"/>
      <c r="D865" s="86"/>
      <c r="E865" s="8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2"/>
      <c r="B866" s="113"/>
      <c r="C866" s="7"/>
      <c r="D866" s="86"/>
      <c r="E866" s="8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2"/>
      <c r="B867" s="113"/>
      <c r="C867" s="7"/>
      <c r="D867" s="86"/>
      <c r="E867" s="8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2"/>
      <c r="B868" s="113"/>
      <c r="C868" s="7"/>
      <c r="D868" s="86"/>
      <c r="E868" s="8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2"/>
      <c r="B869" s="113"/>
      <c r="C869" s="7"/>
      <c r="D869" s="86"/>
      <c r="E869" s="8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2"/>
      <c r="B870" s="113"/>
      <c r="C870" s="7"/>
      <c r="D870" s="86"/>
      <c r="E870" s="8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2"/>
      <c r="B871" s="113"/>
      <c r="C871" s="7"/>
      <c r="D871" s="86"/>
      <c r="E871" s="8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2"/>
      <c r="B872" s="113"/>
      <c r="C872" s="7"/>
      <c r="D872" s="86"/>
      <c r="E872" s="8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2"/>
      <c r="B873" s="113"/>
      <c r="C873" s="7"/>
      <c r="D873" s="86"/>
      <c r="E873" s="8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2"/>
      <c r="B874" s="113"/>
      <c r="C874" s="7"/>
      <c r="D874" s="86"/>
      <c r="E874" s="8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2"/>
      <c r="B875" s="113"/>
      <c r="C875" s="7"/>
      <c r="D875" s="86"/>
      <c r="E875" s="8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2"/>
      <c r="B876" s="113"/>
      <c r="C876" s="7"/>
      <c r="D876" s="86"/>
      <c r="E876" s="8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2"/>
      <c r="B877" s="113"/>
      <c r="C877" s="7"/>
      <c r="D877" s="86"/>
      <c r="E877" s="8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2"/>
      <c r="B878" s="113"/>
      <c r="C878" s="7"/>
      <c r="D878" s="86"/>
      <c r="E878" s="8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2"/>
      <c r="B879" s="113"/>
      <c r="C879" s="7"/>
      <c r="D879" s="86"/>
      <c r="E879" s="8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2"/>
      <c r="B880" s="113"/>
      <c r="C880" s="7"/>
      <c r="D880" s="86"/>
      <c r="E880" s="8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2"/>
      <c r="B881" s="113"/>
      <c r="C881" s="7"/>
      <c r="D881" s="86"/>
      <c r="E881" s="8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2"/>
      <c r="B882" s="113"/>
      <c r="C882" s="7"/>
      <c r="D882" s="86"/>
      <c r="E882" s="8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2"/>
      <c r="B883" s="113"/>
      <c r="C883" s="7"/>
      <c r="D883" s="86"/>
      <c r="E883" s="8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2"/>
      <c r="B884" s="113"/>
      <c r="C884" s="7"/>
      <c r="D884" s="86"/>
      <c r="E884" s="8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2"/>
      <c r="B885" s="113"/>
      <c r="C885" s="7"/>
      <c r="D885" s="86"/>
      <c r="E885" s="8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2"/>
      <c r="B886" s="113"/>
      <c r="C886" s="7"/>
      <c r="D886" s="86"/>
      <c r="E886" s="8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2"/>
      <c r="B887" s="113"/>
      <c r="C887" s="7"/>
      <c r="D887" s="86"/>
      <c r="E887" s="8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2"/>
      <c r="B888" s="113"/>
      <c r="C888" s="7"/>
      <c r="D888" s="86"/>
      <c r="E888" s="8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2"/>
      <c r="B889" s="113"/>
      <c r="C889" s="7"/>
      <c r="D889" s="86"/>
      <c r="E889" s="8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2"/>
      <c r="B890" s="113"/>
      <c r="C890" s="7"/>
      <c r="D890" s="86"/>
      <c r="E890" s="8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2"/>
      <c r="B891" s="113"/>
      <c r="C891" s="7"/>
      <c r="D891" s="86"/>
      <c r="E891" s="8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2"/>
      <c r="B892" s="113"/>
      <c r="C892" s="7"/>
      <c r="D892" s="86"/>
      <c r="E892" s="8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2"/>
      <c r="B893" s="113"/>
      <c r="C893" s="7"/>
      <c r="D893" s="86"/>
      <c r="E893" s="8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2"/>
      <c r="B894" s="113"/>
      <c r="C894" s="7"/>
      <c r="D894" s="86"/>
      <c r="E894" s="8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2"/>
      <c r="B895" s="113"/>
      <c r="C895" s="7"/>
      <c r="D895" s="86"/>
      <c r="E895" s="8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2"/>
      <c r="B896" s="113"/>
      <c r="C896" s="7"/>
      <c r="D896" s="86"/>
      <c r="E896" s="8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2"/>
      <c r="B897" s="113"/>
      <c r="C897" s="7"/>
      <c r="D897" s="86"/>
      <c r="E897" s="8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2"/>
      <c r="B898" s="113"/>
      <c r="C898" s="7"/>
      <c r="D898" s="86"/>
      <c r="E898" s="8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2"/>
      <c r="B899" s="113"/>
      <c r="C899" s="7"/>
      <c r="D899" s="86"/>
      <c r="E899" s="8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2"/>
      <c r="B900" s="113"/>
      <c r="C900" s="7"/>
      <c r="D900" s="86"/>
      <c r="E900" s="8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2"/>
      <c r="B901" s="113"/>
      <c r="C901" s="7"/>
      <c r="D901" s="86"/>
      <c r="E901" s="8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2"/>
      <c r="B902" s="113"/>
      <c r="C902" s="7"/>
      <c r="D902" s="86"/>
      <c r="E902" s="8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2"/>
      <c r="B903" s="113"/>
      <c r="C903" s="7"/>
      <c r="D903" s="86"/>
      <c r="E903" s="8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2"/>
      <c r="B904" s="113"/>
      <c r="C904" s="7"/>
      <c r="D904" s="86"/>
      <c r="E904" s="8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2"/>
      <c r="B905" s="113"/>
      <c r="C905" s="7"/>
      <c r="D905" s="86"/>
      <c r="E905" s="8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2"/>
      <c r="B906" s="113"/>
      <c r="C906" s="7"/>
      <c r="D906" s="86"/>
      <c r="E906" s="8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2"/>
      <c r="B907" s="113"/>
      <c r="C907" s="7"/>
      <c r="D907" s="86"/>
      <c r="E907" s="8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2"/>
      <c r="B908" s="113"/>
      <c r="C908" s="7"/>
      <c r="D908" s="86"/>
      <c r="E908" s="8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2"/>
      <c r="B909" s="113"/>
      <c r="C909" s="7"/>
      <c r="D909" s="86"/>
      <c r="E909" s="8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2"/>
      <c r="B910" s="113"/>
      <c r="C910" s="7"/>
      <c r="D910" s="86"/>
      <c r="E910" s="8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2"/>
      <c r="B911" s="113"/>
      <c r="C911" s="7"/>
      <c r="D911" s="86"/>
      <c r="E911" s="8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2"/>
      <c r="B912" s="113"/>
      <c r="C912" s="7"/>
      <c r="D912" s="86"/>
      <c r="E912" s="8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2"/>
      <c r="B913" s="113"/>
      <c r="C913" s="7"/>
      <c r="D913" s="86"/>
      <c r="E913" s="8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2"/>
      <c r="B914" s="113"/>
      <c r="C914" s="7"/>
      <c r="D914" s="86"/>
      <c r="E914" s="8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2"/>
      <c r="B915" s="113"/>
      <c r="C915" s="7"/>
      <c r="D915" s="86"/>
      <c r="E915" s="8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2"/>
      <c r="B916" s="113"/>
      <c r="C916" s="7"/>
      <c r="D916" s="86"/>
      <c r="E916" s="8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2"/>
      <c r="B917" s="113"/>
      <c r="C917" s="7"/>
      <c r="D917" s="86"/>
      <c r="E917" s="8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2"/>
      <c r="B918" s="113"/>
      <c r="C918" s="7"/>
      <c r="D918" s="86"/>
      <c r="E918" s="8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2"/>
      <c r="B919" s="113"/>
      <c r="C919" s="7"/>
      <c r="D919" s="86"/>
      <c r="E919" s="8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2"/>
      <c r="B920" s="113"/>
      <c r="C920" s="7"/>
      <c r="D920" s="86"/>
      <c r="E920" s="8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2"/>
      <c r="B921" s="113"/>
      <c r="C921" s="7"/>
      <c r="D921" s="86"/>
      <c r="E921" s="8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2"/>
      <c r="B922" s="113"/>
      <c r="C922" s="7"/>
      <c r="D922" s="86"/>
      <c r="E922" s="8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2"/>
      <c r="B923" s="113"/>
      <c r="C923" s="7"/>
      <c r="D923" s="86"/>
      <c r="E923" s="8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2"/>
      <c r="B924" s="113"/>
      <c r="C924" s="7"/>
      <c r="D924" s="86"/>
      <c r="E924" s="8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2"/>
      <c r="B925" s="113"/>
      <c r="C925" s="7"/>
      <c r="D925" s="86"/>
      <c r="E925" s="8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2"/>
      <c r="B926" s="113"/>
      <c r="C926" s="7"/>
      <c r="D926" s="86"/>
      <c r="E926" s="8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2"/>
      <c r="B927" s="113"/>
      <c r="C927" s="7"/>
      <c r="D927" s="86"/>
      <c r="E927" s="8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2"/>
      <c r="B928" s="113"/>
      <c r="C928" s="7"/>
      <c r="D928" s="86"/>
      <c r="E928" s="8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2"/>
      <c r="B929" s="113"/>
      <c r="C929" s="7"/>
      <c r="D929" s="86"/>
      <c r="E929" s="8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2"/>
      <c r="B930" s="113"/>
      <c r="C930" s="7"/>
      <c r="D930" s="86"/>
      <c r="E930" s="8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2"/>
      <c r="B931" s="113"/>
      <c r="C931" s="7"/>
      <c r="D931" s="86"/>
      <c r="E931" s="8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2"/>
      <c r="B932" s="113"/>
      <c r="C932" s="7"/>
      <c r="D932" s="86"/>
      <c r="E932" s="8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2"/>
      <c r="B933" s="113"/>
      <c r="C933" s="7"/>
      <c r="D933" s="86"/>
      <c r="E933" s="8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2"/>
      <c r="B934" s="113"/>
      <c r="C934" s="7"/>
      <c r="D934" s="86"/>
      <c r="E934" s="8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2"/>
      <c r="B935" s="113"/>
      <c r="C935" s="7"/>
      <c r="D935" s="86"/>
      <c r="E935" s="8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2"/>
      <c r="B936" s="113"/>
      <c r="C936" s="7"/>
      <c r="D936" s="86"/>
      <c r="E936" s="8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2"/>
      <c r="B937" s="113"/>
      <c r="C937" s="7"/>
      <c r="D937" s="86"/>
      <c r="E937" s="8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2"/>
      <c r="B938" s="113"/>
      <c r="C938" s="7"/>
      <c r="D938" s="86"/>
      <c r="E938" s="8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2"/>
      <c r="B939" s="113"/>
      <c r="C939" s="7"/>
      <c r="D939" s="86"/>
      <c r="E939" s="8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2"/>
      <c r="B940" s="113"/>
      <c r="C940" s="7"/>
      <c r="D940" s="86"/>
      <c r="E940" s="8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2"/>
      <c r="B941" s="113"/>
      <c r="C941" s="7"/>
      <c r="D941" s="86"/>
      <c r="E941" s="8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2"/>
      <c r="B942" s="113"/>
      <c r="C942" s="7"/>
      <c r="D942" s="86"/>
      <c r="E942" s="8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2"/>
      <c r="B943" s="113"/>
      <c r="C943" s="7"/>
      <c r="D943" s="86"/>
      <c r="E943" s="8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2"/>
      <c r="B944" s="113"/>
      <c r="C944" s="7"/>
      <c r="D944" s="86"/>
      <c r="E944" s="8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2"/>
      <c r="B945" s="113"/>
      <c r="C945" s="7"/>
      <c r="D945" s="86"/>
      <c r="E945" s="8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2"/>
      <c r="B946" s="113"/>
      <c r="C946" s="7"/>
      <c r="D946" s="86"/>
      <c r="E946" s="8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2"/>
      <c r="B947" s="113"/>
      <c r="C947" s="7"/>
      <c r="D947" s="86"/>
      <c r="E947" s="8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2"/>
      <c r="B948" s="113"/>
      <c r="C948" s="7"/>
      <c r="D948" s="86"/>
      <c r="E948" s="8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2"/>
      <c r="B949" s="113"/>
      <c r="C949" s="7"/>
      <c r="D949" s="86"/>
      <c r="E949" s="8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2"/>
      <c r="B950" s="113"/>
      <c r="C950" s="7"/>
      <c r="D950" s="86"/>
      <c r="E950" s="8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2"/>
      <c r="B951" s="113"/>
      <c r="C951" s="7"/>
      <c r="D951" s="86"/>
      <c r="E951" s="8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2"/>
      <c r="B952" s="113"/>
      <c r="C952" s="7"/>
      <c r="D952" s="86"/>
      <c r="E952" s="8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2"/>
      <c r="B953" s="113"/>
      <c r="C953" s="7"/>
      <c r="D953" s="86"/>
      <c r="E953" s="8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2"/>
      <c r="B954" s="113"/>
      <c r="C954" s="7"/>
      <c r="D954" s="86"/>
      <c r="E954" s="8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2"/>
      <c r="B955" s="113"/>
      <c r="C955" s="7"/>
      <c r="D955" s="86"/>
      <c r="E955" s="8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2"/>
      <c r="B956" s="113"/>
      <c r="C956" s="7"/>
      <c r="D956" s="86"/>
      <c r="E956" s="8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2"/>
      <c r="B957" s="113"/>
      <c r="C957" s="7"/>
      <c r="D957" s="86"/>
      <c r="E957" s="8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2"/>
      <c r="B958" s="113"/>
      <c r="C958" s="7"/>
      <c r="D958" s="86"/>
      <c r="E958" s="8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2"/>
      <c r="B959" s="113"/>
      <c r="C959" s="7"/>
      <c r="D959" s="86"/>
      <c r="E959" s="8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2"/>
      <c r="B960" s="113"/>
      <c r="C960" s="7"/>
      <c r="D960" s="86"/>
      <c r="E960" s="8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2"/>
      <c r="B961" s="113"/>
      <c r="C961" s="7"/>
      <c r="D961" s="86"/>
      <c r="E961" s="8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2"/>
      <c r="B962" s="113"/>
      <c r="C962" s="7"/>
      <c r="D962" s="86"/>
      <c r="E962" s="8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2"/>
      <c r="B963" s="113"/>
      <c r="C963" s="7"/>
      <c r="D963" s="86"/>
      <c r="E963" s="8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2"/>
      <c r="B964" s="113"/>
      <c r="C964" s="7"/>
      <c r="D964" s="86"/>
      <c r="E964" s="8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2"/>
      <c r="B965" s="113"/>
      <c r="C965" s="7"/>
      <c r="D965" s="86"/>
      <c r="E965" s="8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2"/>
      <c r="B966" s="113"/>
      <c r="C966" s="7"/>
      <c r="D966" s="86"/>
      <c r="E966" s="8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2"/>
      <c r="B967" s="113"/>
      <c r="C967" s="7"/>
      <c r="D967" s="86"/>
      <c r="E967" s="8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2"/>
      <c r="B968" s="113"/>
      <c r="C968" s="7"/>
      <c r="D968" s="86"/>
      <c r="E968" s="8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2"/>
      <c r="B969" s="113"/>
      <c r="C969" s="7"/>
      <c r="D969" s="86"/>
      <c r="E969" s="8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2"/>
      <c r="B970" s="113"/>
      <c r="C970" s="7"/>
      <c r="D970" s="86"/>
      <c r="E970" s="8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2"/>
      <c r="B971" s="113"/>
      <c r="C971" s="7"/>
      <c r="D971" s="86"/>
      <c r="E971" s="8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2"/>
      <c r="B972" s="113"/>
      <c r="C972" s="7"/>
      <c r="D972" s="86"/>
      <c r="E972" s="8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2"/>
      <c r="B973" s="113"/>
      <c r="C973" s="7"/>
      <c r="D973" s="86"/>
      <c r="E973" s="8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2"/>
      <c r="B974" s="113"/>
      <c r="C974" s="7"/>
      <c r="D974" s="86"/>
      <c r="E974" s="8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2"/>
      <c r="B975" s="113"/>
      <c r="C975" s="7"/>
      <c r="D975" s="86"/>
      <c r="E975" s="8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2"/>
      <c r="B976" s="113"/>
      <c r="C976" s="7"/>
      <c r="D976" s="86"/>
      <c r="E976" s="8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2"/>
      <c r="B977" s="113"/>
      <c r="C977" s="7"/>
      <c r="D977" s="86"/>
      <c r="E977" s="8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2"/>
      <c r="B978" s="113"/>
      <c r="C978" s="7"/>
      <c r="D978" s="86"/>
      <c r="E978" s="8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2"/>
      <c r="B979" s="113"/>
      <c r="C979" s="7"/>
      <c r="D979" s="86"/>
      <c r="E979" s="8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2"/>
      <c r="B980" s="113"/>
      <c r="C980" s="7"/>
      <c r="D980" s="86"/>
      <c r="E980" s="8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2"/>
      <c r="B981" s="113"/>
      <c r="C981" s="7"/>
      <c r="D981" s="86"/>
      <c r="E981" s="8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2"/>
      <c r="B982" s="113"/>
      <c r="C982" s="7"/>
      <c r="D982" s="86"/>
      <c r="E982" s="8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2"/>
      <c r="B983" s="113"/>
      <c r="C983" s="7"/>
      <c r="D983" s="86"/>
      <c r="E983" s="8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2"/>
      <c r="B984" s="113"/>
      <c r="C984" s="7"/>
      <c r="D984" s="86"/>
      <c r="E984" s="8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2"/>
      <c r="B985" s="113"/>
      <c r="C985" s="7"/>
      <c r="D985" s="86"/>
      <c r="E985" s="8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2"/>
      <c r="B986" s="113"/>
      <c r="C986" s="7"/>
      <c r="D986" s="86"/>
      <c r="E986" s="8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2"/>
      <c r="B987" s="113"/>
      <c r="C987" s="7"/>
      <c r="D987" s="86"/>
      <c r="E987" s="8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2"/>
      <c r="B988" s="113"/>
      <c r="C988" s="7"/>
      <c r="D988" s="86"/>
      <c r="E988" s="8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2"/>
      <c r="B989" s="113"/>
      <c r="C989" s="7"/>
      <c r="D989" s="86"/>
      <c r="E989" s="8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2"/>
      <c r="B990" s="113"/>
      <c r="C990" s="7"/>
      <c r="D990" s="86"/>
      <c r="E990" s="8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2"/>
      <c r="B991" s="113"/>
      <c r="C991" s="7"/>
      <c r="D991" s="86"/>
      <c r="E991" s="8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2"/>
      <c r="B992" s="113"/>
      <c r="C992" s="7"/>
      <c r="D992" s="86"/>
      <c r="E992" s="8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2"/>
      <c r="B993" s="113"/>
      <c r="C993" s="7"/>
      <c r="D993" s="86"/>
      <c r="E993" s="8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2"/>
      <c r="B994" s="113"/>
      <c r="C994" s="7"/>
      <c r="D994" s="86"/>
      <c r="E994" s="8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2"/>
      <c r="B995" s="113"/>
      <c r="C995" s="7"/>
      <c r="D995" s="86"/>
      <c r="E995" s="8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2"/>
      <c r="B996" s="113"/>
      <c r="C996" s="7"/>
      <c r="D996" s="86"/>
      <c r="E996" s="8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2"/>
      <c r="B997" s="113"/>
      <c r="C997" s="7"/>
      <c r="D997" s="86"/>
      <c r="E997" s="8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2"/>
      <c r="B998" s="113"/>
      <c r="C998" s="7"/>
      <c r="D998" s="86"/>
      <c r="E998" s="8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2"/>
      <c r="B999" s="113"/>
      <c r="C999" s="7"/>
      <c r="D999" s="86"/>
      <c r="E999" s="8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2"/>
      <c r="B1000" s="113"/>
      <c r="C1000" s="7"/>
      <c r="D1000" s="86"/>
      <c r="E1000" s="8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2"/>
      <c r="B1001" s="113"/>
      <c r="C1001" s="7"/>
      <c r="D1001" s="86"/>
      <c r="E1001" s="8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2"/>
      <c r="B1002" s="113"/>
      <c r="C1002" s="7"/>
      <c r="D1002" s="86"/>
      <c r="E1002" s="8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2"/>
      <c r="B1003" s="113"/>
      <c r="C1003" s="7"/>
      <c r="D1003" s="86"/>
      <c r="E1003" s="8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2"/>
      <c r="B1004" s="113"/>
      <c r="C1004" s="7"/>
      <c r="D1004" s="86"/>
      <c r="E1004" s="8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2"/>
      <c r="B1005" s="113"/>
      <c r="C1005" s="7"/>
      <c r="D1005" s="86"/>
      <c r="E1005" s="8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2"/>
      <c r="B1006" s="113"/>
      <c r="C1006" s="7"/>
      <c r="D1006" s="86"/>
      <c r="E1006" s="8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2"/>
      <c r="B1007" s="113"/>
      <c r="C1007" s="7"/>
      <c r="D1007" s="86"/>
      <c r="E1007" s="8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2"/>
      <c r="B1008" s="113"/>
      <c r="C1008" s="7"/>
      <c r="D1008" s="86"/>
      <c r="E1008" s="8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2"/>
      <c r="B1009" s="113"/>
      <c r="C1009" s="7"/>
      <c r="D1009" s="86"/>
      <c r="E1009" s="8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2"/>
      <c r="B1010" s="113"/>
      <c r="C1010" s="7"/>
      <c r="D1010" s="86"/>
      <c r="E1010" s="8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2"/>
      <c r="B1011" s="113"/>
      <c r="C1011" s="7"/>
      <c r="D1011" s="86"/>
      <c r="E1011" s="8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2"/>
      <c r="B1012" s="113"/>
      <c r="C1012" s="7"/>
      <c r="D1012" s="86"/>
      <c r="E1012" s="8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2"/>
      <c r="B1013" s="113"/>
      <c r="C1013" s="7"/>
      <c r="D1013" s="86"/>
      <c r="E1013" s="8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2"/>
      <c r="B1014" s="113"/>
      <c r="C1014" s="7"/>
      <c r="D1014" s="86"/>
      <c r="E1014" s="8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2"/>
      <c r="B1015" s="113"/>
      <c r="C1015" s="7"/>
      <c r="D1015" s="86"/>
      <c r="E1015" s="8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2"/>
      <c r="B1016" s="113"/>
      <c r="C1016" s="7"/>
      <c r="D1016" s="86"/>
      <c r="E1016" s="8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2"/>
      <c r="B1017" s="113"/>
      <c r="C1017" s="7"/>
      <c r="D1017" s="86"/>
      <c r="E1017" s="8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2"/>
      <c r="B1018" s="113"/>
      <c r="C1018" s="7"/>
      <c r="D1018" s="86"/>
      <c r="E1018" s="8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2"/>
      <c r="B1019" s="113"/>
      <c r="C1019" s="7"/>
      <c r="D1019" s="86"/>
      <c r="E1019" s="8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2"/>
      <c r="B1020" s="113"/>
      <c r="C1020" s="7"/>
      <c r="D1020" s="86"/>
      <c r="E1020" s="8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2"/>
      <c r="B1021" s="113"/>
      <c r="C1021" s="7"/>
      <c r="D1021" s="86"/>
      <c r="E1021" s="8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2"/>
      <c r="B1022" s="113"/>
      <c r="C1022" s="7"/>
      <c r="D1022" s="86"/>
      <c r="E1022" s="8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2"/>
      <c r="B1023" s="113"/>
      <c r="C1023" s="7"/>
      <c r="D1023" s="86"/>
      <c r="E1023" s="8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2"/>
      <c r="B1024" s="113"/>
      <c r="C1024" s="7"/>
      <c r="D1024" s="86"/>
      <c r="E1024" s="8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2"/>
      <c r="B1025" s="113"/>
      <c r="C1025" s="7"/>
      <c r="D1025" s="86"/>
      <c r="E1025" s="8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2"/>
      <c r="B1026" s="113"/>
      <c r="C1026" s="7"/>
      <c r="D1026" s="86"/>
      <c r="E1026" s="8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2"/>
      <c r="B1027" s="113"/>
      <c r="C1027" s="7"/>
      <c r="D1027" s="86"/>
      <c r="E1027" s="8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2"/>
      <c r="B1028" s="113"/>
      <c r="C1028" s="7"/>
      <c r="D1028" s="86"/>
      <c r="E1028" s="8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2"/>
      <c r="B1029" s="113"/>
      <c r="C1029" s="7"/>
      <c r="D1029" s="86"/>
      <c r="E1029" s="8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2"/>
      <c r="B1030" s="113"/>
      <c r="C1030" s="7"/>
      <c r="D1030" s="86"/>
      <c r="E1030" s="8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2"/>
      <c r="B1031" s="113"/>
      <c r="C1031" s="7"/>
      <c r="D1031" s="86"/>
      <c r="E1031" s="8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2"/>
      <c r="B1032" s="113"/>
      <c r="C1032" s="7"/>
      <c r="D1032" s="86"/>
      <c r="E1032" s="8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2"/>
      <c r="B1033" s="113"/>
      <c r="C1033" s="7"/>
      <c r="D1033" s="86"/>
      <c r="E1033" s="8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2"/>
      <c r="B1034" s="113"/>
      <c r="C1034" s="7"/>
      <c r="D1034" s="86"/>
      <c r="E1034" s="8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2"/>
      <c r="B1035" s="113"/>
      <c r="C1035" s="7"/>
      <c r="D1035" s="86"/>
      <c r="E1035" s="8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2"/>
      <c r="B1036" s="113"/>
      <c r="C1036" s="7"/>
      <c r="D1036" s="86"/>
      <c r="E1036" s="8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2"/>
      <c r="B1037" s="113"/>
      <c r="C1037" s="7"/>
      <c r="D1037" s="86"/>
      <c r="E1037" s="8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2"/>
      <c r="B1038" s="113"/>
      <c r="C1038" s="7"/>
      <c r="D1038" s="86"/>
      <c r="E1038" s="8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2"/>
      <c r="B1039" s="113"/>
      <c r="C1039" s="7"/>
      <c r="D1039" s="86"/>
      <c r="E1039" s="8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2"/>
      <c r="B1040" s="113"/>
      <c r="C1040" s="7"/>
      <c r="D1040" s="86"/>
      <c r="E1040" s="8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2"/>
      <c r="B1041" s="113"/>
      <c r="C1041" s="7"/>
      <c r="D1041" s="86"/>
      <c r="E1041" s="8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2"/>
      <c r="B1042" s="113"/>
      <c r="C1042" s="7"/>
      <c r="D1042" s="86"/>
      <c r="E1042" s="8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2"/>
      <c r="B1043" s="113"/>
      <c r="C1043" s="7"/>
      <c r="D1043" s="86"/>
      <c r="E1043" s="8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2"/>
      <c r="B1044" s="113"/>
      <c r="C1044" s="7"/>
      <c r="D1044" s="86"/>
      <c r="E1044" s="8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2"/>
      <c r="B1045" s="113"/>
      <c r="C1045" s="7"/>
      <c r="D1045" s="86"/>
      <c r="E1045" s="8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2"/>
      <c r="B1046" s="113"/>
      <c r="C1046" s="7"/>
      <c r="D1046" s="86"/>
      <c r="E1046" s="8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2"/>
      <c r="B1047" s="113"/>
      <c r="C1047" s="7"/>
      <c r="D1047" s="86"/>
      <c r="E1047" s="8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2"/>
      <c r="B1048" s="113"/>
      <c r="C1048" s="7"/>
      <c r="D1048" s="86"/>
      <c r="E1048" s="8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2"/>
      <c r="B1049" s="113"/>
      <c r="C1049" s="7"/>
      <c r="D1049" s="86"/>
      <c r="E1049" s="8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2"/>
      <c r="B1050" s="113"/>
      <c r="C1050" s="7"/>
      <c r="D1050" s="86"/>
      <c r="E1050" s="8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2"/>
      <c r="B1051" s="113"/>
      <c r="C1051" s="7"/>
      <c r="D1051" s="86"/>
      <c r="E1051" s="8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2"/>
      <c r="B1052" s="113"/>
      <c r="C1052" s="7"/>
      <c r="D1052" s="86"/>
      <c r="E1052" s="8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2"/>
      <c r="B1053" s="113"/>
      <c r="C1053" s="7"/>
      <c r="D1053" s="86"/>
      <c r="E1053" s="8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2"/>
      <c r="B1054" s="113"/>
      <c r="C1054" s="7"/>
      <c r="D1054" s="86"/>
      <c r="E1054" s="8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2"/>
      <c r="B1055" s="113"/>
      <c r="C1055" s="7"/>
      <c r="D1055" s="86"/>
      <c r="E1055" s="8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2"/>
      <c r="B1056" s="113"/>
      <c r="C1056" s="7"/>
      <c r="D1056" s="86"/>
      <c r="E1056" s="8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2"/>
      <c r="B1057" s="113"/>
      <c r="C1057" s="7"/>
      <c r="D1057" s="86"/>
      <c r="E1057" s="8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2"/>
      <c r="B1058" s="113"/>
      <c r="C1058" s="7"/>
      <c r="D1058" s="86"/>
      <c r="E1058" s="8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2"/>
      <c r="B1059" s="113"/>
      <c r="C1059" s="7"/>
      <c r="D1059" s="86"/>
      <c r="E1059" s="8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2"/>
      <c r="B1060" s="113"/>
      <c r="C1060" s="7"/>
      <c r="D1060" s="86"/>
      <c r="E1060" s="8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2"/>
      <c r="B1061" s="113"/>
      <c r="C1061" s="7"/>
      <c r="D1061" s="86"/>
      <c r="E1061" s="8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2"/>
      <c r="B1062" s="113"/>
      <c r="C1062" s="7"/>
      <c r="D1062" s="86"/>
      <c r="E1062" s="8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2"/>
      <c r="B1063" s="113"/>
      <c r="C1063" s="7"/>
      <c r="D1063" s="86"/>
      <c r="E1063" s="8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2"/>
      <c r="B1064" s="113"/>
      <c r="C1064" s="7"/>
      <c r="D1064" s="86"/>
      <c r="E1064" s="8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2"/>
      <c r="B1065" s="113"/>
      <c r="C1065" s="7"/>
      <c r="D1065" s="86"/>
      <c r="E1065" s="8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2"/>
      <c r="B1066" s="113"/>
      <c r="C1066" s="7"/>
      <c r="D1066" s="86"/>
      <c r="E1066" s="8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2"/>
      <c r="B1067" s="113"/>
      <c r="C1067" s="7"/>
      <c r="D1067" s="86"/>
      <c r="E1067" s="8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2"/>
      <c r="B1068" s="113"/>
      <c r="C1068" s="7"/>
      <c r="D1068" s="86"/>
      <c r="E1068" s="8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2"/>
      <c r="B1069" s="113"/>
      <c r="C1069" s="7"/>
      <c r="D1069" s="86"/>
      <c r="E1069" s="8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2"/>
      <c r="B1070" s="113"/>
      <c r="C1070" s="7"/>
      <c r="D1070" s="86"/>
      <c r="E1070" s="8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2"/>
      <c r="B1071" s="113"/>
      <c r="C1071" s="7"/>
      <c r="D1071" s="86"/>
      <c r="E1071" s="8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2"/>
      <c r="B1072" s="113"/>
      <c r="C1072" s="7"/>
      <c r="D1072" s="86"/>
      <c r="E1072" s="8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2"/>
      <c r="B1073" s="113"/>
      <c r="C1073" s="7"/>
      <c r="D1073" s="86"/>
      <c r="E1073" s="8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2"/>
      <c r="B1074" s="113"/>
      <c r="C1074" s="7"/>
      <c r="D1074" s="86"/>
      <c r="E1074" s="8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2"/>
      <c r="B1075" s="113"/>
      <c r="C1075" s="7"/>
      <c r="D1075" s="86"/>
      <c r="E1075" s="8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2"/>
      <c r="B1076" s="113"/>
      <c r="C1076" s="7"/>
      <c r="D1076" s="86"/>
      <c r="E1076" s="8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2"/>
      <c r="B1077" s="113"/>
      <c r="C1077" s="7"/>
      <c r="D1077" s="86"/>
      <c r="E1077" s="8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2"/>
      <c r="B1078" s="113"/>
      <c r="C1078" s="7"/>
      <c r="D1078" s="86"/>
      <c r="E1078" s="8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2"/>
      <c r="B1079" s="113"/>
      <c r="C1079" s="7"/>
      <c r="D1079" s="86"/>
      <c r="E1079" s="8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2"/>
      <c r="B1080" s="113"/>
      <c r="C1080" s="7"/>
      <c r="D1080" s="86"/>
      <c r="E1080" s="8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2"/>
      <c r="B1081" s="113"/>
      <c r="C1081" s="7"/>
      <c r="D1081" s="86"/>
      <c r="E1081" s="8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2"/>
      <c r="B1082" s="113"/>
      <c r="C1082" s="7"/>
      <c r="D1082" s="86"/>
      <c r="E1082" s="8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2"/>
      <c r="B1083" s="113"/>
      <c r="C1083" s="7"/>
      <c r="D1083" s="86"/>
      <c r="E1083" s="8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2"/>
      <c r="B1084" s="113"/>
      <c r="C1084" s="7"/>
      <c r="D1084" s="86"/>
      <c r="E1084" s="8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2"/>
      <c r="B1085" s="113"/>
      <c r="C1085" s="7"/>
      <c r="D1085" s="86"/>
      <c r="E1085" s="8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2"/>
      <c r="B1086" s="113"/>
      <c r="C1086" s="7"/>
      <c r="D1086" s="86"/>
      <c r="E1086" s="8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2"/>
      <c r="B1087" s="113"/>
      <c r="C1087" s="7"/>
      <c r="D1087" s="86"/>
      <c r="E1087" s="8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2"/>
      <c r="B1088" s="113"/>
      <c r="C1088" s="7"/>
      <c r="D1088" s="86"/>
      <c r="E1088" s="8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2"/>
      <c r="B1089" s="113"/>
      <c r="C1089" s="7"/>
      <c r="D1089" s="86"/>
      <c r="E1089" s="8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2"/>
      <c r="B1090" s="113"/>
      <c r="C1090" s="7"/>
      <c r="D1090" s="86"/>
      <c r="E1090" s="8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2"/>
      <c r="B1091" s="113"/>
      <c r="C1091" s="7"/>
      <c r="D1091" s="86"/>
      <c r="E1091" s="8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2"/>
      <c r="B1092" s="113"/>
      <c r="C1092" s="7"/>
      <c r="D1092" s="86"/>
      <c r="E1092" s="8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2"/>
      <c r="B1093" s="113"/>
      <c r="C1093" s="7"/>
      <c r="D1093" s="86"/>
      <c r="E1093" s="8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2"/>
      <c r="B1094" s="113"/>
      <c r="C1094" s="7"/>
      <c r="D1094" s="86"/>
      <c r="E1094" s="8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2"/>
      <c r="B1095" s="113"/>
      <c r="C1095" s="7"/>
      <c r="D1095" s="86"/>
      <c r="E1095" s="8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2"/>
      <c r="B1096" s="113"/>
      <c r="C1096" s="7"/>
      <c r="D1096" s="86"/>
      <c r="E1096" s="8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2"/>
      <c r="B1097" s="113"/>
      <c r="C1097" s="7"/>
      <c r="D1097" s="86"/>
      <c r="E1097" s="8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2"/>
      <c r="B1098" s="113"/>
      <c r="C1098" s="7"/>
      <c r="D1098" s="86"/>
      <c r="E1098" s="8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2"/>
      <c r="B1099" s="113"/>
      <c r="C1099" s="7"/>
      <c r="D1099" s="86"/>
      <c r="E1099" s="8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2"/>
      <c r="B1100" s="113"/>
      <c r="C1100" s="7"/>
      <c r="D1100" s="86"/>
      <c r="E1100" s="8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2"/>
      <c r="B1101" s="113"/>
      <c r="C1101" s="7"/>
      <c r="D1101" s="86"/>
      <c r="E1101" s="8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2"/>
      <c r="B1102" s="113"/>
      <c r="C1102" s="7"/>
      <c r="D1102" s="86"/>
      <c r="E1102" s="8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2"/>
      <c r="B1103" s="113"/>
      <c r="C1103" s="7"/>
      <c r="D1103" s="86"/>
      <c r="E1103" s="8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2"/>
      <c r="B1104" s="113"/>
      <c r="C1104" s="7"/>
      <c r="D1104" s="86"/>
      <c r="E1104" s="8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2"/>
      <c r="B1105" s="113"/>
      <c r="C1105" s="7"/>
      <c r="D1105" s="86"/>
      <c r="E1105" s="8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2"/>
      <c r="B1106" s="113"/>
      <c r="C1106" s="7"/>
      <c r="D1106" s="86"/>
      <c r="E1106" s="8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2"/>
      <c r="B1107" s="113"/>
      <c r="C1107" s="7"/>
      <c r="D1107" s="86"/>
      <c r="E1107" s="8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2"/>
      <c r="B1108" s="113"/>
      <c r="C1108" s="7"/>
      <c r="D1108" s="86"/>
      <c r="E1108" s="8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2"/>
      <c r="B1109" s="113"/>
      <c r="C1109" s="7"/>
      <c r="D1109" s="86"/>
      <c r="E1109" s="8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2"/>
      <c r="B1110" s="113"/>
      <c r="C1110" s="7"/>
      <c r="D1110" s="86"/>
      <c r="E1110" s="8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2"/>
      <c r="B1111" s="113"/>
      <c r="C1111" s="7"/>
      <c r="D1111" s="86"/>
      <c r="E1111" s="8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2"/>
      <c r="B1112" s="113"/>
      <c r="C1112" s="7"/>
      <c r="D1112" s="86"/>
      <c r="E1112" s="8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2"/>
      <c r="B1113" s="113"/>
      <c r="C1113" s="7"/>
      <c r="D1113" s="86"/>
      <c r="E1113" s="8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2"/>
      <c r="B1114" s="113"/>
      <c r="C1114" s="7"/>
      <c r="D1114" s="86"/>
      <c r="E1114" s="8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2"/>
      <c r="B1115" s="113"/>
      <c r="C1115" s="7"/>
      <c r="D1115" s="86"/>
      <c r="E1115" s="8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2"/>
      <c r="B1116" s="113"/>
      <c r="C1116" s="7"/>
      <c r="D1116" s="86"/>
      <c r="E1116" s="8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2"/>
      <c r="B1117" s="113"/>
      <c r="C1117" s="7"/>
      <c r="D1117" s="86"/>
      <c r="E1117" s="8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2"/>
      <c r="B1118" s="113"/>
      <c r="C1118" s="7"/>
      <c r="D1118" s="86"/>
      <c r="E1118" s="8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2"/>
      <c r="B1119" s="113"/>
      <c r="C1119" s="7"/>
      <c r="D1119" s="86"/>
      <c r="E1119" s="8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2"/>
      <c r="B1120" s="113"/>
      <c r="C1120" s="7"/>
      <c r="D1120" s="86"/>
      <c r="E1120" s="8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2"/>
      <c r="B1121" s="113"/>
      <c r="C1121" s="7"/>
      <c r="D1121" s="86"/>
      <c r="E1121" s="8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2"/>
      <c r="B1122" s="113"/>
      <c r="C1122" s="7"/>
      <c r="D1122" s="86"/>
      <c r="E1122" s="8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2"/>
      <c r="B1123" s="113"/>
      <c r="C1123" s="7"/>
      <c r="D1123" s="86"/>
      <c r="E1123" s="8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2"/>
      <c r="B1124" s="113"/>
      <c r="C1124" s="7"/>
      <c r="D1124" s="86"/>
      <c r="E1124" s="8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2"/>
      <c r="B1125" s="113"/>
      <c r="C1125" s="7"/>
      <c r="D1125" s="86"/>
      <c r="E1125" s="8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2"/>
      <c r="B1126" s="113"/>
      <c r="C1126" s="7"/>
      <c r="D1126" s="86"/>
      <c r="E1126" s="8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2"/>
      <c r="B1127" s="113"/>
      <c r="C1127" s="7"/>
      <c r="D1127" s="86"/>
      <c r="E1127" s="8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2"/>
      <c r="B1128" s="113"/>
      <c r="C1128" s="7"/>
      <c r="D1128" s="86"/>
      <c r="E1128" s="8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2"/>
      <c r="B1129" s="113"/>
      <c r="C1129" s="7"/>
      <c r="D1129" s="86"/>
      <c r="E1129" s="8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2"/>
      <c r="B1130" s="113"/>
      <c r="C1130" s="7"/>
      <c r="D1130" s="86"/>
      <c r="E1130" s="8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2"/>
      <c r="B1131" s="113"/>
      <c r="C1131" s="7"/>
      <c r="D1131" s="86"/>
      <c r="E1131" s="8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2"/>
      <c r="B1132" s="113"/>
      <c r="C1132" s="7"/>
      <c r="D1132" s="86"/>
      <c r="E1132" s="8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2"/>
      <c r="B1133" s="113"/>
      <c r="C1133" s="7"/>
      <c r="D1133" s="86"/>
      <c r="E1133" s="8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2"/>
      <c r="B1134" s="113"/>
      <c r="C1134" s="7"/>
      <c r="D1134" s="86"/>
      <c r="E1134" s="8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2"/>
      <c r="B1135" s="113"/>
      <c r="C1135" s="7"/>
      <c r="D1135" s="86"/>
      <c r="E1135" s="8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2"/>
      <c r="B1136" s="113"/>
      <c r="C1136" s="7"/>
      <c r="D1136" s="86"/>
      <c r="E1136" s="8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2"/>
      <c r="B1137" s="113"/>
      <c r="C1137" s="7"/>
      <c r="D1137" s="86"/>
      <c r="E1137" s="8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2"/>
      <c r="B1138" s="113"/>
      <c r="C1138" s="7"/>
      <c r="D1138" s="86"/>
      <c r="E1138" s="8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2"/>
      <c r="B1139" s="113"/>
      <c r="C1139" s="7"/>
      <c r="D1139" s="86"/>
      <c r="E1139" s="8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2"/>
      <c r="B1140" s="113"/>
      <c r="C1140" s="7"/>
      <c r="D1140" s="86"/>
      <c r="E1140" s="8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2"/>
      <c r="B1141" s="113"/>
      <c r="C1141" s="7"/>
      <c r="D1141" s="86"/>
      <c r="E1141" s="8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2"/>
      <c r="B1142" s="113"/>
      <c r="C1142" s="7"/>
      <c r="D1142" s="86"/>
      <c r="E1142" s="8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2"/>
      <c r="B1143" s="113"/>
      <c r="C1143" s="7"/>
      <c r="D1143" s="86"/>
      <c r="E1143" s="8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2"/>
      <c r="B1144" s="113"/>
      <c r="C1144" s="7"/>
      <c r="D1144" s="86"/>
      <c r="E1144" s="8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2"/>
      <c r="B1145" s="113"/>
      <c r="C1145" s="7"/>
      <c r="D1145" s="86"/>
      <c r="E1145" s="8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2"/>
      <c r="B1146" s="113"/>
      <c r="C1146" s="7"/>
      <c r="D1146" s="86"/>
      <c r="E1146" s="8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2"/>
      <c r="B1147" s="113"/>
      <c r="C1147" s="7"/>
      <c r="D1147" s="86"/>
      <c r="E1147" s="8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2"/>
      <c r="B1148" s="113"/>
      <c r="C1148" s="7"/>
      <c r="D1148" s="86"/>
      <c r="E1148" s="8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2"/>
      <c r="B1149" s="113"/>
      <c r="C1149" s="7"/>
      <c r="D1149" s="86"/>
      <c r="E1149" s="8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2"/>
      <c r="B1150" s="113"/>
      <c r="C1150" s="7"/>
      <c r="D1150" s="86"/>
      <c r="E1150" s="8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2"/>
      <c r="B1151" s="113"/>
      <c r="C1151" s="7"/>
      <c r="D1151" s="86"/>
      <c r="E1151" s="8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2"/>
      <c r="B1152" s="113"/>
      <c r="C1152" s="7"/>
      <c r="D1152" s="86"/>
      <c r="E1152" s="8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2"/>
      <c r="B1153" s="113"/>
      <c r="C1153" s="7"/>
      <c r="D1153" s="86"/>
      <c r="E1153" s="8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2"/>
      <c r="B1154" s="113"/>
      <c r="C1154" s="7"/>
      <c r="D1154" s="86"/>
      <c r="E1154" s="8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2"/>
      <c r="B1155" s="113"/>
      <c r="C1155" s="7"/>
      <c r="D1155" s="86"/>
      <c r="E1155" s="8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2"/>
      <c r="B1156" s="113"/>
      <c r="C1156" s="7"/>
      <c r="D1156" s="86"/>
      <c r="E1156" s="8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2"/>
      <c r="B1157" s="113"/>
      <c r="C1157" s="7"/>
      <c r="D1157" s="86"/>
      <c r="E1157" s="8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2"/>
      <c r="B1158" s="113"/>
      <c r="C1158" s="7"/>
      <c r="D1158" s="86"/>
      <c r="E1158" s="8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2"/>
      <c r="B1159" s="113"/>
      <c r="C1159" s="7"/>
      <c r="D1159" s="86"/>
      <c r="E1159" s="8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2"/>
      <c r="B1160" s="113"/>
      <c r="C1160" s="7"/>
      <c r="D1160" s="86"/>
      <c r="E1160" s="8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2"/>
      <c r="B1161" s="113"/>
      <c r="C1161" s="7"/>
      <c r="D1161" s="86"/>
      <c r="E1161" s="8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2"/>
      <c r="B1162" s="113"/>
      <c r="C1162" s="7"/>
      <c r="D1162" s="86"/>
      <c r="E1162" s="8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2"/>
      <c r="B1163" s="113"/>
      <c r="C1163" s="7"/>
      <c r="D1163" s="86"/>
      <c r="E1163" s="8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2"/>
      <c r="B1164" s="113"/>
      <c r="C1164" s="7"/>
      <c r="D1164" s="86"/>
      <c r="E1164" s="8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2"/>
      <c r="B1165" s="113"/>
      <c r="C1165" s="7"/>
      <c r="D1165" s="86"/>
      <c r="E1165" s="8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2"/>
      <c r="B1166" s="113"/>
      <c r="C1166" s="7"/>
      <c r="D1166" s="86"/>
      <c r="E1166" s="8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2"/>
      <c r="B1167" s="113"/>
      <c r="C1167" s="7"/>
      <c r="D1167" s="86"/>
      <c r="E1167" s="8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2"/>
      <c r="B1168" s="113"/>
      <c r="C1168" s="7"/>
      <c r="D1168" s="86"/>
      <c r="E1168" s="8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2"/>
      <c r="B1169" s="113"/>
      <c r="C1169" s="7"/>
      <c r="D1169" s="86"/>
      <c r="E1169" s="8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2"/>
      <c r="B1170" s="113"/>
      <c r="C1170" s="7"/>
      <c r="D1170" s="86"/>
      <c r="E1170" s="8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2"/>
      <c r="B1171" s="113"/>
      <c r="C1171" s="7"/>
      <c r="D1171" s="86"/>
      <c r="E1171" s="8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2"/>
      <c r="B1172" s="113"/>
      <c r="C1172" s="7"/>
      <c r="D1172" s="86"/>
      <c r="E1172" s="8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2"/>
      <c r="B1173" s="113"/>
      <c r="C1173" s="7"/>
      <c r="D1173" s="86"/>
      <c r="E1173" s="8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2"/>
      <c r="B1174" s="113"/>
      <c r="C1174" s="7"/>
      <c r="D1174" s="86"/>
      <c r="E1174" s="8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2"/>
      <c r="B1175" s="113"/>
      <c r="C1175" s="7"/>
      <c r="D1175" s="86"/>
      <c r="E1175" s="8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2"/>
      <c r="B1176" s="113"/>
      <c r="C1176" s="7"/>
      <c r="D1176" s="86"/>
      <c r="E1176" s="8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2"/>
      <c r="B1177" s="113"/>
      <c r="C1177" s="7"/>
      <c r="D1177" s="86"/>
      <c r="E1177" s="8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2"/>
      <c r="B1178" s="113"/>
      <c r="C1178" s="7"/>
      <c r="D1178" s="86"/>
      <c r="E1178" s="8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2"/>
      <c r="B1179" s="113"/>
      <c r="C1179" s="7"/>
      <c r="D1179" s="86"/>
      <c r="E1179" s="8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2"/>
      <c r="B1180" s="113"/>
      <c r="C1180" s="7"/>
      <c r="D1180" s="86"/>
      <c r="E1180" s="8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2"/>
      <c r="B1181" s="113"/>
      <c r="C1181" s="7"/>
      <c r="D1181" s="86"/>
      <c r="E1181" s="8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2"/>
      <c r="B1182" s="113"/>
      <c r="C1182" s="7"/>
      <c r="D1182" s="86"/>
      <c r="E1182" s="8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2"/>
      <c r="B1183" s="113"/>
      <c r="C1183" s="7"/>
      <c r="D1183" s="86"/>
      <c r="E1183" s="8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2"/>
      <c r="B1184" s="113"/>
      <c r="C1184" s="7"/>
      <c r="D1184" s="86"/>
      <c r="E1184" s="8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2"/>
      <c r="B1185" s="113"/>
      <c r="C1185" s="7"/>
      <c r="D1185" s="86"/>
      <c r="E1185" s="8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2"/>
      <c r="B1186" s="113"/>
      <c r="C1186" s="7"/>
      <c r="D1186" s="86"/>
      <c r="E1186" s="8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2"/>
      <c r="B1187" s="113"/>
      <c r="C1187" s="7"/>
      <c r="D1187" s="86"/>
      <c r="E1187" s="8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2"/>
      <c r="B1188" s="113"/>
      <c r="C1188" s="7"/>
      <c r="D1188" s="86"/>
      <c r="E1188" s="8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2"/>
      <c r="B1189" s="113"/>
      <c r="C1189" s="7"/>
      <c r="D1189" s="86"/>
      <c r="E1189" s="8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2"/>
      <c r="B1190" s="113"/>
      <c r="C1190" s="7"/>
      <c r="D1190" s="86"/>
      <c r="E1190" s="8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2"/>
      <c r="B1191" s="113"/>
      <c r="C1191" s="7"/>
      <c r="D1191" s="86"/>
      <c r="E1191" s="8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2"/>
      <c r="B1192" s="113"/>
      <c r="C1192" s="7"/>
      <c r="D1192" s="86"/>
      <c r="E1192" s="8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2"/>
      <c r="B1193" s="113"/>
      <c r="C1193" s="7"/>
      <c r="D1193" s="86"/>
      <c r="E1193" s="8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2"/>
      <c r="B1194" s="113"/>
      <c r="C1194" s="7"/>
      <c r="D1194" s="86"/>
      <c r="E1194" s="8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2"/>
      <c r="B1195" s="113"/>
      <c r="C1195" s="7"/>
      <c r="D1195" s="86"/>
      <c r="E1195" s="8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2"/>
      <c r="B1196" s="113"/>
      <c r="C1196" s="7"/>
      <c r="D1196" s="86"/>
      <c r="E1196" s="8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2"/>
      <c r="B1197" s="113"/>
      <c r="C1197" s="7"/>
      <c r="D1197" s="86"/>
      <c r="E1197" s="8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2"/>
      <c r="B1198" s="113"/>
      <c r="C1198" s="7"/>
      <c r="D1198" s="86"/>
      <c r="E1198" s="8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2"/>
      <c r="B1199" s="113"/>
      <c r="C1199" s="7"/>
      <c r="D1199" s="86"/>
      <c r="E1199" s="8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2"/>
      <c r="B1200" s="113"/>
      <c r="C1200" s="7"/>
      <c r="D1200" s="86"/>
      <c r="E1200" s="8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2"/>
      <c r="B1201" s="113"/>
      <c r="C1201" s="7"/>
      <c r="D1201" s="86"/>
      <c r="E1201" s="8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2"/>
      <c r="B1202" s="113"/>
      <c r="C1202" s="7"/>
      <c r="D1202" s="86"/>
      <c r="E1202" s="8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2"/>
      <c r="B1203" s="113"/>
      <c r="C1203" s="7"/>
      <c r="D1203" s="86"/>
      <c r="E1203" s="8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2"/>
      <c r="B1204" s="113"/>
      <c r="C1204" s="7"/>
      <c r="D1204" s="86"/>
      <c r="E1204" s="8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2"/>
      <c r="B1205" s="113"/>
      <c r="C1205" s="7"/>
      <c r="D1205" s="86"/>
      <c r="E1205" s="8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2"/>
      <c r="B1206" s="113"/>
      <c r="C1206" s="7"/>
      <c r="D1206" s="86"/>
      <c r="E1206" s="8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2"/>
      <c r="B1207" s="113"/>
      <c r="C1207" s="7"/>
      <c r="D1207" s="86"/>
      <c r="E1207" s="8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2"/>
      <c r="B1208" s="113"/>
      <c r="C1208" s="7"/>
      <c r="D1208" s="86"/>
      <c r="E1208" s="8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2"/>
      <c r="B1209" s="113"/>
      <c r="C1209" s="7"/>
      <c r="D1209" s="86"/>
      <c r="E1209" s="8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2"/>
      <c r="B1210" s="113"/>
      <c r="C1210" s="7"/>
      <c r="D1210" s="86"/>
      <c r="E1210" s="8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2"/>
      <c r="B1211" s="113"/>
      <c r="C1211" s="7"/>
      <c r="D1211" s="86"/>
      <c r="E1211" s="8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2"/>
      <c r="B1212" s="113"/>
      <c r="C1212" s="7"/>
      <c r="D1212" s="86"/>
      <c r="E1212" s="8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2"/>
      <c r="B1213" s="113"/>
      <c r="C1213" s="7"/>
      <c r="D1213" s="86"/>
      <c r="E1213" s="8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2"/>
      <c r="B1214" s="113"/>
      <c r="C1214" s="7"/>
      <c r="D1214" s="86"/>
      <c r="E1214" s="8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2"/>
      <c r="B1215" s="113"/>
      <c r="C1215" s="7"/>
      <c r="D1215" s="86"/>
      <c r="E1215" s="8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2"/>
      <c r="B1216" s="113"/>
      <c r="C1216" s="7"/>
      <c r="D1216" s="86"/>
      <c r="E1216" s="8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2"/>
      <c r="B1217" s="113"/>
      <c r="C1217" s="7"/>
      <c r="D1217" s="86"/>
      <c r="E1217" s="8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2"/>
      <c r="B1218" s="113"/>
      <c r="C1218" s="7"/>
      <c r="D1218" s="86"/>
      <c r="E1218" s="8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2"/>
      <c r="B1219" s="113"/>
      <c r="C1219" s="7"/>
      <c r="D1219" s="86"/>
      <c r="E1219" s="8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2"/>
      <c r="B1220" s="113"/>
      <c r="C1220" s="7"/>
      <c r="D1220" s="86"/>
      <c r="E1220" s="8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2"/>
      <c r="B1221" s="113"/>
      <c r="C1221" s="7"/>
      <c r="D1221" s="86"/>
      <c r="E1221" s="8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2"/>
      <c r="B1222" s="113"/>
      <c r="C1222" s="7"/>
      <c r="D1222" s="86"/>
      <c r="E1222" s="8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2"/>
      <c r="B1223" s="113"/>
      <c r="C1223" s="7"/>
      <c r="D1223" s="86"/>
      <c r="E1223" s="8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2"/>
      <c r="B1224" s="113"/>
      <c r="C1224" s="7"/>
      <c r="D1224" s="86"/>
      <c r="E1224" s="8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2"/>
      <c r="B1225" s="113"/>
      <c r="C1225" s="7"/>
      <c r="D1225" s="86"/>
      <c r="E1225" s="8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2"/>
      <c r="B1226" s="113"/>
      <c r="C1226" s="7"/>
      <c r="D1226" s="86"/>
      <c r="E1226" s="8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2"/>
      <c r="B1227" s="113"/>
      <c r="C1227" s="7"/>
      <c r="D1227" s="86"/>
      <c r="E1227" s="8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2"/>
      <c r="B1228" s="113"/>
      <c r="C1228" s="7"/>
      <c r="D1228" s="86"/>
      <c r="E1228" s="8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2"/>
      <c r="B1229" s="113"/>
      <c r="C1229" s="7"/>
      <c r="D1229" s="86"/>
      <c r="E1229" s="8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2"/>
      <c r="B1230" s="113"/>
      <c r="C1230" s="7"/>
      <c r="D1230" s="86"/>
      <c r="E1230" s="8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2"/>
      <c r="B1231" s="113"/>
      <c r="C1231" s="7"/>
      <c r="D1231" s="86"/>
      <c r="E1231" s="8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2"/>
      <c r="B1232" s="113"/>
      <c r="C1232" s="7"/>
      <c r="D1232" s="86"/>
      <c r="E1232" s="8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2"/>
      <c r="B1233" s="113"/>
      <c r="C1233" s="7"/>
      <c r="D1233" s="86"/>
      <c r="E1233" s="8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2"/>
      <c r="B1234" s="113"/>
      <c r="C1234" s="7"/>
      <c r="D1234" s="86"/>
      <c r="E1234" s="8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2"/>
      <c r="B1235" s="113"/>
      <c r="C1235" s="7"/>
      <c r="D1235" s="86"/>
      <c r="E1235" s="8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2"/>
      <c r="B1236" s="113"/>
      <c r="C1236" s="7"/>
      <c r="D1236" s="86"/>
      <c r="E1236" s="8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2"/>
      <c r="B1237" s="113"/>
      <c r="C1237" s="7"/>
      <c r="D1237" s="86"/>
      <c r="E1237" s="8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2"/>
      <c r="B1238" s="113"/>
      <c r="C1238" s="7"/>
      <c r="D1238" s="86"/>
      <c r="E1238" s="8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2"/>
      <c r="B1239" s="113"/>
      <c r="C1239" s="7"/>
      <c r="D1239" s="86"/>
      <c r="E1239" s="8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2"/>
      <c r="B1240" s="113"/>
      <c r="C1240" s="7"/>
      <c r="D1240" s="86"/>
      <c r="E1240" s="8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2"/>
      <c r="B1241" s="113"/>
      <c r="C1241" s="7"/>
      <c r="D1241" s="86"/>
      <c r="E1241" s="8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2"/>
      <c r="B1242" s="113"/>
      <c r="C1242" s="7"/>
      <c r="D1242" s="86"/>
      <c r="E1242" s="8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2"/>
      <c r="B1243" s="113"/>
      <c r="C1243" s="7"/>
      <c r="D1243" s="86"/>
      <c r="E1243" s="8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2"/>
      <c r="B1244" s="113"/>
      <c r="C1244" s="7"/>
      <c r="D1244" s="86"/>
      <c r="E1244" s="8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2"/>
      <c r="B1245" s="113"/>
      <c r="C1245" s="7"/>
      <c r="D1245" s="86"/>
      <c r="E1245" s="8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2"/>
      <c r="B1246" s="113"/>
      <c r="C1246" s="7"/>
      <c r="D1246" s="86"/>
      <c r="E1246" s="8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2"/>
      <c r="B1247" s="113"/>
      <c r="C1247" s="7"/>
      <c r="D1247" s="86"/>
      <c r="E1247" s="8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2"/>
      <c r="B1248" s="113"/>
      <c r="C1248" s="7"/>
      <c r="D1248" s="86"/>
      <c r="E1248" s="8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2"/>
      <c r="B1249" s="113"/>
      <c r="C1249" s="7"/>
      <c r="D1249" s="86"/>
      <c r="E1249" s="8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2"/>
      <c r="B1250" s="113"/>
      <c r="C1250" s="7"/>
      <c r="D1250" s="86"/>
      <c r="E1250" s="8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2"/>
      <c r="B1251" s="113"/>
      <c r="C1251" s="7"/>
      <c r="D1251" s="86"/>
      <c r="E1251" s="8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2"/>
      <c r="B1252" s="113"/>
      <c r="C1252" s="7"/>
      <c r="D1252" s="86"/>
      <c r="E1252" s="8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2"/>
      <c r="B1253" s="113"/>
      <c r="C1253" s="7"/>
      <c r="D1253" s="86"/>
      <c r="E1253" s="8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2"/>
      <c r="B1254" s="113"/>
      <c r="C1254" s="7"/>
      <c r="D1254" s="86"/>
      <c r="E1254" s="8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2"/>
      <c r="B1255" s="113"/>
      <c r="C1255" s="7"/>
      <c r="D1255" s="86"/>
      <c r="E1255" s="8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2"/>
      <c r="B1256" s="113"/>
      <c r="C1256" s="7"/>
      <c r="D1256" s="86"/>
      <c r="E1256" s="8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2"/>
      <c r="B1257" s="113"/>
      <c r="C1257" s="7"/>
      <c r="D1257" s="86"/>
      <c r="E1257" s="8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2"/>
      <c r="B1258" s="113"/>
      <c r="C1258" s="7"/>
      <c r="D1258" s="86"/>
      <c r="E1258" s="8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2"/>
      <c r="B1259" s="113"/>
      <c r="C1259" s="7"/>
      <c r="D1259" s="86"/>
      <c r="E1259" s="8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2"/>
      <c r="B1260" s="113"/>
      <c r="C1260" s="7"/>
      <c r="D1260" s="86"/>
      <c r="E1260" s="8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2"/>
      <c r="B1261" s="113"/>
      <c r="C1261" s="7"/>
      <c r="D1261" s="86"/>
      <c r="E1261" s="8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2"/>
      <c r="B1262" s="113"/>
      <c r="C1262" s="7"/>
      <c r="D1262" s="86"/>
      <c r="E1262" s="8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2"/>
      <c r="B1263" s="113"/>
      <c r="C1263" s="7"/>
      <c r="D1263" s="86"/>
      <c r="E1263" s="8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2"/>
      <c r="B1264" s="113"/>
      <c r="C1264" s="7"/>
      <c r="D1264" s="86"/>
      <c r="E1264" s="8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2"/>
      <c r="B1265" s="113"/>
      <c r="C1265" s="7"/>
      <c r="D1265" s="86"/>
      <c r="E1265" s="8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2"/>
      <c r="B1266" s="113"/>
      <c r="C1266" s="7"/>
      <c r="D1266" s="86"/>
      <c r="E1266" s="8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2"/>
      <c r="B1267" s="113"/>
      <c r="C1267" s="7"/>
      <c r="D1267" s="86"/>
      <c r="E1267" s="8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2"/>
      <c r="B1268" s="113"/>
      <c r="C1268" s="7"/>
      <c r="D1268" s="86"/>
      <c r="E1268" s="8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2"/>
      <c r="B1269" s="113"/>
      <c r="C1269" s="7"/>
      <c r="D1269" s="86"/>
      <c r="E1269" s="8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2"/>
      <c r="B1270" s="113"/>
      <c r="C1270" s="7"/>
      <c r="D1270" s="86"/>
      <c r="E1270" s="8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2"/>
      <c r="B1271" s="113"/>
      <c r="C1271" s="7"/>
      <c r="D1271" s="86"/>
      <c r="E1271" s="8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2"/>
      <c r="B1272" s="113"/>
      <c r="C1272" s="7"/>
      <c r="D1272" s="86"/>
      <c r="E1272" s="8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2"/>
      <c r="B1273" s="113"/>
      <c r="C1273" s="7"/>
      <c r="D1273" s="86"/>
      <c r="E1273" s="8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2"/>
      <c r="B1274" s="113"/>
      <c r="C1274" s="7"/>
      <c r="D1274" s="86"/>
      <c r="E1274" s="8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2"/>
      <c r="B1275" s="113"/>
      <c r="C1275" s="7"/>
      <c r="D1275" s="86"/>
      <c r="E1275" s="8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2"/>
      <c r="B1276" s="113"/>
      <c r="C1276" s="7"/>
      <c r="D1276" s="86"/>
      <c r="E1276" s="8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2"/>
      <c r="B1277" s="113"/>
      <c r="C1277" s="7"/>
      <c r="D1277" s="86"/>
      <c r="E1277" s="8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2"/>
      <c r="B1278" s="113"/>
      <c r="C1278" s="7"/>
      <c r="D1278" s="86"/>
      <c r="E1278" s="8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2"/>
      <c r="B1279" s="113"/>
      <c r="C1279" s="7"/>
      <c r="D1279" s="86"/>
      <c r="E1279" s="8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2"/>
      <c r="B1280" s="113"/>
      <c r="C1280" s="7"/>
      <c r="D1280" s="86"/>
      <c r="E1280" s="8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2"/>
      <c r="B1281" s="113"/>
      <c r="C1281" s="7"/>
      <c r="D1281" s="86"/>
      <c r="E1281" s="8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2"/>
      <c r="B1282" s="113"/>
      <c r="C1282" s="7"/>
      <c r="D1282" s="86"/>
      <c r="E1282" s="8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2"/>
      <c r="B1283" s="113"/>
      <c r="C1283" s="7"/>
      <c r="D1283" s="86"/>
      <c r="E1283" s="8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2"/>
      <c r="B1284" s="113"/>
      <c r="C1284" s="7"/>
      <c r="D1284" s="86"/>
      <c r="E1284" s="8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2"/>
      <c r="B1285" s="113"/>
      <c r="C1285" s="7"/>
      <c r="D1285" s="86"/>
      <c r="E1285" s="8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2"/>
      <c r="B1286" s="113"/>
      <c r="C1286" s="7"/>
      <c r="D1286" s="86"/>
      <c r="E1286" s="8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2"/>
      <c r="B1287" s="113"/>
      <c r="C1287" s="7"/>
      <c r="D1287" s="86"/>
      <c r="E1287" s="8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2"/>
      <c r="B1288" s="113"/>
      <c r="C1288" s="7"/>
      <c r="D1288" s="86"/>
      <c r="E1288" s="8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2"/>
      <c r="B1289" s="113"/>
      <c r="C1289" s="7"/>
      <c r="D1289" s="86"/>
      <c r="E1289" s="8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2"/>
      <c r="B1290" s="113"/>
      <c r="C1290" s="7"/>
      <c r="D1290" s="86"/>
      <c r="E1290" s="8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2"/>
      <c r="B1291" s="113"/>
      <c r="C1291" s="7"/>
      <c r="D1291" s="86"/>
      <c r="E1291" s="8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2"/>
      <c r="B1292" s="113"/>
      <c r="C1292" s="7"/>
      <c r="D1292" s="86"/>
      <c r="E1292" s="8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2"/>
      <c r="B1293" s="113"/>
      <c r="C1293" s="7"/>
      <c r="D1293" s="86"/>
      <c r="E1293" s="8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2"/>
      <c r="B1294" s="113"/>
      <c r="C1294" s="7"/>
      <c r="D1294" s="86"/>
      <c r="E1294" s="8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2"/>
      <c r="B1295" s="113"/>
      <c r="C1295" s="7"/>
      <c r="D1295" s="86"/>
      <c r="E1295" s="8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2"/>
      <c r="B1296" s="113"/>
      <c r="C1296" s="7"/>
      <c r="D1296" s="86"/>
      <c r="E1296" s="8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2"/>
      <c r="B1297" s="113"/>
      <c r="C1297" s="7"/>
      <c r="D1297" s="86"/>
      <c r="E1297" s="8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2"/>
      <c r="B1298" s="113"/>
      <c r="C1298" s="7"/>
      <c r="D1298" s="86"/>
      <c r="E1298" s="8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2"/>
      <c r="B1299" s="113"/>
      <c r="C1299" s="7"/>
      <c r="D1299" s="86"/>
      <c r="E1299" s="8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2"/>
      <c r="B1300" s="113"/>
      <c r="C1300" s="7"/>
      <c r="D1300" s="86"/>
      <c r="E1300" s="8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2"/>
      <c r="B1301" s="113"/>
      <c r="C1301" s="7"/>
      <c r="D1301" s="86"/>
      <c r="E1301" s="8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2"/>
      <c r="B1302" s="113"/>
      <c r="C1302" s="7"/>
      <c r="D1302" s="86"/>
      <c r="E1302" s="8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2"/>
      <c r="B1303" s="113"/>
      <c r="C1303" s="7"/>
      <c r="D1303" s="86"/>
      <c r="E1303" s="8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2"/>
      <c r="B1304" s="113"/>
      <c r="C1304" s="7"/>
      <c r="D1304" s="86"/>
      <c r="E1304" s="8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2"/>
      <c r="B1305" s="113"/>
      <c r="C1305" s="7"/>
      <c r="D1305" s="86"/>
      <c r="E1305" s="8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2"/>
      <c r="B1306" s="113"/>
      <c r="C1306" s="7"/>
      <c r="D1306" s="86"/>
      <c r="E1306" s="8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2"/>
      <c r="B1307" s="113"/>
      <c r="C1307" s="7"/>
      <c r="D1307" s="86"/>
      <c r="E1307" s="8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2"/>
      <c r="B1308" s="113"/>
      <c r="C1308" s="7"/>
      <c r="D1308" s="86"/>
      <c r="E1308" s="8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2"/>
      <c r="B1309" s="113"/>
      <c r="C1309" s="7"/>
      <c r="D1309" s="86"/>
      <c r="E1309" s="8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2"/>
      <c r="B1310" s="113"/>
      <c r="C1310" s="7"/>
      <c r="D1310" s="86"/>
      <c r="E1310" s="8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2"/>
      <c r="B1311" s="113"/>
      <c r="C1311" s="7"/>
      <c r="D1311" s="86"/>
      <c r="E1311" s="8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2"/>
      <c r="B1312" s="113"/>
      <c r="C1312" s="7"/>
      <c r="D1312" s="86"/>
      <c r="E1312" s="8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2"/>
      <c r="B1313" s="113"/>
      <c r="C1313" s="7"/>
      <c r="D1313" s="86"/>
      <c r="E1313" s="8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2"/>
      <c r="B1314" s="113"/>
      <c r="C1314" s="7"/>
      <c r="D1314" s="86"/>
      <c r="E1314" s="8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2"/>
      <c r="B1315" s="113"/>
      <c r="C1315" s="7"/>
      <c r="D1315" s="86"/>
      <c r="E1315" s="8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2"/>
      <c r="B1316" s="113"/>
      <c r="C1316" s="7"/>
      <c r="D1316" s="86"/>
      <c r="E1316" s="8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2"/>
      <c r="B1317" s="113"/>
      <c r="C1317" s="7"/>
      <c r="D1317" s="86"/>
      <c r="E1317" s="8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2"/>
      <c r="B1318" s="113"/>
      <c r="C1318" s="7"/>
      <c r="D1318" s="86"/>
      <c r="E1318" s="8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2"/>
      <c r="B1319" s="113"/>
      <c r="C1319" s="7"/>
      <c r="D1319" s="86"/>
      <c r="E1319" s="8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2"/>
      <c r="B1320" s="113"/>
      <c r="C1320" s="7"/>
      <c r="D1320" s="86"/>
      <c r="E1320" s="8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2"/>
      <c r="B1321" s="113"/>
      <c r="C1321" s="7"/>
      <c r="D1321" s="86"/>
      <c r="E1321" s="8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2"/>
      <c r="B1322" s="113"/>
      <c r="C1322" s="7"/>
      <c r="D1322" s="86"/>
      <c r="E1322" s="8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2"/>
      <c r="B1323" s="113"/>
      <c r="C1323" s="7"/>
      <c r="D1323" s="86"/>
      <c r="E1323" s="8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2"/>
      <c r="B1324" s="113"/>
      <c r="C1324" s="7"/>
      <c r="D1324" s="86"/>
      <c r="E1324" s="8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2"/>
      <c r="B1325" s="113"/>
      <c r="C1325" s="7"/>
      <c r="D1325" s="86"/>
      <c r="E1325" s="8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2"/>
      <c r="B1326" s="113"/>
      <c r="C1326" s="7"/>
      <c r="D1326" s="86"/>
      <c r="E1326" s="8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2"/>
      <c r="B1327" s="113"/>
      <c r="C1327" s="7"/>
      <c r="D1327" s="86"/>
      <c r="E1327" s="8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2"/>
      <c r="B1328" s="113"/>
      <c r="C1328" s="7"/>
      <c r="D1328" s="86"/>
      <c r="E1328" s="8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2"/>
      <c r="B1329" s="113"/>
      <c r="C1329" s="7"/>
      <c r="D1329" s="86"/>
      <c r="E1329" s="8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2"/>
      <c r="B1330" s="113"/>
      <c r="C1330" s="7"/>
      <c r="D1330" s="86"/>
      <c r="E1330" s="8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2"/>
      <c r="B1331" s="113"/>
      <c r="C1331" s="7"/>
      <c r="D1331" s="86"/>
      <c r="E1331" s="8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2"/>
      <c r="B1332" s="113"/>
      <c r="C1332" s="7"/>
      <c r="D1332" s="86"/>
      <c r="E1332" s="8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2"/>
      <c r="B1333" s="113"/>
      <c r="C1333" s="7"/>
      <c r="D1333" s="86"/>
      <c r="E1333" s="8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2"/>
      <c r="B1334" s="113"/>
      <c r="C1334" s="7"/>
      <c r="D1334" s="86"/>
      <c r="E1334" s="8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2"/>
      <c r="B1335" s="113"/>
      <c r="C1335" s="7"/>
      <c r="D1335" s="86"/>
      <c r="E1335" s="8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2"/>
      <c r="B1336" s="113"/>
      <c r="C1336" s="7"/>
      <c r="D1336" s="86"/>
      <c r="E1336" s="8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2"/>
      <c r="B1337" s="113"/>
      <c r="C1337" s="7"/>
      <c r="D1337" s="86"/>
      <c r="E1337" s="8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2"/>
      <c r="B1338" s="113"/>
      <c r="C1338" s="7"/>
      <c r="D1338" s="86"/>
      <c r="E1338" s="8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2"/>
      <c r="B1339" s="113"/>
      <c r="C1339" s="7"/>
      <c r="D1339" s="86"/>
      <c r="E1339" s="8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2"/>
      <c r="B1340" s="113"/>
      <c r="C1340" s="7"/>
      <c r="D1340" s="86"/>
      <c r="E1340" s="8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2"/>
      <c r="B1341" s="113"/>
      <c r="C1341" s="7"/>
      <c r="D1341" s="86"/>
      <c r="E1341" s="8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2"/>
      <c r="B1342" s="113"/>
      <c r="C1342" s="7"/>
      <c r="D1342" s="86"/>
      <c r="E1342" s="8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2"/>
      <c r="B1343" s="113"/>
      <c r="C1343" s="7"/>
      <c r="D1343" s="86"/>
      <c r="E1343" s="8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2"/>
      <c r="B1344" s="113"/>
      <c r="C1344" s="7"/>
      <c r="D1344" s="86"/>
      <c r="E1344" s="8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2"/>
      <c r="B1345" s="113"/>
      <c r="C1345" s="7"/>
      <c r="D1345" s="86"/>
      <c r="E1345" s="8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2"/>
      <c r="B1346" s="113"/>
      <c r="C1346" s="7"/>
      <c r="D1346" s="86"/>
      <c r="E1346" s="8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2"/>
      <c r="B1347" s="113"/>
      <c r="C1347" s="7"/>
      <c r="D1347" s="86"/>
      <c r="E1347" s="8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2"/>
      <c r="B1348" s="113"/>
      <c r="C1348" s="7"/>
      <c r="D1348" s="86"/>
      <c r="E1348" s="8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2"/>
      <c r="B1349" s="113"/>
      <c r="C1349" s="7"/>
      <c r="D1349" s="86"/>
      <c r="E1349" s="8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2"/>
      <c r="B1350" s="113"/>
      <c r="C1350" s="7"/>
      <c r="D1350" s="86"/>
      <c r="E1350" s="8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2"/>
      <c r="B1351" s="113"/>
      <c r="C1351" s="7"/>
      <c r="D1351" s="86"/>
      <c r="E1351" s="8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2"/>
      <c r="B1352" s="113"/>
      <c r="C1352" s="7"/>
      <c r="D1352" s="86"/>
      <c r="E1352" s="8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2"/>
      <c r="B1353" s="113"/>
      <c r="C1353" s="7"/>
      <c r="D1353" s="86"/>
      <c r="E1353" s="8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2"/>
      <c r="B1354" s="113"/>
      <c r="C1354" s="7"/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2"/>
      <c r="B1656" s="113"/>
      <c r="C1656" s="7"/>
      <c r="D1656" s="86"/>
      <c r="E1656" s="84"/>
      <c r="F1656" s="14"/>
      <c r="G1656" s="14"/>
      <c r="H1656" s="14"/>
      <c r="I1656" s="14"/>
      <c r="J1656" s="13"/>
      <c r="K1656" s="33"/>
      <c r="L1656" s="2"/>
      <c r="M1656" s="17"/>
      <c r="N1656" s="12"/>
      <c r="O1656" s="12"/>
      <c r="P1656" s="17"/>
      <c r="Q1656" s="14"/>
      <c r="R1656" s="21"/>
      <c r="S1656" s="14"/>
      <c r="T1656" s="4"/>
      <c r="U1656" s="33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4" priority="8">
      <formula>$P1799&gt;0</formula>
    </cfRule>
  </conditionalFormatting>
  <conditionalFormatting sqref="E1799:E2612">
    <cfRule type="expression" dxfId="3" priority="7">
      <formula>$M1799&gt;0</formula>
    </cfRule>
  </conditionalFormatting>
  <conditionalFormatting sqref="A1775:A2613">
    <cfRule type="expression" dxfId="2" priority="5">
      <formula>$P1775&gt;0</formula>
    </cfRule>
  </conditionalFormatting>
  <conditionalFormatting sqref="A12:U12 A13:R256 T13:U256 S13:S1774">
    <cfRule type="expression" dxfId="1" priority="3">
      <formula>$P12&gt;0</formula>
    </cfRule>
  </conditionalFormatting>
  <conditionalFormatting sqref="A257:R1774 T257:U1774">
    <cfRule type="expression" dxfId="0" priority="2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2025-04-29T11:29:25Z</dcterms:modified>
</cp:coreProperties>
</file>