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D0D743-EEEF-4D08-8059-C69C57D812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1" l="1"/>
  <c r="AC162" i="1"/>
  <c r="AC163" i="1" s="1"/>
  <c r="AC164" i="1" s="1"/>
  <c r="AC165" i="1" s="1"/>
  <c r="AC166" i="1" s="1"/>
  <c r="AC167" i="1" s="1"/>
  <c r="AC168" i="1" s="1"/>
  <c r="AC169" i="1" l="1"/>
  <c r="AC170" i="1" s="1"/>
  <c r="AC171" i="1" s="1"/>
  <c r="AC172" i="1" s="1"/>
  <c r="AC173" i="1" s="1"/>
  <c r="Q12" i="1" l="1"/>
  <c r="R12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73" i="1" l="1"/>
  <c r="AD173" i="1" s="1"/>
  <c r="X25" i="1" s="1"/>
  <c r="AG24" i="1" s="1"/>
  <c r="AB174" i="1"/>
  <c r="AD174" i="1" s="1"/>
  <c r="X26" i="1" s="1"/>
  <c r="AG25" i="1" s="1"/>
  <c r="AB172" i="1"/>
  <c r="AD172" i="1" s="1"/>
  <c r="X24" i="1" s="1"/>
  <c r="AB171" i="1"/>
  <c r="AD171" i="1" s="1"/>
  <c r="X23" i="1" s="1"/>
  <c r="AB170" i="1"/>
  <c r="AD170" i="1" s="1"/>
  <c r="AB167" i="1"/>
  <c r="AD167" i="1" s="1"/>
  <c r="AB168" i="1"/>
  <c r="AD168" i="1" s="1"/>
  <c r="AB169" i="1"/>
  <c r="AD169" i="1" s="1"/>
  <c r="AB164" i="1"/>
  <c r="AD164" i="1" s="1"/>
  <c r="X16" i="1" s="1"/>
  <c r="AB166" i="1"/>
  <c r="AD166" i="1" s="1"/>
  <c r="AB165" i="1"/>
  <c r="AD165" i="1" s="1"/>
  <c r="X17" i="1" s="1"/>
  <c r="AB163" i="1"/>
  <c r="AD163" i="1" s="1"/>
  <c r="X15" i="1" s="1"/>
  <c r="Z25" i="1" l="1"/>
  <c r="Z24" i="1"/>
  <c r="Z26" i="1"/>
  <c r="AG23" i="1"/>
  <c r="X22" i="1"/>
  <c r="Z23" i="1" s="1"/>
  <c r="X20" i="1"/>
  <c r="X21" i="1"/>
  <c r="AG20" i="1" s="1"/>
  <c r="X19" i="1"/>
  <c r="AG22" i="1"/>
  <c r="X18" i="1"/>
  <c r="Z16" i="1"/>
  <c r="AG15" i="1"/>
  <c r="Z17" i="1"/>
  <c r="AG16" i="1"/>
  <c r="AB161" i="1"/>
  <c r="AD161" i="1" s="1"/>
  <c r="X13" i="1" s="1"/>
  <c r="A12" i="1"/>
  <c r="AC160" i="1" s="1"/>
  <c r="AB160" i="1" s="1"/>
  <c r="AD160" i="1" s="1"/>
  <c r="J12" i="1" s="1"/>
  <c r="J13" i="1" s="1"/>
  <c r="C13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Y12" i="1"/>
  <c r="S12" i="1"/>
  <c r="S13" i="1" s="1"/>
  <c r="L12" i="1"/>
  <c r="M12" i="1" s="1"/>
  <c r="G12" i="1"/>
  <c r="H12" i="1" s="1"/>
  <c r="AB23" i="1" l="1"/>
  <c r="AB22" i="1"/>
  <c r="AB17" i="1"/>
  <c r="AB25" i="1"/>
  <c r="AB16" i="1"/>
  <c r="AB24" i="1"/>
  <c r="AB21" i="1"/>
  <c r="AB15" i="1"/>
  <c r="AB20" i="1"/>
  <c r="AB19" i="1"/>
  <c r="AB26" i="1"/>
  <c r="AB18" i="1"/>
  <c r="AG21" i="1"/>
  <c r="Z19" i="1"/>
  <c r="Z21" i="1"/>
  <c r="AG19" i="1"/>
  <c r="AG17" i="1"/>
  <c r="Z18" i="1"/>
  <c r="Z22" i="1"/>
  <c r="AG18" i="1"/>
  <c r="Z20" i="1"/>
  <c r="AG14" i="1"/>
  <c r="AB14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AB13" i="1"/>
  <c r="Y13" i="1" s="1"/>
  <c r="X12" i="1"/>
  <c r="Z13" i="1" s="1"/>
  <c r="AA13" i="1" s="1"/>
  <c r="Y14" i="1" l="1"/>
  <c r="Y15" i="1" s="1"/>
  <c r="X14" i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E19" i="1"/>
  <c r="Y16" i="1" l="1"/>
  <c r="AA16" i="1"/>
  <c r="AD16" i="1" s="1"/>
  <c r="Z15" i="1"/>
  <c r="AA15" i="1" s="1"/>
  <c r="AD15" i="1" s="1"/>
  <c r="Z14" i="1"/>
  <c r="AA14" i="1" s="1"/>
  <c r="AG13" i="1"/>
  <c r="N13" i="1"/>
  <c r="P13" i="1" s="1"/>
  <c r="A21" i="1"/>
  <c r="D20" i="1"/>
  <c r="E20" i="1" s="1"/>
  <c r="F15" i="1"/>
  <c r="F18" i="1"/>
  <c r="F19" i="1"/>
  <c r="F17" i="1"/>
  <c r="F20" i="1"/>
  <c r="F14" i="1"/>
  <c r="F16" i="1"/>
  <c r="Y17" i="1" l="1"/>
  <c r="AA17" i="1"/>
  <c r="AD17" i="1" s="1"/>
  <c r="AD14" i="1"/>
  <c r="F21" i="1"/>
  <c r="A22" i="1"/>
  <c r="D21" i="1"/>
  <c r="E21" i="1" s="1"/>
  <c r="B13" i="1"/>
  <c r="Y18" i="1" l="1"/>
  <c r="AA18" i="1"/>
  <c r="AD18" i="1" s="1"/>
  <c r="F22" i="1"/>
  <c r="A23" i="1"/>
  <c r="D22" i="1"/>
  <c r="E22" i="1" s="1"/>
  <c r="Y19" i="1" l="1"/>
  <c r="AA19" i="1"/>
  <c r="AD19" i="1" s="1"/>
  <c r="F23" i="1"/>
  <c r="A24" i="1"/>
  <c r="D23" i="1"/>
  <c r="E23" i="1" s="1"/>
  <c r="F24" i="1" s="1"/>
  <c r="Y20" i="1" l="1"/>
  <c r="AA20" i="1"/>
  <c r="AD20" i="1" s="1"/>
  <c r="A25" i="1"/>
  <c r="D24" i="1"/>
  <c r="E24" i="1" s="1"/>
  <c r="F25" i="1" s="1"/>
  <c r="Y21" i="1" l="1"/>
  <c r="AA21" i="1"/>
  <c r="AD21" i="1" s="1"/>
  <c r="A26" i="1"/>
  <c r="D25" i="1"/>
  <c r="E25" i="1" s="1"/>
  <c r="Y22" i="1" l="1"/>
  <c r="AA22" i="1"/>
  <c r="AD22" i="1" s="1"/>
  <c r="F26" i="1"/>
  <c r="A27" i="1"/>
  <c r="D26" i="1"/>
  <c r="E26" i="1" s="1"/>
  <c r="AA23" i="1" l="1"/>
  <c r="AD23" i="1" s="1"/>
  <c r="Y23" i="1"/>
  <c r="F27" i="1"/>
  <c r="A28" i="1"/>
  <c r="D27" i="1"/>
  <c r="E27" i="1" s="1"/>
  <c r="F28" i="1" s="1"/>
  <c r="AA24" i="1" l="1"/>
  <c r="AD24" i="1" s="1"/>
  <c r="Y24" i="1"/>
  <c r="A29" i="1"/>
  <c r="D28" i="1"/>
  <c r="E28" i="1" s="1"/>
  <c r="F29" i="1" s="1"/>
  <c r="Y25" i="1" l="1"/>
  <c r="AA25" i="1"/>
  <c r="AD25" i="1" s="1"/>
  <c r="A30" i="1"/>
  <c r="D29" i="1"/>
  <c r="E29" i="1" s="1"/>
  <c r="F30" i="1" s="1"/>
  <c r="Y26" i="1" l="1"/>
  <c r="AA26" i="1"/>
  <c r="AD26" i="1" s="1"/>
  <c r="A31" i="1"/>
  <c r="D30" i="1"/>
  <c r="E30" i="1" s="1"/>
  <c r="F31" i="1" s="1"/>
  <c r="A32" i="1" l="1"/>
  <c r="D31" i="1"/>
  <c r="E31" i="1" s="1"/>
  <c r="F32" i="1" s="1"/>
  <c r="A33" i="1" l="1"/>
  <c r="D32" i="1"/>
  <c r="E32" i="1" s="1"/>
  <c r="F33" i="1" l="1"/>
  <c r="A34" i="1"/>
  <c r="D33" i="1"/>
  <c r="E33" i="1" s="1"/>
  <c r="F34" i="1" l="1"/>
  <c r="A35" i="1"/>
  <c r="D34" i="1"/>
  <c r="E34" i="1" s="1"/>
  <c r="F35" i="1" l="1"/>
  <c r="A36" i="1"/>
  <c r="D35" i="1"/>
  <c r="E35" i="1" s="1"/>
  <c r="F36" i="1" s="1"/>
  <c r="A37" i="1" l="1"/>
  <c r="D36" i="1"/>
  <c r="E36" i="1" s="1"/>
  <c r="F37" i="1" l="1"/>
  <c r="A38" i="1"/>
  <c r="D37" i="1"/>
  <c r="E37" i="1" s="1"/>
  <c r="F38" i="1" s="1"/>
  <c r="A39" i="1" l="1"/>
  <c r="D38" i="1"/>
  <c r="E38" i="1" s="1"/>
  <c r="F39" i="1" s="1"/>
  <c r="A40" i="1" l="1"/>
  <c r="D39" i="1"/>
  <c r="E39" i="1" s="1"/>
  <c r="F40" i="1" l="1"/>
  <c r="A41" i="1"/>
  <c r="D40" i="1"/>
  <c r="E40" i="1" s="1"/>
  <c r="F41" i="1" l="1"/>
  <c r="A42" i="1"/>
  <c r="D41" i="1"/>
  <c r="E41" i="1" s="1"/>
  <c r="F42" i="1" l="1"/>
  <c r="A43" i="1"/>
  <c r="D42" i="1"/>
  <c r="E42" i="1" s="1"/>
  <c r="F43" i="1" l="1"/>
  <c r="A44" i="1"/>
  <c r="D43" i="1"/>
  <c r="E43" i="1" s="1"/>
  <c r="F44" i="1" s="1"/>
  <c r="A45" i="1" l="1"/>
  <c r="D44" i="1"/>
  <c r="E44" i="1" s="1"/>
  <c r="F45" i="1" l="1"/>
  <c r="A46" i="1"/>
  <c r="D45" i="1"/>
  <c r="E45" i="1" s="1"/>
  <c r="F46" i="1" l="1"/>
  <c r="A47" i="1"/>
  <c r="D46" i="1"/>
  <c r="E46" i="1" s="1"/>
  <c r="F47" i="1" l="1"/>
  <c r="A48" i="1"/>
  <c r="D47" i="1"/>
  <c r="E47" i="1" s="1"/>
  <c r="F48" i="1" s="1"/>
  <c r="A49" i="1" l="1"/>
  <c r="D48" i="1"/>
  <c r="E48" i="1" s="1"/>
  <c r="F49" i="1" l="1"/>
  <c r="A50" i="1"/>
  <c r="D49" i="1"/>
  <c r="E49" i="1" s="1"/>
  <c r="F50" i="1" l="1"/>
  <c r="A51" i="1"/>
  <c r="D50" i="1"/>
  <c r="E50" i="1" s="1"/>
  <c r="F51" i="1" l="1"/>
  <c r="A52" i="1"/>
  <c r="D51" i="1"/>
  <c r="E51" i="1" s="1"/>
  <c r="F52" i="1" l="1"/>
  <c r="A53" i="1"/>
  <c r="D52" i="1"/>
  <c r="E52" i="1" s="1"/>
  <c r="F53" i="1" l="1"/>
  <c r="A54" i="1"/>
  <c r="D53" i="1"/>
  <c r="E53" i="1" s="1"/>
  <c r="F54" i="1" s="1"/>
  <c r="A55" i="1" l="1"/>
  <c r="D54" i="1"/>
  <c r="E54" i="1" s="1"/>
  <c r="F55" i="1" l="1"/>
  <c r="A56" i="1"/>
  <c r="D55" i="1"/>
  <c r="E55" i="1" s="1"/>
  <c r="F56" i="1" l="1"/>
  <c r="A57" i="1"/>
  <c r="D56" i="1"/>
  <c r="E56" i="1" s="1"/>
  <c r="F57" i="1" s="1"/>
  <c r="A58" i="1" l="1"/>
  <c r="D57" i="1"/>
  <c r="E57" i="1" s="1"/>
  <c r="F58" i="1" l="1"/>
  <c r="A59" i="1"/>
  <c r="D58" i="1"/>
  <c r="E58" i="1" s="1"/>
  <c r="F59" i="1" l="1"/>
  <c r="A60" i="1"/>
  <c r="D59" i="1"/>
  <c r="E59" i="1" s="1"/>
  <c r="F60" i="1" l="1"/>
  <c r="A61" i="1"/>
  <c r="D60" i="1"/>
  <c r="E60" i="1" s="1"/>
  <c r="F61" i="1" l="1"/>
  <c r="A62" i="1"/>
  <c r="D61" i="1"/>
  <c r="E61" i="1" s="1"/>
  <c r="F62" i="1" l="1"/>
  <c r="A63" i="1"/>
  <c r="D62" i="1"/>
  <c r="E62" i="1" s="1"/>
  <c r="F63" i="1" l="1"/>
  <c r="A64" i="1"/>
  <c r="D63" i="1"/>
  <c r="E63" i="1" s="1"/>
  <c r="F64" i="1" s="1"/>
  <c r="A65" i="1" l="1"/>
  <c r="D64" i="1"/>
  <c r="E64" i="1" s="1"/>
  <c r="F65" i="1" l="1"/>
  <c r="A66" i="1"/>
  <c r="D65" i="1"/>
  <c r="E65" i="1" s="1"/>
  <c r="F66" i="1" s="1"/>
  <c r="A67" i="1" l="1"/>
  <c r="D66" i="1"/>
  <c r="E66" i="1" s="1"/>
  <c r="F67" i="1" s="1"/>
  <c r="A68" i="1" l="1"/>
  <c r="D67" i="1"/>
  <c r="E67" i="1" s="1"/>
  <c r="F68" i="1" s="1"/>
  <c r="A69" i="1" l="1"/>
  <c r="D68" i="1"/>
  <c r="E68" i="1" s="1"/>
  <c r="F69" i="1" l="1"/>
  <c r="A70" i="1"/>
  <c r="D69" i="1"/>
  <c r="E69" i="1" s="1"/>
  <c r="F70" i="1" s="1"/>
  <c r="A71" i="1" l="1"/>
  <c r="D70" i="1"/>
  <c r="E70" i="1" s="1"/>
  <c r="F71" i="1" s="1"/>
  <c r="A72" i="1" l="1"/>
  <c r="D71" i="1"/>
  <c r="E71" i="1" s="1"/>
  <c r="F72" i="1" s="1"/>
  <c r="A73" i="1" l="1"/>
  <c r="D72" i="1"/>
  <c r="E72" i="1" s="1"/>
  <c r="F73" i="1" s="1"/>
  <c r="A74" i="1" l="1"/>
  <c r="D73" i="1"/>
  <c r="E73" i="1" s="1"/>
  <c r="F74" i="1" s="1"/>
  <c r="A75" i="1" l="1"/>
  <c r="D74" i="1"/>
  <c r="E74" i="1" s="1"/>
  <c r="F75" i="1" s="1"/>
  <c r="A76" i="1" l="1"/>
  <c r="D75" i="1"/>
  <c r="E75" i="1" s="1"/>
  <c r="F76" i="1" s="1"/>
  <c r="A77" i="1" l="1"/>
  <c r="D76" i="1"/>
  <c r="E76" i="1" s="1"/>
  <c r="F77" i="1" s="1"/>
  <c r="A78" i="1" l="1"/>
  <c r="D77" i="1"/>
  <c r="E77" i="1" s="1"/>
  <c r="F78" i="1" l="1"/>
  <c r="A79" i="1"/>
  <c r="D78" i="1"/>
  <c r="E78" i="1" s="1"/>
  <c r="F79" i="1" l="1"/>
  <c r="A80" i="1"/>
  <c r="D79" i="1"/>
  <c r="E79" i="1" s="1"/>
  <c r="F80" i="1" s="1"/>
  <c r="A81" i="1" l="1"/>
  <c r="A82" i="1" s="1"/>
  <c r="D80" i="1"/>
  <c r="E80" i="1" s="1"/>
  <c r="A83" i="1" l="1"/>
  <c r="D82" i="1"/>
  <c r="E82" i="1" s="1"/>
  <c r="O82" i="1"/>
  <c r="Q82" i="1" s="1"/>
  <c r="R82" i="1" s="1"/>
  <c r="F81" i="1"/>
  <c r="D81" i="1"/>
  <c r="E81" i="1" s="1"/>
  <c r="A84" i="1" l="1"/>
  <c r="D83" i="1"/>
  <c r="E83" i="1" s="1"/>
  <c r="O83" i="1"/>
  <c r="Q83" i="1" s="1"/>
  <c r="R83" i="1" s="1"/>
  <c r="F83" i="1"/>
  <c r="F84" i="1"/>
  <c r="F82" i="1"/>
  <c r="O36" i="1"/>
  <c r="Q36" i="1" s="1"/>
  <c r="R36" i="1" s="1"/>
  <c r="A85" i="1" l="1"/>
  <c r="D84" i="1"/>
  <c r="E84" i="1" s="1"/>
  <c r="O84" i="1"/>
  <c r="Q84" i="1" s="1"/>
  <c r="R84" i="1" s="1"/>
  <c r="O37" i="1"/>
  <c r="Q37" i="1" s="1"/>
  <c r="R37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O44" i="1"/>
  <c r="Q44" i="1" s="1"/>
  <c r="R44" i="1" s="1"/>
  <c r="O69" i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O21" i="1"/>
  <c r="Q21" i="1" s="1"/>
  <c r="R21" i="1" s="1"/>
  <c r="O39" i="1"/>
  <c r="O50" i="1"/>
  <c r="Q50" i="1" s="1"/>
  <c r="R50" i="1" s="1"/>
  <c r="O25" i="1"/>
  <c r="Q25" i="1" s="1"/>
  <c r="R25" i="1" s="1"/>
  <c r="O81" i="1"/>
  <c r="O67" i="1"/>
  <c r="Q67" i="1" s="1"/>
  <c r="R67" i="1" s="1"/>
  <c r="O78" i="1"/>
  <c r="Q78" i="1" s="1"/>
  <c r="R78" i="1" s="1"/>
  <c r="O15" i="1"/>
  <c r="Q15" i="1" s="1"/>
  <c r="R15" i="1" s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I14" i="1" s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F85" i="1" l="1"/>
  <c r="A86" i="1"/>
  <c r="D85" i="1"/>
  <c r="E85" i="1" s="1"/>
  <c r="O85" i="1"/>
  <c r="Q85" i="1" s="1"/>
  <c r="R85" i="1" s="1"/>
  <c r="Q81" i="1"/>
  <c r="I15" i="1"/>
  <c r="I16" i="1" s="1"/>
  <c r="I17" i="1" s="1"/>
  <c r="I18" i="1" s="1"/>
  <c r="I19" i="1" s="1"/>
  <c r="I20" i="1" s="1"/>
  <c r="I21" i="1" s="1"/>
  <c r="I22" i="1" s="1"/>
  <c r="I23" i="1" s="1"/>
  <c r="Q23" i="1"/>
  <c r="R23" i="1" s="1"/>
  <c r="I24" i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Q54" i="1"/>
  <c r="R54" i="1" s="1"/>
  <c r="I55" i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Q69" i="1"/>
  <c r="R69" i="1" s="1"/>
  <c r="Q39" i="1"/>
  <c r="R39" i="1" s="1"/>
  <c r="Q70" i="1"/>
  <c r="R70" i="1" s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F86" i="1" l="1"/>
  <c r="A87" i="1"/>
  <c r="D86" i="1"/>
  <c r="E86" i="1" s="1"/>
  <c r="O86" i="1"/>
  <c r="F87" i="1"/>
  <c r="I86" i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T87" i="1" l="1"/>
  <c r="Q86" i="1"/>
  <c r="R86" i="1" s="1"/>
  <c r="I87" i="1"/>
  <c r="S87" i="1"/>
  <c r="J87" i="1"/>
  <c r="K87" i="1" s="1"/>
  <c r="G87" i="1"/>
  <c r="H87" i="1" s="1"/>
  <c r="A88" i="1"/>
  <c r="D87" i="1"/>
  <c r="E87" i="1" s="1"/>
  <c r="O87" i="1"/>
  <c r="P14" i="1"/>
  <c r="B14" i="1" s="1"/>
  <c r="J16" i="1"/>
  <c r="J17" i="1" s="1"/>
  <c r="H15" i="1"/>
  <c r="N15" i="1" s="1"/>
  <c r="P15" i="1" s="1"/>
  <c r="B15" i="1" s="1"/>
  <c r="G16" i="1"/>
  <c r="C21" i="1"/>
  <c r="S88" i="1" l="1"/>
  <c r="Q87" i="1"/>
  <c r="R87" i="1" s="1"/>
  <c r="J88" i="1"/>
  <c r="K88" i="1" s="1"/>
  <c r="L88" i="1" s="1"/>
  <c r="M88" i="1" s="1"/>
  <c r="I88" i="1"/>
  <c r="D88" i="1"/>
  <c r="E88" i="1" s="1"/>
  <c r="A89" i="1"/>
  <c r="O88" i="1"/>
  <c r="F88" i="1"/>
  <c r="T88" i="1"/>
  <c r="G88" i="1"/>
  <c r="K16" i="1"/>
  <c r="L16" i="1" s="1"/>
  <c r="M16" i="1" s="1"/>
  <c r="H16" i="1"/>
  <c r="G17" i="1"/>
  <c r="J18" i="1"/>
  <c r="K17" i="1"/>
  <c r="C22" i="1"/>
  <c r="G89" i="1" l="1"/>
  <c r="T89" i="1"/>
  <c r="S89" i="1"/>
  <c r="H88" i="1"/>
  <c r="N88" i="1" s="1"/>
  <c r="F89" i="1"/>
  <c r="H89" i="1" s="1"/>
  <c r="Q88" i="1"/>
  <c r="R88" i="1" s="1"/>
  <c r="I89" i="1"/>
  <c r="J89" i="1"/>
  <c r="K89" i="1" s="1"/>
  <c r="L89" i="1" s="1"/>
  <c r="M89" i="1" s="1"/>
  <c r="O89" i="1"/>
  <c r="A90" i="1"/>
  <c r="D89" i="1"/>
  <c r="E89" i="1" s="1"/>
  <c r="L17" i="1"/>
  <c r="M17" i="1" s="1"/>
  <c r="N16" i="1"/>
  <c r="P16" i="1" s="1"/>
  <c r="B16" i="1" s="1"/>
  <c r="J19" i="1"/>
  <c r="K18" i="1"/>
  <c r="L18" i="1" s="1"/>
  <c r="M18" i="1" s="1"/>
  <c r="H17" i="1"/>
  <c r="G18" i="1"/>
  <c r="C23" i="1"/>
  <c r="F90" i="1" l="1"/>
  <c r="Q89" i="1"/>
  <c r="R89" i="1" s="1"/>
  <c r="J90" i="1"/>
  <c r="I90" i="1"/>
  <c r="O90" i="1"/>
  <c r="A91" i="1"/>
  <c r="D90" i="1"/>
  <c r="E90" i="1" s="1"/>
  <c r="F91" i="1" s="1"/>
  <c r="K90" i="1"/>
  <c r="L90" i="1" s="1"/>
  <c r="M90" i="1" s="1"/>
  <c r="S90" i="1"/>
  <c r="N89" i="1"/>
  <c r="T90" i="1"/>
  <c r="G90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C24" i="1"/>
  <c r="D91" i="1" l="1"/>
  <c r="E91" i="1" s="1"/>
  <c r="F92" i="1" s="1"/>
  <c r="O91" i="1"/>
  <c r="A92" i="1"/>
  <c r="T91" i="1"/>
  <c r="S91" i="1"/>
  <c r="Q90" i="1"/>
  <c r="R90" i="1" s="1"/>
  <c r="J91" i="1"/>
  <c r="K91" i="1" s="1"/>
  <c r="L91" i="1" s="1"/>
  <c r="M91" i="1" s="1"/>
  <c r="I91" i="1"/>
  <c r="G91" i="1"/>
  <c r="H90" i="1"/>
  <c r="N90" i="1" s="1"/>
  <c r="J21" i="1"/>
  <c r="K20" i="1"/>
  <c r="L20" i="1" s="1"/>
  <c r="M20" i="1" s="1"/>
  <c r="G20" i="1"/>
  <c r="H19" i="1"/>
  <c r="N19" i="1" s="1"/>
  <c r="P19" i="1" s="1"/>
  <c r="B19" i="1" s="1"/>
  <c r="C25" i="1"/>
  <c r="D92" i="1" l="1"/>
  <c r="E92" i="1" s="1"/>
  <c r="F93" i="1" s="1"/>
  <c r="A93" i="1"/>
  <c r="O92" i="1"/>
  <c r="T92" i="1"/>
  <c r="S92" i="1"/>
  <c r="Q91" i="1"/>
  <c r="R91" i="1" s="1"/>
  <c r="J92" i="1"/>
  <c r="K92" i="1" s="1"/>
  <c r="L92" i="1" s="1"/>
  <c r="M92" i="1" s="1"/>
  <c r="I92" i="1"/>
  <c r="G92" i="1"/>
  <c r="H91" i="1"/>
  <c r="N91" i="1" s="1"/>
  <c r="H20" i="1"/>
  <c r="N20" i="1" s="1"/>
  <c r="P20" i="1" s="1"/>
  <c r="B20" i="1" s="1"/>
  <c r="G21" i="1"/>
  <c r="J22" i="1"/>
  <c r="K21" i="1"/>
  <c r="L21" i="1" s="1"/>
  <c r="M21" i="1" s="1"/>
  <c r="C26" i="1"/>
  <c r="T93" i="1" l="1"/>
  <c r="Q92" i="1"/>
  <c r="R92" i="1" s="1"/>
  <c r="S93" i="1"/>
  <c r="I93" i="1"/>
  <c r="J93" i="1"/>
  <c r="K93" i="1" s="1"/>
  <c r="L93" i="1" s="1"/>
  <c r="M93" i="1" s="1"/>
  <c r="G93" i="1"/>
  <c r="G94" i="1" s="1"/>
  <c r="H92" i="1"/>
  <c r="N92" i="1" s="1"/>
  <c r="D93" i="1"/>
  <c r="E93" i="1" s="1"/>
  <c r="O93" i="1"/>
  <c r="A94" i="1"/>
  <c r="J23" i="1"/>
  <c r="K22" i="1"/>
  <c r="L22" i="1" s="1"/>
  <c r="M22" i="1" s="1"/>
  <c r="G22" i="1"/>
  <c r="H21" i="1"/>
  <c r="N21" i="1" s="1"/>
  <c r="P21" i="1" s="1"/>
  <c r="B21" i="1" s="1"/>
  <c r="C27" i="1"/>
  <c r="H93" i="1" l="1"/>
  <c r="N93" i="1" s="1"/>
  <c r="D94" i="1"/>
  <c r="E94" i="1" s="1"/>
  <c r="F95" i="1" s="1"/>
  <c r="A95" i="1"/>
  <c r="O94" i="1"/>
  <c r="K94" i="1"/>
  <c r="L94" i="1" s="1"/>
  <c r="M94" i="1" s="1"/>
  <c r="F94" i="1"/>
  <c r="H94" i="1" s="1"/>
  <c r="T94" i="1"/>
  <c r="S94" i="1"/>
  <c r="Q93" i="1"/>
  <c r="R93" i="1" s="1"/>
  <c r="I94" i="1"/>
  <c r="J94" i="1"/>
  <c r="H22" i="1"/>
  <c r="N22" i="1" s="1"/>
  <c r="P22" i="1" s="1"/>
  <c r="B22" i="1" s="1"/>
  <c r="G23" i="1"/>
  <c r="J24" i="1"/>
  <c r="K23" i="1"/>
  <c r="L23" i="1" s="1"/>
  <c r="M23" i="1" s="1"/>
  <c r="C28" i="1"/>
  <c r="N94" i="1" l="1"/>
  <c r="Q94" i="1"/>
  <c r="R94" i="1" s="1"/>
  <c r="S95" i="1"/>
  <c r="T95" i="1"/>
  <c r="J95" i="1"/>
  <c r="K95" i="1" s="1"/>
  <c r="L95" i="1" s="1"/>
  <c r="M95" i="1" s="1"/>
  <c r="I95" i="1"/>
  <c r="D95" i="1"/>
  <c r="E95" i="1" s="1"/>
  <c r="F96" i="1" s="1"/>
  <c r="O95" i="1"/>
  <c r="A96" i="1"/>
  <c r="G95" i="1"/>
  <c r="J25" i="1"/>
  <c r="K24" i="1"/>
  <c r="L24" i="1" s="1"/>
  <c r="M24" i="1" s="1"/>
  <c r="H23" i="1"/>
  <c r="N23" i="1" s="1"/>
  <c r="P23" i="1" s="1"/>
  <c r="B23" i="1" s="1"/>
  <c r="G24" i="1"/>
  <c r="C29" i="1"/>
  <c r="T96" i="1" l="1"/>
  <c r="S96" i="1"/>
  <c r="Q95" i="1"/>
  <c r="R95" i="1" s="1"/>
  <c r="J96" i="1"/>
  <c r="K96" i="1" s="1"/>
  <c r="L96" i="1" s="1"/>
  <c r="M96" i="1" s="1"/>
  <c r="I96" i="1"/>
  <c r="G96" i="1"/>
  <c r="H96" i="1" s="1"/>
  <c r="H95" i="1"/>
  <c r="N95" i="1" s="1"/>
  <c r="D96" i="1"/>
  <c r="E96" i="1" s="1"/>
  <c r="F97" i="1" s="1"/>
  <c r="A97" i="1"/>
  <c r="O96" i="1"/>
  <c r="G25" i="1"/>
  <c r="H24" i="1"/>
  <c r="N24" i="1" s="1"/>
  <c r="P24" i="1" s="1"/>
  <c r="B24" i="1" s="1"/>
  <c r="J26" i="1"/>
  <c r="K25" i="1"/>
  <c r="L25" i="1" s="1"/>
  <c r="M25" i="1" s="1"/>
  <c r="C30" i="1"/>
  <c r="N96" i="1" l="1"/>
  <c r="G97" i="1"/>
  <c r="H97" i="1"/>
  <c r="D97" i="1"/>
  <c r="E97" i="1" s="1"/>
  <c r="F98" i="1" s="1"/>
  <c r="O97" i="1"/>
  <c r="A98" i="1"/>
  <c r="K97" i="1"/>
  <c r="L97" i="1" s="1"/>
  <c r="M97" i="1" s="1"/>
  <c r="T97" i="1"/>
  <c r="Q96" i="1"/>
  <c r="R96" i="1" s="1"/>
  <c r="S97" i="1"/>
  <c r="J97" i="1"/>
  <c r="I97" i="1"/>
  <c r="K26" i="1"/>
  <c r="L26" i="1" s="1"/>
  <c r="M26" i="1" s="1"/>
  <c r="J27" i="1"/>
  <c r="H25" i="1"/>
  <c r="N25" i="1" s="1"/>
  <c r="P25" i="1" s="1"/>
  <c r="B25" i="1" s="1"/>
  <c r="G26" i="1"/>
  <c r="C31" i="1"/>
  <c r="D98" i="1" l="1"/>
  <c r="E98" i="1" s="1"/>
  <c r="F99" i="1" s="1"/>
  <c r="A99" i="1"/>
  <c r="O98" i="1"/>
  <c r="S98" i="1"/>
  <c r="T98" i="1"/>
  <c r="Q97" i="1"/>
  <c r="R97" i="1" s="1"/>
  <c r="I98" i="1"/>
  <c r="J98" i="1"/>
  <c r="K98" i="1" s="1"/>
  <c r="L98" i="1" s="1"/>
  <c r="M98" i="1" s="1"/>
  <c r="N97" i="1"/>
  <c r="G98" i="1"/>
  <c r="G27" i="1"/>
  <c r="H26" i="1"/>
  <c r="N26" i="1" s="1"/>
  <c r="P26" i="1" s="1"/>
  <c r="B26" i="1" s="1"/>
  <c r="K27" i="1"/>
  <c r="L27" i="1" s="1"/>
  <c r="M27" i="1" s="1"/>
  <c r="J28" i="1"/>
  <c r="C32" i="1"/>
  <c r="G99" i="1" l="1"/>
  <c r="T99" i="1"/>
  <c r="Q98" i="1"/>
  <c r="R98" i="1" s="1"/>
  <c r="S99" i="1"/>
  <c r="J99" i="1"/>
  <c r="K99" i="1" s="1"/>
  <c r="L99" i="1" s="1"/>
  <c r="M99" i="1" s="1"/>
  <c r="I99" i="1"/>
  <c r="H98" i="1"/>
  <c r="N98" i="1" s="1"/>
  <c r="O99" i="1"/>
  <c r="A100" i="1"/>
  <c r="D99" i="1"/>
  <c r="E99" i="1" s="1"/>
  <c r="H99" i="1"/>
  <c r="J29" i="1"/>
  <c r="K28" i="1"/>
  <c r="L28" i="1" s="1"/>
  <c r="M28" i="1" s="1"/>
  <c r="H27" i="1"/>
  <c r="N27" i="1" s="1"/>
  <c r="P27" i="1" s="1"/>
  <c r="B27" i="1" s="1"/>
  <c r="G28" i="1"/>
  <c r="C33" i="1"/>
  <c r="T100" i="1" l="1"/>
  <c r="S100" i="1"/>
  <c r="Q99" i="1"/>
  <c r="R99" i="1" s="1"/>
  <c r="J100" i="1"/>
  <c r="K100" i="1" s="1"/>
  <c r="L100" i="1" s="1"/>
  <c r="M100" i="1" s="1"/>
  <c r="I100" i="1"/>
  <c r="N99" i="1"/>
  <c r="F100" i="1"/>
  <c r="H100" i="1" s="1"/>
  <c r="A101" i="1"/>
  <c r="O100" i="1"/>
  <c r="D100" i="1"/>
  <c r="E100" i="1" s="1"/>
  <c r="F101" i="1" s="1"/>
  <c r="G100" i="1"/>
  <c r="J30" i="1"/>
  <c r="K29" i="1"/>
  <c r="L29" i="1" s="1"/>
  <c r="M29" i="1" s="1"/>
  <c r="H28" i="1"/>
  <c r="N28" i="1" s="1"/>
  <c r="P28" i="1" s="1"/>
  <c r="B28" i="1" s="1"/>
  <c r="G29" i="1"/>
  <c r="C34" i="1"/>
  <c r="T101" i="1" l="1"/>
  <c r="Q100" i="1"/>
  <c r="R100" i="1" s="1"/>
  <c r="S101" i="1"/>
  <c r="J101" i="1"/>
  <c r="K101" i="1" s="1"/>
  <c r="L101" i="1" s="1"/>
  <c r="M101" i="1" s="1"/>
  <c r="I101" i="1"/>
  <c r="G101" i="1"/>
  <c r="O101" i="1"/>
  <c r="D101" i="1"/>
  <c r="E101" i="1" s="1"/>
  <c r="F102" i="1" s="1"/>
  <c r="A102" i="1"/>
  <c r="N100" i="1"/>
  <c r="H29" i="1"/>
  <c r="N29" i="1" s="1"/>
  <c r="P29" i="1" s="1"/>
  <c r="B29" i="1" s="1"/>
  <c r="G30" i="1"/>
  <c r="J31" i="1"/>
  <c r="K30" i="1"/>
  <c r="L30" i="1" s="1"/>
  <c r="M30" i="1" s="1"/>
  <c r="C35" i="1"/>
  <c r="G102" i="1" l="1"/>
  <c r="D102" i="1"/>
  <c r="E102" i="1" s="1"/>
  <c r="O102" i="1"/>
  <c r="A103" i="1"/>
  <c r="K102" i="1"/>
  <c r="L102" i="1" s="1"/>
  <c r="M102" i="1" s="1"/>
  <c r="H102" i="1"/>
  <c r="T102" i="1"/>
  <c r="S102" i="1"/>
  <c r="Q101" i="1"/>
  <c r="R101" i="1" s="1"/>
  <c r="J102" i="1"/>
  <c r="I102" i="1"/>
  <c r="H101" i="1"/>
  <c r="N101" i="1" s="1"/>
  <c r="K31" i="1"/>
  <c r="L31" i="1" s="1"/>
  <c r="M31" i="1" s="1"/>
  <c r="J32" i="1"/>
  <c r="G31" i="1"/>
  <c r="H30" i="1"/>
  <c r="N30" i="1" s="1"/>
  <c r="P30" i="1" s="1"/>
  <c r="B30" i="1" s="1"/>
  <c r="C36" i="1"/>
  <c r="T103" i="1" l="1"/>
  <c r="Q102" i="1"/>
  <c r="R102" i="1" s="1"/>
  <c r="S103" i="1"/>
  <c r="I103" i="1"/>
  <c r="J103" i="1"/>
  <c r="K103" i="1" s="1"/>
  <c r="L103" i="1" s="1"/>
  <c r="M103" i="1" s="1"/>
  <c r="N102" i="1"/>
  <c r="F103" i="1"/>
  <c r="H103" i="1" s="1"/>
  <c r="D103" i="1"/>
  <c r="E103" i="1" s="1"/>
  <c r="F104" i="1" s="1"/>
  <c r="O103" i="1"/>
  <c r="A104" i="1"/>
  <c r="G103" i="1"/>
  <c r="G32" i="1"/>
  <c r="H31" i="1"/>
  <c r="N31" i="1" s="1"/>
  <c r="P31" i="1" s="1"/>
  <c r="B31" i="1" s="1"/>
  <c r="K32" i="1"/>
  <c r="L32" i="1" s="1"/>
  <c r="M32" i="1" s="1"/>
  <c r="J33" i="1"/>
  <c r="C37" i="1"/>
  <c r="G104" i="1" l="1"/>
  <c r="H104" i="1" s="1"/>
  <c r="N103" i="1"/>
  <c r="D104" i="1"/>
  <c r="E104" i="1" s="1"/>
  <c r="O104" i="1"/>
  <c r="A105" i="1"/>
  <c r="K104" i="1"/>
  <c r="L104" i="1" s="1"/>
  <c r="M104" i="1" s="1"/>
  <c r="T104" i="1"/>
  <c r="S104" i="1"/>
  <c r="Q103" i="1"/>
  <c r="R103" i="1" s="1"/>
  <c r="J104" i="1"/>
  <c r="I104" i="1"/>
  <c r="K33" i="1"/>
  <c r="L33" i="1" s="1"/>
  <c r="M33" i="1" s="1"/>
  <c r="J34" i="1"/>
  <c r="H32" i="1"/>
  <c r="N32" i="1" s="1"/>
  <c r="P32" i="1" s="1"/>
  <c r="B32" i="1" s="1"/>
  <c r="G33" i="1"/>
  <c r="C38" i="1"/>
  <c r="N104" i="1" l="1"/>
  <c r="T105" i="1"/>
  <c r="Q104" i="1"/>
  <c r="R104" i="1" s="1"/>
  <c r="S105" i="1"/>
  <c r="J105" i="1"/>
  <c r="K105" i="1" s="1"/>
  <c r="L105" i="1" s="1"/>
  <c r="M105" i="1" s="1"/>
  <c r="I105" i="1"/>
  <c r="F105" i="1"/>
  <c r="H105" i="1" s="1"/>
  <c r="O105" i="1"/>
  <c r="A106" i="1"/>
  <c r="D105" i="1"/>
  <c r="E105" i="1" s="1"/>
  <c r="F106" i="1" s="1"/>
  <c r="G105" i="1"/>
  <c r="G34" i="1"/>
  <c r="H33" i="1"/>
  <c r="N33" i="1" s="1"/>
  <c r="P33" i="1" s="1"/>
  <c r="B33" i="1" s="1"/>
  <c r="J35" i="1"/>
  <c r="K34" i="1"/>
  <c r="L34" i="1" s="1"/>
  <c r="M34" i="1" s="1"/>
  <c r="C39" i="1"/>
  <c r="G106" i="1" l="1"/>
  <c r="H106" i="1"/>
  <c r="N105" i="1"/>
  <c r="D106" i="1"/>
  <c r="E106" i="1" s="1"/>
  <c r="F107" i="1" s="1"/>
  <c r="A107" i="1"/>
  <c r="O106" i="1"/>
  <c r="K106" i="1"/>
  <c r="L106" i="1" s="1"/>
  <c r="M106" i="1" s="1"/>
  <c r="N106" i="1" s="1"/>
  <c r="T106" i="1"/>
  <c r="S106" i="1"/>
  <c r="Q105" i="1"/>
  <c r="R105" i="1" s="1"/>
  <c r="J106" i="1"/>
  <c r="I106" i="1"/>
  <c r="K35" i="1"/>
  <c r="L35" i="1" s="1"/>
  <c r="M35" i="1" s="1"/>
  <c r="J36" i="1"/>
  <c r="G35" i="1"/>
  <c r="H34" i="1"/>
  <c r="N34" i="1" s="1"/>
  <c r="P34" i="1" s="1"/>
  <c r="B34" i="1" s="1"/>
  <c r="C40" i="1"/>
  <c r="T107" i="1" l="1"/>
  <c r="S107" i="1"/>
  <c r="Q106" i="1"/>
  <c r="R106" i="1" s="1"/>
  <c r="J107" i="1"/>
  <c r="K107" i="1" s="1"/>
  <c r="L107" i="1" s="1"/>
  <c r="M107" i="1" s="1"/>
  <c r="I107" i="1"/>
  <c r="G107" i="1"/>
  <c r="O107" i="1"/>
  <c r="A108" i="1"/>
  <c r="D107" i="1"/>
  <c r="E107" i="1" s="1"/>
  <c r="F108" i="1" s="1"/>
  <c r="G36" i="1"/>
  <c r="H35" i="1"/>
  <c r="N35" i="1" s="1"/>
  <c r="P35" i="1" s="1"/>
  <c r="B35" i="1" s="1"/>
  <c r="K36" i="1"/>
  <c r="L36" i="1" s="1"/>
  <c r="M36" i="1" s="1"/>
  <c r="J37" i="1"/>
  <c r="C41" i="1"/>
  <c r="A109" i="1" l="1"/>
  <c r="D108" i="1"/>
  <c r="E108" i="1" s="1"/>
  <c r="O108" i="1"/>
  <c r="T108" i="1"/>
  <c r="S108" i="1"/>
  <c r="Q107" i="1"/>
  <c r="R107" i="1" s="1"/>
  <c r="J108" i="1"/>
  <c r="K108" i="1" s="1"/>
  <c r="L108" i="1" s="1"/>
  <c r="M108" i="1" s="1"/>
  <c r="I108" i="1"/>
  <c r="G108" i="1"/>
  <c r="H107" i="1"/>
  <c r="N107" i="1" s="1"/>
  <c r="H108" i="1"/>
  <c r="J38" i="1"/>
  <c r="K37" i="1"/>
  <c r="L37" i="1" s="1"/>
  <c r="M37" i="1" s="1"/>
  <c r="H36" i="1"/>
  <c r="N36" i="1" s="1"/>
  <c r="P36" i="1" s="1"/>
  <c r="B36" i="1" s="1"/>
  <c r="G37" i="1"/>
  <c r="C42" i="1"/>
  <c r="N108" i="1" l="1"/>
  <c r="S109" i="1"/>
  <c r="T109" i="1"/>
  <c r="Q108" i="1"/>
  <c r="R108" i="1" s="1"/>
  <c r="I109" i="1"/>
  <c r="J109" i="1"/>
  <c r="K109" i="1" s="1"/>
  <c r="L109" i="1" s="1"/>
  <c r="M109" i="1" s="1"/>
  <c r="F109" i="1"/>
  <c r="G109" i="1"/>
  <c r="O109" i="1"/>
  <c r="A110" i="1"/>
  <c r="D109" i="1"/>
  <c r="E109" i="1" s="1"/>
  <c r="J39" i="1"/>
  <c r="K38" i="1"/>
  <c r="L38" i="1" s="1"/>
  <c r="M38" i="1" s="1"/>
  <c r="G38" i="1"/>
  <c r="H37" i="1"/>
  <c r="N37" i="1" s="1"/>
  <c r="P37" i="1" s="1"/>
  <c r="B37" i="1" s="1"/>
  <c r="C43" i="1"/>
  <c r="H109" i="1" l="1"/>
  <c r="F110" i="1"/>
  <c r="Q109" i="1"/>
  <c r="R109" i="1" s="1"/>
  <c r="T110" i="1"/>
  <c r="S110" i="1"/>
  <c r="J110" i="1"/>
  <c r="K110" i="1" s="1"/>
  <c r="L110" i="1" s="1"/>
  <c r="M110" i="1" s="1"/>
  <c r="I110" i="1"/>
  <c r="O110" i="1"/>
  <c r="D110" i="1"/>
  <c r="E110" i="1" s="1"/>
  <c r="F111" i="1" s="1"/>
  <c r="A111" i="1"/>
  <c r="G110" i="1"/>
  <c r="N109" i="1"/>
  <c r="G39" i="1"/>
  <c r="H38" i="1"/>
  <c r="N38" i="1" s="1"/>
  <c r="P38" i="1" s="1"/>
  <c r="B38" i="1" s="1"/>
  <c r="J40" i="1"/>
  <c r="K39" i="1"/>
  <c r="L39" i="1" s="1"/>
  <c r="M39" i="1" s="1"/>
  <c r="C44" i="1"/>
  <c r="G111" i="1" l="1"/>
  <c r="H111" i="1" s="1"/>
  <c r="A112" i="1"/>
  <c r="D111" i="1"/>
  <c r="E111" i="1" s="1"/>
  <c r="F112" i="1" s="1"/>
  <c r="O111" i="1"/>
  <c r="H110" i="1"/>
  <c r="N110" i="1" s="1"/>
  <c r="S111" i="1"/>
  <c r="T111" i="1"/>
  <c r="Q110" i="1"/>
  <c r="R110" i="1" s="1"/>
  <c r="J111" i="1"/>
  <c r="K111" i="1" s="1"/>
  <c r="L111" i="1" s="1"/>
  <c r="M111" i="1" s="1"/>
  <c r="I111" i="1"/>
  <c r="K40" i="1"/>
  <c r="L40" i="1" s="1"/>
  <c r="M40" i="1" s="1"/>
  <c r="J41" i="1"/>
  <c r="G40" i="1"/>
  <c r="H39" i="1"/>
  <c r="N39" i="1" s="1"/>
  <c r="P39" i="1" s="1"/>
  <c r="B39" i="1" s="1"/>
  <c r="C45" i="1"/>
  <c r="N111" i="1" l="1"/>
  <c r="T112" i="1"/>
  <c r="Q111" i="1"/>
  <c r="R111" i="1" s="1"/>
  <c r="S112" i="1"/>
  <c r="J112" i="1"/>
  <c r="K112" i="1" s="1"/>
  <c r="L112" i="1" s="1"/>
  <c r="M112" i="1" s="1"/>
  <c r="I112" i="1"/>
  <c r="D112" i="1"/>
  <c r="E112" i="1" s="1"/>
  <c r="F113" i="1" s="1"/>
  <c r="O112" i="1"/>
  <c r="A113" i="1"/>
  <c r="G112" i="1"/>
  <c r="G41" i="1"/>
  <c r="H40" i="1"/>
  <c r="N40" i="1" s="1"/>
  <c r="P40" i="1" s="1"/>
  <c r="B40" i="1" s="1"/>
  <c r="J42" i="1"/>
  <c r="K41" i="1"/>
  <c r="L41" i="1" s="1"/>
  <c r="M41" i="1" s="1"/>
  <c r="C46" i="1"/>
  <c r="H113" i="1" l="1"/>
  <c r="G113" i="1"/>
  <c r="H112" i="1"/>
  <c r="N112" i="1" s="1"/>
  <c r="D113" i="1"/>
  <c r="E113" i="1" s="1"/>
  <c r="F114" i="1" s="1"/>
  <c r="A114" i="1"/>
  <c r="O113" i="1"/>
  <c r="T113" i="1"/>
  <c r="S113" i="1"/>
  <c r="Q112" i="1"/>
  <c r="R112" i="1" s="1"/>
  <c r="I113" i="1"/>
  <c r="J113" i="1"/>
  <c r="K113" i="1" s="1"/>
  <c r="L113" i="1" s="1"/>
  <c r="M113" i="1" s="1"/>
  <c r="N113" i="1" s="1"/>
  <c r="J43" i="1"/>
  <c r="K42" i="1"/>
  <c r="L42" i="1" s="1"/>
  <c r="M42" i="1" s="1"/>
  <c r="G42" i="1"/>
  <c r="H41" i="1"/>
  <c r="N41" i="1" s="1"/>
  <c r="P41" i="1" s="1"/>
  <c r="B41" i="1" s="1"/>
  <c r="C47" i="1"/>
  <c r="Q113" i="1" l="1"/>
  <c r="R113" i="1" s="1"/>
  <c r="S114" i="1"/>
  <c r="T114" i="1"/>
  <c r="I114" i="1"/>
  <c r="J114" i="1"/>
  <c r="K114" i="1" s="1"/>
  <c r="L114" i="1" s="1"/>
  <c r="M114" i="1" s="1"/>
  <c r="O114" i="1"/>
  <c r="A115" i="1"/>
  <c r="D114" i="1"/>
  <c r="E114" i="1" s="1"/>
  <c r="F115" i="1" s="1"/>
  <c r="G114" i="1"/>
  <c r="H42" i="1"/>
  <c r="N42" i="1" s="1"/>
  <c r="P42" i="1" s="1"/>
  <c r="B42" i="1" s="1"/>
  <c r="G43" i="1"/>
  <c r="J44" i="1"/>
  <c r="K43" i="1"/>
  <c r="L43" i="1" s="1"/>
  <c r="M43" i="1" s="1"/>
  <c r="C48" i="1"/>
  <c r="S115" i="1" l="1"/>
  <c r="Q114" i="1"/>
  <c r="R114" i="1" s="1"/>
  <c r="T115" i="1"/>
  <c r="I115" i="1"/>
  <c r="J115" i="1"/>
  <c r="K115" i="1" s="1"/>
  <c r="L115" i="1" s="1"/>
  <c r="M115" i="1" s="1"/>
  <c r="G115" i="1"/>
  <c r="H115" i="1" s="1"/>
  <c r="O115" i="1"/>
  <c r="A116" i="1"/>
  <c r="D115" i="1"/>
  <c r="E115" i="1" s="1"/>
  <c r="F116" i="1" s="1"/>
  <c r="H114" i="1"/>
  <c r="N114" i="1" s="1"/>
  <c r="K44" i="1"/>
  <c r="L44" i="1" s="1"/>
  <c r="M44" i="1" s="1"/>
  <c r="J45" i="1"/>
  <c r="H43" i="1"/>
  <c r="N43" i="1" s="1"/>
  <c r="P43" i="1" s="1"/>
  <c r="B43" i="1" s="1"/>
  <c r="G44" i="1"/>
  <c r="C49" i="1"/>
  <c r="D116" i="1" l="1"/>
  <c r="E116" i="1" s="1"/>
  <c r="A117" i="1"/>
  <c r="O116" i="1"/>
  <c r="J116" i="1"/>
  <c r="K116" i="1" s="1"/>
  <c r="L116" i="1" s="1"/>
  <c r="M116" i="1" s="1"/>
  <c r="I116" i="1"/>
  <c r="Q115" i="1"/>
  <c r="R115" i="1" s="1"/>
  <c r="T116" i="1"/>
  <c r="S116" i="1"/>
  <c r="G116" i="1"/>
  <c r="H116" i="1" s="1"/>
  <c r="N115" i="1"/>
  <c r="G45" i="1"/>
  <c r="H44" i="1"/>
  <c r="N44" i="1" s="1"/>
  <c r="P44" i="1" s="1"/>
  <c r="B44" i="1" s="1"/>
  <c r="K45" i="1"/>
  <c r="L45" i="1" s="1"/>
  <c r="M45" i="1" s="1"/>
  <c r="J46" i="1"/>
  <c r="C50" i="1"/>
  <c r="T117" i="1" l="1"/>
  <c r="J117" i="1"/>
  <c r="K117" i="1" s="1"/>
  <c r="L117" i="1" s="1"/>
  <c r="S117" i="1"/>
  <c r="I117" i="1"/>
  <c r="Q116" i="1"/>
  <c r="R116" i="1" s="1"/>
  <c r="N116" i="1"/>
  <c r="O117" i="1"/>
  <c r="D117" i="1"/>
  <c r="E117" i="1" s="1"/>
  <c r="F118" i="1" s="1"/>
  <c r="H118" i="1" s="1"/>
  <c r="A118" i="1"/>
  <c r="G117" i="1"/>
  <c r="G118" i="1" s="1"/>
  <c r="F117" i="1"/>
  <c r="J47" i="1"/>
  <c r="K46" i="1"/>
  <c r="L46" i="1" s="1"/>
  <c r="M46" i="1" s="1"/>
  <c r="G46" i="1"/>
  <c r="H45" i="1"/>
  <c r="N45" i="1" s="1"/>
  <c r="P45" i="1" s="1"/>
  <c r="B45" i="1" s="1"/>
  <c r="C51" i="1"/>
  <c r="J118" i="1" l="1"/>
  <c r="K118" i="1" s="1"/>
  <c r="L118" i="1" s="1"/>
  <c r="T118" i="1"/>
  <c r="I118" i="1"/>
  <c r="S118" i="1"/>
  <c r="Q117" i="1"/>
  <c r="R117" i="1" s="1"/>
  <c r="M117" i="1"/>
  <c r="H117" i="1"/>
  <c r="A119" i="1"/>
  <c r="O118" i="1"/>
  <c r="G119" i="1" s="1"/>
  <c r="D118" i="1"/>
  <c r="E118" i="1" s="1"/>
  <c r="F119" i="1" s="1"/>
  <c r="H46" i="1"/>
  <c r="N46" i="1" s="1"/>
  <c r="P46" i="1" s="1"/>
  <c r="B46" i="1" s="1"/>
  <c r="G47" i="1"/>
  <c r="J48" i="1"/>
  <c r="K47" i="1"/>
  <c r="L47" i="1" s="1"/>
  <c r="M47" i="1" s="1"/>
  <c r="C52" i="1"/>
  <c r="H119" i="1" l="1"/>
  <c r="N117" i="1"/>
  <c r="T119" i="1"/>
  <c r="J119" i="1"/>
  <c r="K119" i="1" s="1"/>
  <c r="L119" i="1" s="1"/>
  <c r="S119" i="1"/>
  <c r="I119" i="1"/>
  <c r="Q118" i="1"/>
  <c r="R118" i="1" s="1"/>
  <c r="O119" i="1"/>
  <c r="A120" i="1"/>
  <c r="D119" i="1"/>
  <c r="E119" i="1" s="1"/>
  <c r="F120" i="1" s="1"/>
  <c r="M118" i="1"/>
  <c r="N118" i="1" s="1"/>
  <c r="J49" i="1"/>
  <c r="K48" i="1"/>
  <c r="L48" i="1" s="1"/>
  <c r="M48" i="1" s="1"/>
  <c r="G48" i="1"/>
  <c r="H47" i="1"/>
  <c r="N47" i="1" s="1"/>
  <c r="P47" i="1" s="1"/>
  <c r="B47" i="1" s="1"/>
  <c r="C53" i="1"/>
  <c r="O120" i="1" l="1"/>
  <c r="D120" i="1"/>
  <c r="E120" i="1" s="1"/>
  <c r="F121" i="1" s="1"/>
  <c r="A121" i="1"/>
  <c r="Q119" i="1"/>
  <c r="R119" i="1" s="1"/>
  <c r="J120" i="1"/>
  <c r="K120" i="1" s="1"/>
  <c r="L120" i="1" s="1"/>
  <c r="S120" i="1"/>
  <c r="T120" i="1"/>
  <c r="I120" i="1"/>
  <c r="M119" i="1"/>
  <c r="N119" i="1" s="1"/>
  <c r="G120" i="1"/>
  <c r="G49" i="1"/>
  <c r="H48" i="1"/>
  <c r="N48" i="1" s="1"/>
  <c r="P48" i="1" s="1"/>
  <c r="B48" i="1" s="1"/>
  <c r="K49" i="1"/>
  <c r="L49" i="1" s="1"/>
  <c r="M49" i="1" s="1"/>
  <c r="J50" i="1"/>
  <c r="C54" i="1"/>
  <c r="G121" i="1" l="1"/>
  <c r="H121" i="1"/>
  <c r="T121" i="1"/>
  <c r="J121" i="1"/>
  <c r="K121" i="1" s="1"/>
  <c r="L121" i="1" s="1"/>
  <c r="I121" i="1"/>
  <c r="Q120" i="1"/>
  <c r="R120" i="1" s="1"/>
  <c r="S121" i="1"/>
  <c r="O121" i="1"/>
  <c r="G122" i="1" s="1"/>
  <c r="D121" i="1"/>
  <c r="E121" i="1" s="1"/>
  <c r="F122" i="1" s="1"/>
  <c r="A122" i="1"/>
  <c r="M120" i="1"/>
  <c r="H120" i="1"/>
  <c r="N120" i="1" s="1"/>
  <c r="J51" i="1"/>
  <c r="K50" i="1"/>
  <c r="L50" i="1" s="1"/>
  <c r="M50" i="1" s="1"/>
  <c r="G50" i="1"/>
  <c r="H49" i="1"/>
  <c r="N49" i="1" s="1"/>
  <c r="P49" i="1" s="1"/>
  <c r="B49" i="1" s="1"/>
  <c r="C55" i="1"/>
  <c r="H122" i="1" l="1"/>
  <c r="O122" i="1"/>
  <c r="G123" i="1" s="1"/>
  <c r="A123" i="1"/>
  <c r="D122" i="1"/>
  <c r="E122" i="1" s="1"/>
  <c r="F123" i="1" s="1"/>
  <c r="S122" i="1"/>
  <c r="T122" i="1"/>
  <c r="Q121" i="1"/>
  <c r="R121" i="1" s="1"/>
  <c r="I122" i="1"/>
  <c r="J122" i="1"/>
  <c r="K122" i="1" s="1"/>
  <c r="L122" i="1" s="1"/>
  <c r="M121" i="1"/>
  <c r="N121" i="1" s="1"/>
  <c r="H50" i="1"/>
  <c r="N50" i="1" s="1"/>
  <c r="P50" i="1" s="1"/>
  <c r="B50" i="1" s="1"/>
  <c r="G51" i="1"/>
  <c r="K51" i="1"/>
  <c r="L51" i="1" s="1"/>
  <c r="M51" i="1" s="1"/>
  <c r="J52" i="1"/>
  <c r="C56" i="1"/>
  <c r="M122" i="1" l="1"/>
  <c r="N122" i="1" s="1"/>
  <c r="H123" i="1"/>
  <c r="O123" i="1"/>
  <c r="D123" i="1"/>
  <c r="E123" i="1" s="1"/>
  <c r="F124" i="1" s="1"/>
  <c r="A124" i="1"/>
  <c r="I123" i="1"/>
  <c r="S123" i="1"/>
  <c r="T123" i="1"/>
  <c r="J123" i="1"/>
  <c r="K123" i="1" s="1"/>
  <c r="L123" i="1" s="1"/>
  <c r="Q122" i="1"/>
  <c r="R122" i="1" s="1"/>
  <c r="J53" i="1"/>
  <c r="K52" i="1"/>
  <c r="L52" i="1" s="1"/>
  <c r="M52" i="1" s="1"/>
  <c r="G52" i="1"/>
  <c r="H51" i="1"/>
  <c r="N51" i="1" s="1"/>
  <c r="P51" i="1" s="1"/>
  <c r="B51" i="1" s="1"/>
  <c r="C57" i="1"/>
  <c r="T124" i="1" l="1"/>
  <c r="S124" i="1"/>
  <c r="I124" i="1"/>
  <c r="J124" i="1"/>
  <c r="K124" i="1" s="1"/>
  <c r="L124" i="1" s="1"/>
  <c r="Q123" i="1"/>
  <c r="R123" i="1" s="1"/>
  <c r="A125" i="1"/>
  <c r="O124" i="1"/>
  <c r="D124" i="1"/>
  <c r="E124" i="1" s="1"/>
  <c r="F125" i="1" s="1"/>
  <c r="M123" i="1"/>
  <c r="N123" i="1" s="1"/>
  <c r="G124" i="1"/>
  <c r="H52" i="1"/>
  <c r="N52" i="1" s="1"/>
  <c r="P52" i="1" s="1"/>
  <c r="B52" i="1" s="1"/>
  <c r="G53" i="1"/>
  <c r="J54" i="1"/>
  <c r="K53" i="1"/>
  <c r="L53" i="1" s="1"/>
  <c r="M53" i="1" s="1"/>
  <c r="C58" i="1"/>
  <c r="S125" i="1" l="1"/>
  <c r="J125" i="1"/>
  <c r="K125" i="1" s="1"/>
  <c r="L125" i="1" s="1"/>
  <c r="I125" i="1"/>
  <c r="T125" i="1"/>
  <c r="Q124" i="1"/>
  <c r="R124" i="1" s="1"/>
  <c r="D125" i="1"/>
  <c r="E125" i="1" s="1"/>
  <c r="F126" i="1" s="1"/>
  <c r="O125" i="1"/>
  <c r="A126" i="1"/>
  <c r="G125" i="1"/>
  <c r="M124" i="1"/>
  <c r="H125" i="1"/>
  <c r="H124" i="1"/>
  <c r="N124" i="1" s="1"/>
  <c r="J55" i="1"/>
  <c r="K54" i="1"/>
  <c r="L54" i="1" s="1"/>
  <c r="M54" i="1" s="1"/>
  <c r="G54" i="1"/>
  <c r="H53" i="1"/>
  <c r="N53" i="1" s="1"/>
  <c r="P53" i="1" s="1"/>
  <c r="B53" i="1" s="1"/>
  <c r="C59" i="1"/>
  <c r="A127" i="1" l="1"/>
  <c r="O126" i="1"/>
  <c r="D126" i="1"/>
  <c r="E126" i="1" s="1"/>
  <c r="F127" i="1" s="1"/>
  <c r="T126" i="1"/>
  <c r="I126" i="1"/>
  <c r="J126" i="1"/>
  <c r="K126" i="1" s="1"/>
  <c r="L126" i="1" s="1"/>
  <c r="S126" i="1"/>
  <c r="Q125" i="1"/>
  <c r="R125" i="1" s="1"/>
  <c r="M125" i="1"/>
  <c r="N125" i="1" s="1"/>
  <c r="G126" i="1"/>
  <c r="H54" i="1"/>
  <c r="N54" i="1" s="1"/>
  <c r="P54" i="1" s="1"/>
  <c r="B54" i="1" s="1"/>
  <c r="G55" i="1"/>
  <c r="J56" i="1"/>
  <c r="K55" i="1"/>
  <c r="L55" i="1" s="1"/>
  <c r="M55" i="1" s="1"/>
  <c r="C60" i="1"/>
  <c r="M126" i="1" l="1"/>
  <c r="G127" i="1"/>
  <c r="H127" i="1" s="1"/>
  <c r="J127" i="1"/>
  <c r="K127" i="1" s="1"/>
  <c r="L127" i="1" s="1"/>
  <c r="S127" i="1"/>
  <c r="T127" i="1"/>
  <c r="I127" i="1"/>
  <c r="Q126" i="1"/>
  <c r="R126" i="1" s="1"/>
  <c r="H126" i="1"/>
  <c r="N126" i="1" s="1"/>
  <c r="O127" i="1"/>
  <c r="D127" i="1"/>
  <c r="E127" i="1" s="1"/>
  <c r="F128" i="1" s="1"/>
  <c r="A128" i="1"/>
  <c r="K56" i="1"/>
  <c r="L56" i="1" s="1"/>
  <c r="M56" i="1" s="1"/>
  <c r="J57" i="1"/>
  <c r="G56" i="1"/>
  <c r="H55" i="1"/>
  <c r="N55" i="1" s="1"/>
  <c r="P55" i="1" s="1"/>
  <c r="B55" i="1" s="1"/>
  <c r="C61" i="1"/>
  <c r="M127" i="1" l="1"/>
  <c r="N127" i="1" s="1"/>
  <c r="T128" i="1"/>
  <c r="I128" i="1"/>
  <c r="Q127" i="1"/>
  <c r="R127" i="1" s="1"/>
  <c r="S128" i="1"/>
  <c r="J128" i="1"/>
  <c r="K128" i="1" s="1"/>
  <c r="L128" i="1" s="1"/>
  <c r="G128" i="1"/>
  <c r="H128" i="1" s="1"/>
  <c r="A129" i="1"/>
  <c r="O128" i="1"/>
  <c r="D128" i="1"/>
  <c r="E128" i="1" s="1"/>
  <c r="F129" i="1" s="1"/>
  <c r="G57" i="1"/>
  <c r="H56" i="1"/>
  <c r="N56" i="1" s="1"/>
  <c r="P56" i="1" s="1"/>
  <c r="B56" i="1" s="1"/>
  <c r="J58" i="1"/>
  <c r="K57" i="1"/>
  <c r="L57" i="1" s="1"/>
  <c r="M57" i="1" s="1"/>
  <c r="C62" i="1"/>
  <c r="M128" i="1" l="1"/>
  <c r="Q128" i="1"/>
  <c r="R128" i="1" s="1"/>
  <c r="J129" i="1"/>
  <c r="K129" i="1" s="1"/>
  <c r="L129" i="1" s="1"/>
  <c r="T129" i="1"/>
  <c r="S129" i="1"/>
  <c r="I129" i="1"/>
  <c r="N128" i="1"/>
  <c r="A130" i="1"/>
  <c r="D129" i="1"/>
  <c r="E129" i="1" s="1"/>
  <c r="F130" i="1" s="1"/>
  <c r="O129" i="1"/>
  <c r="G129" i="1"/>
  <c r="K58" i="1"/>
  <c r="L58" i="1" s="1"/>
  <c r="M58" i="1" s="1"/>
  <c r="J59" i="1"/>
  <c r="H57" i="1"/>
  <c r="N57" i="1" s="1"/>
  <c r="P57" i="1" s="1"/>
  <c r="B57" i="1" s="1"/>
  <c r="G58" i="1"/>
  <c r="C63" i="1"/>
  <c r="M129" i="1" l="1"/>
  <c r="J130" i="1"/>
  <c r="K130" i="1" s="1"/>
  <c r="L130" i="1" s="1"/>
  <c r="T130" i="1"/>
  <c r="I130" i="1"/>
  <c r="S130" i="1"/>
  <c r="Q129" i="1"/>
  <c r="R129" i="1" s="1"/>
  <c r="G130" i="1"/>
  <c r="H129" i="1"/>
  <c r="N129" i="1" s="1"/>
  <c r="D130" i="1"/>
  <c r="E130" i="1" s="1"/>
  <c r="F131" i="1" s="1"/>
  <c r="A131" i="1"/>
  <c r="O130" i="1"/>
  <c r="G59" i="1"/>
  <c r="H58" i="1"/>
  <c r="N58" i="1" s="1"/>
  <c r="P58" i="1" s="1"/>
  <c r="B58" i="1" s="1"/>
  <c r="K59" i="1"/>
  <c r="L59" i="1" s="1"/>
  <c r="M59" i="1" s="1"/>
  <c r="J60" i="1"/>
  <c r="C64" i="1"/>
  <c r="G131" i="1" l="1"/>
  <c r="M130" i="1"/>
  <c r="Q130" i="1"/>
  <c r="R130" i="1" s="1"/>
  <c r="J131" i="1"/>
  <c r="K131" i="1" s="1"/>
  <c r="L131" i="1" s="1"/>
  <c r="T131" i="1"/>
  <c r="I131" i="1"/>
  <c r="S131" i="1"/>
  <c r="O131" i="1"/>
  <c r="A132" i="1"/>
  <c r="D131" i="1"/>
  <c r="E131" i="1" s="1"/>
  <c r="F132" i="1" s="1"/>
  <c r="H131" i="1"/>
  <c r="H130" i="1"/>
  <c r="N130" i="1" s="1"/>
  <c r="J61" i="1"/>
  <c r="K60" i="1"/>
  <c r="L60" i="1" s="1"/>
  <c r="M60" i="1" s="1"/>
  <c r="G60" i="1"/>
  <c r="H59" i="1"/>
  <c r="N59" i="1" s="1"/>
  <c r="P59" i="1" s="1"/>
  <c r="B59" i="1" s="1"/>
  <c r="C65" i="1"/>
  <c r="I132" i="1" l="1"/>
  <c r="Q131" i="1"/>
  <c r="R131" i="1" s="1"/>
  <c r="S132" i="1"/>
  <c r="J132" i="1"/>
  <c r="K132" i="1" s="1"/>
  <c r="L132" i="1" s="1"/>
  <c r="T132" i="1"/>
  <c r="M131" i="1"/>
  <c r="N131" i="1" s="1"/>
  <c r="H132" i="1"/>
  <c r="D132" i="1"/>
  <c r="E132" i="1" s="1"/>
  <c r="F133" i="1" s="1"/>
  <c r="O132" i="1"/>
  <c r="A133" i="1"/>
  <c r="G132" i="1"/>
  <c r="H60" i="1"/>
  <c r="N60" i="1" s="1"/>
  <c r="P60" i="1" s="1"/>
  <c r="B60" i="1" s="1"/>
  <c r="G61" i="1"/>
  <c r="J62" i="1"/>
  <c r="K61" i="1"/>
  <c r="L61" i="1" s="1"/>
  <c r="M61" i="1" s="1"/>
  <c r="C66" i="1"/>
  <c r="G133" i="1" l="1"/>
  <c r="D133" i="1"/>
  <c r="E133" i="1" s="1"/>
  <c r="F134" i="1" s="1"/>
  <c r="O133" i="1"/>
  <c r="A134" i="1"/>
  <c r="Q132" i="1"/>
  <c r="R132" i="1" s="1"/>
  <c r="J133" i="1"/>
  <c r="K133" i="1" s="1"/>
  <c r="L133" i="1" s="1"/>
  <c r="I133" i="1"/>
  <c r="S133" i="1"/>
  <c r="T133" i="1"/>
  <c r="H133" i="1"/>
  <c r="M132" i="1"/>
  <c r="N132" i="1" s="1"/>
  <c r="J63" i="1"/>
  <c r="K62" i="1"/>
  <c r="L62" i="1" s="1"/>
  <c r="M62" i="1" s="1"/>
  <c r="H61" i="1"/>
  <c r="N61" i="1" s="1"/>
  <c r="P61" i="1" s="1"/>
  <c r="B61" i="1" s="1"/>
  <c r="G62" i="1"/>
  <c r="C67" i="1"/>
  <c r="S134" i="1" l="1"/>
  <c r="Q133" i="1"/>
  <c r="R133" i="1" s="1"/>
  <c r="I134" i="1"/>
  <c r="T134" i="1"/>
  <c r="J134" i="1"/>
  <c r="K134" i="1" s="1"/>
  <c r="L134" i="1" s="1"/>
  <c r="G134" i="1"/>
  <c r="M133" i="1"/>
  <c r="N133" i="1" s="1"/>
  <c r="A135" i="1"/>
  <c r="O134" i="1"/>
  <c r="D134" i="1"/>
  <c r="E134" i="1" s="1"/>
  <c r="F135" i="1" s="1"/>
  <c r="H62" i="1"/>
  <c r="N62" i="1" s="1"/>
  <c r="P62" i="1" s="1"/>
  <c r="B62" i="1" s="1"/>
  <c r="G63" i="1"/>
  <c r="K63" i="1"/>
  <c r="L63" i="1" s="1"/>
  <c r="M63" i="1" s="1"/>
  <c r="J64" i="1"/>
  <c r="C68" i="1"/>
  <c r="G135" i="1" l="1"/>
  <c r="H135" i="1"/>
  <c r="M134" i="1"/>
  <c r="T135" i="1"/>
  <c r="S135" i="1"/>
  <c r="I135" i="1"/>
  <c r="Q134" i="1"/>
  <c r="R134" i="1" s="1"/>
  <c r="J135" i="1"/>
  <c r="K135" i="1" s="1"/>
  <c r="L135" i="1" s="1"/>
  <c r="D135" i="1"/>
  <c r="E135" i="1" s="1"/>
  <c r="F136" i="1" s="1"/>
  <c r="O135" i="1"/>
  <c r="A136" i="1"/>
  <c r="H134" i="1"/>
  <c r="N134" i="1" s="1"/>
  <c r="K64" i="1"/>
  <c r="L64" i="1" s="1"/>
  <c r="M64" i="1" s="1"/>
  <c r="J65" i="1"/>
  <c r="H63" i="1"/>
  <c r="N63" i="1" s="1"/>
  <c r="P63" i="1" s="1"/>
  <c r="B63" i="1" s="1"/>
  <c r="G64" i="1"/>
  <c r="C69" i="1"/>
  <c r="M135" i="1" l="1"/>
  <c r="N135" i="1" s="1"/>
  <c r="O136" i="1"/>
  <c r="D136" i="1"/>
  <c r="E136" i="1" s="1"/>
  <c r="F137" i="1" s="1"/>
  <c r="A137" i="1"/>
  <c r="S136" i="1"/>
  <c r="I136" i="1"/>
  <c r="T136" i="1"/>
  <c r="J136" i="1"/>
  <c r="K136" i="1" s="1"/>
  <c r="L136" i="1" s="1"/>
  <c r="Q135" i="1"/>
  <c r="R135" i="1" s="1"/>
  <c r="G136" i="1"/>
  <c r="G65" i="1"/>
  <c r="H64" i="1"/>
  <c r="N64" i="1" s="1"/>
  <c r="P64" i="1" s="1"/>
  <c r="B64" i="1" s="1"/>
  <c r="J66" i="1"/>
  <c r="K65" i="1"/>
  <c r="L65" i="1" s="1"/>
  <c r="M65" i="1" s="1"/>
  <c r="C70" i="1"/>
  <c r="S137" i="1" l="1"/>
  <c r="Q136" i="1"/>
  <c r="R136" i="1" s="1"/>
  <c r="J137" i="1"/>
  <c r="K137" i="1" s="1"/>
  <c r="L137" i="1" s="1"/>
  <c r="T137" i="1"/>
  <c r="I137" i="1"/>
  <c r="M136" i="1"/>
  <c r="D137" i="1"/>
  <c r="E137" i="1" s="1"/>
  <c r="F138" i="1" s="1"/>
  <c r="A138" i="1"/>
  <c r="O137" i="1"/>
  <c r="G137" i="1"/>
  <c r="H136" i="1"/>
  <c r="K66" i="1"/>
  <c r="L66" i="1" s="1"/>
  <c r="M66" i="1" s="1"/>
  <c r="J67" i="1"/>
  <c r="G66" i="1"/>
  <c r="H65" i="1"/>
  <c r="N65" i="1" s="1"/>
  <c r="P65" i="1" s="1"/>
  <c r="B65" i="1" s="1"/>
  <c r="C71" i="1"/>
  <c r="M137" i="1" l="1"/>
  <c r="N136" i="1"/>
  <c r="G138" i="1"/>
  <c r="S138" i="1"/>
  <c r="J138" i="1"/>
  <c r="K138" i="1" s="1"/>
  <c r="L138" i="1" s="1"/>
  <c r="I138" i="1"/>
  <c r="T138" i="1"/>
  <c r="Q137" i="1"/>
  <c r="R137" i="1" s="1"/>
  <c r="A139" i="1"/>
  <c r="O138" i="1"/>
  <c r="D138" i="1"/>
  <c r="E138" i="1" s="1"/>
  <c r="F139" i="1" s="1"/>
  <c r="H137" i="1"/>
  <c r="N137" i="1" s="1"/>
  <c r="H66" i="1"/>
  <c r="N66" i="1" s="1"/>
  <c r="P66" i="1" s="1"/>
  <c r="B66" i="1" s="1"/>
  <c r="G67" i="1"/>
  <c r="J68" i="1"/>
  <c r="K67" i="1"/>
  <c r="L67" i="1" s="1"/>
  <c r="M67" i="1" s="1"/>
  <c r="C72" i="1"/>
  <c r="G139" i="1" l="1"/>
  <c r="Q138" i="1"/>
  <c r="R138" i="1" s="1"/>
  <c r="T139" i="1"/>
  <c r="S139" i="1"/>
  <c r="J139" i="1"/>
  <c r="K139" i="1" s="1"/>
  <c r="L139" i="1" s="1"/>
  <c r="I139" i="1"/>
  <c r="M138" i="1"/>
  <c r="D139" i="1"/>
  <c r="E139" i="1" s="1"/>
  <c r="F140" i="1" s="1"/>
  <c r="A140" i="1"/>
  <c r="O139" i="1"/>
  <c r="H138" i="1"/>
  <c r="K68" i="1"/>
  <c r="L68" i="1" s="1"/>
  <c r="M68" i="1" s="1"/>
  <c r="J69" i="1"/>
  <c r="H67" i="1"/>
  <c r="N67" i="1" s="1"/>
  <c r="P67" i="1" s="1"/>
  <c r="B67" i="1" s="1"/>
  <c r="G68" i="1"/>
  <c r="C73" i="1"/>
  <c r="M139" i="1" l="1"/>
  <c r="J140" i="1"/>
  <c r="K140" i="1" s="1"/>
  <c r="L140" i="1" s="1"/>
  <c r="T140" i="1"/>
  <c r="S140" i="1"/>
  <c r="Q139" i="1"/>
  <c r="R139" i="1" s="1"/>
  <c r="I140" i="1"/>
  <c r="N138" i="1"/>
  <c r="D140" i="1"/>
  <c r="E140" i="1" s="1"/>
  <c r="F141" i="1" s="1"/>
  <c r="H141" i="1" s="1"/>
  <c r="O140" i="1"/>
  <c r="A141" i="1"/>
  <c r="G140" i="1"/>
  <c r="G141" i="1" s="1"/>
  <c r="H140" i="1"/>
  <c r="H139" i="1"/>
  <c r="N139" i="1" s="1"/>
  <c r="H68" i="1"/>
  <c r="N68" i="1" s="1"/>
  <c r="P68" i="1" s="1"/>
  <c r="B68" i="1" s="1"/>
  <c r="G69" i="1"/>
  <c r="K69" i="1"/>
  <c r="L69" i="1" s="1"/>
  <c r="M69" i="1" s="1"/>
  <c r="J70" i="1"/>
  <c r="C74" i="1"/>
  <c r="O141" i="1" l="1"/>
  <c r="D141" i="1"/>
  <c r="E141" i="1" s="1"/>
  <c r="F142" i="1" s="1"/>
  <c r="A142" i="1"/>
  <c r="M140" i="1"/>
  <c r="N140" i="1" s="1"/>
  <c r="S141" i="1"/>
  <c r="J141" i="1"/>
  <c r="K141" i="1" s="1"/>
  <c r="L141" i="1" s="1"/>
  <c r="Q140" i="1"/>
  <c r="R140" i="1" s="1"/>
  <c r="I141" i="1"/>
  <c r="T141" i="1"/>
  <c r="J71" i="1"/>
  <c r="K70" i="1"/>
  <c r="L70" i="1" s="1"/>
  <c r="M70" i="1" s="1"/>
  <c r="G70" i="1"/>
  <c r="H69" i="1"/>
  <c r="N69" i="1" s="1"/>
  <c r="P69" i="1" s="1"/>
  <c r="B69" i="1" s="1"/>
  <c r="C75" i="1"/>
  <c r="O142" i="1" l="1"/>
  <c r="A143" i="1"/>
  <c r="D142" i="1"/>
  <c r="E142" i="1" s="1"/>
  <c r="F143" i="1" s="1"/>
  <c r="S142" i="1"/>
  <c r="I142" i="1"/>
  <c r="T142" i="1"/>
  <c r="Q141" i="1"/>
  <c r="R141" i="1" s="1"/>
  <c r="J142" i="1"/>
  <c r="K142" i="1" s="1"/>
  <c r="L142" i="1" s="1"/>
  <c r="M141" i="1"/>
  <c r="N141" i="1" s="1"/>
  <c r="G142" i="1"/>
  <c r="H142" i="1" s="1"/>
  <c r="H70" i="1"/>
  <c r="N70" i="1" s="1"/>
  <c r="P70" i="1" s="1"/>
  <c r="B70" i="1" s="1"/>
  <c r="G71" i="1"/>
  <c r="K71" i="1"/>
  <c r="L71" i="1" s="1"/>
  <c r="M71" i="1" s="1"/>
  <c r="J72" i="1"/>
  <c r="C76" i="1"/>
  <c r="M142" i="1" l="1"/>
  <c r="N142" i="1" s="1"/>
  <c r="G143" i="1"/>
  <c r="A144" i="1"/>
  <c r="D143" i="1"/>
  <c r="E143" i="1" s="1"/>
  <c r="F144" i="1" s="1"/>
  <c r="O143" i="1"/>
  <c r="I143" i="1"/>
  <c r="T143" i="1"/>
  <c r="S143" i="1"/>
  <c r="J143" i="1"/>
  <c r="K143" i="1" s="1"/>
  <c r="L143" i="1" s="1"/>
  <c r="Q142" i="1"/>
  <c r="R142" i="1" s="1"/>
  <c r="J73" i="1"/>
  <c r="K72" i="1"/>
  <c r="L72" i="1" s="1"/>
  <c r="M72" i="1" s="1"/>
  <c r="G72" i="1"/>
  <c r="H71" i="1"/>
  <c r="N71" i="1" s="1"/>
  <c r="P71" i="1" s="1"/>
  <c r="B71" i="1" s="1"/>
  <c r="C77" i="1"/>
  <c r="M143" i="1" l="1"/>
  <c r="G144" i="1"/>
  <c r="H143" i="1"/>
  <c r="N143" i="1" s="1"/>
  <c r="H144" i="1"/>
  <c r="Q143" i="1"/>
  <c r="R143" i="1" s="1"/>
  <c r="J144" i="1"/>
  <c r="K144" i="1" s="1"/>
  <c r="L144" i="1" s="1"/>
  <c r="T144" i="1"/>
  <c r="S144" i="1"/>
  <c r="I144" i="1"/>
  <c r="O144" i="1"/>
  <c r="D144" i="1"/>
  <c r="E144" i="1" s="1"/>
  <c r="F145" i="1" s="1"/>
  <c r="A145" i="1"/>
  <c r="H72" i="1"/>
  <c r="N72" i="1" s="1"/>
  <c r="P72" i="1" s="1"/>
  <c r="B72" i="1" s="1"/>
  <c r="G73" i="1"/>
  <c r="K73" i="1"/>
  <c r="L73" i="1" s="1"/>
  <c r="M73" i="1" s="1"/>
  <c r="J74" i="1"/>
  <c r="C78" i="1"/>
  <c r="D145" i="1" l="1"/>
  <c r="E145" i="1" s="1"/>
  <c r="F146" i="1" s="1"/>
  <c r="A146" i="1"/>
  <c r="O145" i="1"/>
  <c r="I145" i="1"/>
  <c r="Q144" i="1"/>
  <c r="R144" i="1" s="1"/>
  <c r="J145" i="1"/>
  <c r="K145" i="1" s="1"/>
  <c r="L145" i="1" s="1"/>
  <c r="T145" i="1"/>
  <c r="S145" i="1"/>
  <c r="G145" i="1"/>
  <c r="H145" i="1" s="1"/>
  <c r="M144" i="1"/>
  <c r="N144" i="1" s="1"/>
  <c r="K74" i="1"/>
  <c r="L74" i="1" s="1"/>
  <c r="M74" i="1" s="1"/>
  <c r="J75" i="1"/>
  <c r="H73" i="1"/>
  <c r="N73" i="1" s="1"/>
  <c r="P73" i="1" s="1"/>
  <c r="B73" i="1" s="1"/>
  <c r="G74" i="1"/>
  <c r="C79" i="1"/>
  <c r="M145" i="1" l="1"/>
  <c r="I146" i="1"/>
  <c r="Q145" i="1"/>
  <c r="R145" i="1" s="1"/>
  <c r="J146" i="1"/>
  <c r="K146" i="1" s="1"/>
  <c r="L146" i="1" s="1"/>
  <c r="T146" i="1"/>
  <c r="S146" i="1"/>
  <c r="N145" i="1"/>
  <c r="O146" i="1"/>
  <c r="A147" i="1"/>
  <c r="D146" i="1"/>
  <c r="E146" i="1" s="1"/>
  <c r="F147" i="1" s="1"/>
  <c r="G146" i="1"/>
  <c r="H146" i="1" s="1"/>
  <c r="G75" i="1"/>
  <c r="H74" i="1"/>
  <c r="N74" i="1" s="1"/>
  <c r="P74" i="1" s="1"/>
  <c r="B74" i="1" s="1"/>
  <c r="J76" i="1"/>
  <c r="K75" i="1"/>
  <c r="L75" i="1" s="1"/>
  <c r="M75" i="1" s="1"/>
  <c r="C80" i="1"/>
  <c r="J147" i="1" l="1"/>
  <c r="K147" i="1" s="1"/>
  <c r="L147" i="1" s="1"/>
  <c r="T147" i="1"/>
  <c r="S147" i="1"/>
  <c r="I147" i="1"/>
  <c r="Q146" i="1"/>
  <c r="R146" i="1" s="1"/>
  <c r="G147" i="1"/>
  <c r="M146" i="1"/>
  <c r="N146" i="1" s="1"/>
  <c r="H147" i="1"/>
  <c r="O147" i="1"/>
  <c r="D147" i="1"/>
  <c r="E147" i="1" s="1"/>
  <c r="F148" i="1" s="1"/>
  <c r="A148" i="1"/>
  <c r="K76" i="1"/>
  <c r="L76" i="1" s="1"/>
  <c r="M76" i="1" s="1"/>
  <c r="J77" i="1"/>
  <c r="G76" i="1"/>
  <c r="H75" i="1"/>
  <c r="N75" i="1" s="1"/>
  <c r="P75" i="1" s="1"/>
  <c r="B75" i="1" s="1"/>
  <c r="C81" i="1"/>
  <c r="G148" i="1" l="1"/>
  <c r="H148" i="1"/>
  <c r="D148" i="1"/>
  <c r="E148" i="1" s="1"/>
  <c r="F149" i="1" s="1"/>
  <c r="A149" i="1"/>
  <c r="O148" i="1"/>
  <c r="M147" i="1"/>
  <c r="N147" i="1" s="1"/>
  <c r="I148" i="1"/>
  <c r="J148" i="1"/>
  <c r="K148" i="1" s="1"/>
  <c r="L148" i="1" s="1"/>
  <c r="Q147" i="1"/>
  <c r="R147" i="1" s="1"/>
  <c r="T148" i="1"/>
  <c r="S148" i="1"/>
  <c r="R81" i="1"/>
  <c r="C82" i="1" s="1"/>
  <c r="H76" i="1"/>
  <c r="N76" i="1" s="1"/>
  <c r="P76" i="1" s="1"/>
  <c r="B76" i="1" s="1"/>
  <c r="G77" i="1"/>
  <c r="K77" i="1"/>
  <c r="L77" i="1" s="1"/>
  <c r="M77" i="1" s="1"/>
  <c r="J78" i="1"/>
  <c r="M148" i="1" l="1"/>
  <c r="N148" i="1" s="1"/>
  <c r="Q148" i="1"/>
  <c r="R148" i="1" s="1"/>
  <c r="T149" i="1"/>
  <c r="S149" i="1"/>
  <c r="J149" i="1"/>
  <c r="K149" i="1" s="1"/>
  <c r="L149" i="1" s="1"/>
  <c r="I149" i="1"/>
  <c r="O149" i="1"/>
  <c r="A150" i="1"/>
  <c r="D149" i="1"/>
  <c r="E149" i="1" s="1"/>
  <c r="F150" i="1" s="1"/>
  <c r="G149" i="1"/>
  <c r="C83" i="1"/>
  <c r="K78" i="1"/>
  <c r="L78" i="1" s="1"/>
  <c r="M78" i="1" s="1"/>
  <c r="J79" i="1"/>
  <c r="H77" i="1"/>
  <c r="N77" i="1" s="1"/>
  <c r="P77" i="1" s="1"/>
  <c r="B77" i="1" s="1"/>
  <c r="G78" i="1"/>
  <c r="D150" i="1" l="1"/>
  <c r="E150" i="1" s="1"/>
  <c r="F151" i="1" s="1"/>
  <c r="A151" i="1"/>
  <c r="O150" i="1"/>
  <c r="M149" i="1"/>
  <c r="S150" i="1"/>
  <c r="J150" i="1"/>
  <c r="K150" i="1" s="1"/>
  <c r="L150" i="1" s="1"/>
  <c r="I150" i="1"/>
  <c r="T150" i="1"/>
  <c r="Q149" i="1"/>
  <c r="R149" i="1" s="1"/>
  <c r="G150" i="1"/>
  <c r="H149" i="1"/>
  <c r="H150" i="1"/>
  <c r="C84" i="1"/>
  <c r="H78" i="1"/>
  <c r="N78" i="1" s="1"/>
  <c r="P78" i="1" s="1"/>
  <c r="B78" i="1" s="1"/>
  <c r="G79" i="1"/>
  <c r="J80" i="1"/>
  <c r="K79" i="1"/>
  <c r="L79" i="1" s="1"/>
  <c r="M79" i="1" s="1"/>
  <c r="M150" i="1" l="1"/>
  <c r="N150" i="1" s="1"/>
  <c r="N149" i="1"/>
  <c r="Q150" i="1"/>
  <c r="R150" i="1" s="1"/>
  <c r="I151" i="1"/>
  <c r="J151" i="1"/>
  <c r="K151" i="1" s="1"/>
  <c r="L151" i="1" s="1"/>
  <c r="T151" i="1"/>
  <c r="S151" i="1"/>
  <c r="G151" i="1"/>
  <c r="H151" i="1" s="1"/>
  <c r="O151" i="1"/>
  <c r="A152" i="1"/>
  <c r="D151" i="1"/>
  <c r="E151" i="1" s="1"/>
  <c r="F152" i="1" s="1"/>
  <c r="C85" i="1"/>
  <c r="J81" i="1"/>
  <c r="J82" i="1" s="1"/>
  <c r="K80" i="1"/>
  <c r="L80" i="1" s="1"/>
  <c r="M80" i="1" s="1"/>
  <c r="G80" i="1"/>
  <c r="H79" i="1"/>
  <c r="N79" i="1" s="1"/>
  <c r="P79" i="1" s="1"/>
  <c r="B79" i="1" s="1"/>
  <c r="M151" i="1" l="1"/>
  <c r="N151" i="1" s="1"/>
  <c r="A153" i="1"/>
  <c r="O152" i="1"/>
  <c r="D152" i="1"/>
  <c r="E152" i="1" s="1"/>
  <c r="F153" i="1" s="1"/>
  <c r="J152" i="1"/>
  <c r="K152" i="1" s="1"/>
  <c r="L152" i="1" s="1"/>
  <c r="I152" i="1"/>
  <c r="T152" i="1"/>
  <c r="Q151" i="1"/>
  <c r="R151" i="1" s="1"/>
  <c r="S152" i="1"/>
  <c r="G152" i="1"/>
  <c r="H152" i="1" s="1"/>
  <c r="C86" i="1"/>
  <c r="K82" i="1"/>
  <c r="J83" i="1"/>
  <c r="G81" i="1"/>
  <c r="G82" i="1" s="1"/>
  <c r="H80" i="1"/>
  <c r="N80" i="1" s="1"/>
  <c r="P80" i="1" s="1"/>
  <c r="B80" i="1" s="1"/>
  <c r="K81" i="1"/>
  <c r="L81" i="1" s="1"/>
  <c r="M81" i="1" s="1"/>
  <c r="M152" i="1" l="1"/>
  <c r="N152" i="1" s="1"/>
  <c r="Q152" i="1"/>
  <c r="R152" i="1" s="1"/>
  <c r="T153" i="1"/>
  <c r="J153" i="1"/>
  <c r="K153" i="1" s="1"/>
  <c r="L153" i="1" s="1"/>
  <c r="S153" i="1"/>
  <c r="I153" i="1"/>
  <c r="G153" i="1"/>
  <c r="H153" i="1" s="1"/>
  <c r="O153" i="1"/>
  <c r="A154" i="1"/>
  <c r="D153" i="1"/>
  <c r="E153" i="1" s="1"/>
  <c r="F154" i="1" s="1"/>
  <c r="C87" i="1"/>
  <c r="J84" i="1"/>
  <c r="K83" i="1"/>
  <c r="L83" i="1" s="1"/>
  <c r="M83" i="1" s="1"/>
  <c r="L82" i="1"/>
  <c r="M82" i="1" s="1"/>
  <c r="G83" i="1"/>
  <c r="H82" i="1"/>
  <c r="H81" i="1"/>
  <c r="N81" i="1" s="1"/>
  <c r="P81" i="1" s="1"/>
  <c r="B81" i="1" s="1"/>
  <c r="M153" i="1" l="1"/>
  <c r="N153" i="1"/>
  <c r="O154" i="1"/>
  <c r="D154" i="1"/>
  <c r="E154" i="1" s="1"/>
  <c r="F155" i="1" s="1"/>
  <c r="A155" i="1"/>
  <c r="S154" i="1"/>
  <c r="J154" i="1"/>
  <c r="K154" i="1" s="1"/>
  <c r="L154" i="1" s="1"/>
  <c r="I154" i="1"/>
  <c r="T154" i="1"/>
  <c r="Q153" i="1"/>
  <c r="R153" i="1" s="1"/>
  <c r="G154" i="1"/>
  <c r="H154" i="1" s="1"/>
  <c r="C88" i="1"/>
  <c r="C89" i="1" s="1"/>
  <c r="N82" i="1"/>
  <c r="P82" i="1" s="1"/>
  <c r="B82" i="1" s="1"/>
  <c r="K84" i="1"/>
  <c r="L84" i="1" s="1"/>
  <c r="M84" i="1" s="1"/>
  <c r="J85" i="1"/>
  <c r="G84" i="1"/>
  <c r="H83" i="1"/>
  <c r="N83" i="1" s="1"/>
  <c r="P83" i="1" s="1"/>
  <c r="B83" i="1" s="1"/>
  <c r="S155" i="1" l="1"/>
  <c r="I155" i="1"/>
  <c r="T155" i="1"/>
  <c r="J155" i="1"/>
  <c r="K155" i="1" s="1"/>
  <c r="L155" i="1" s="1"/>
  <c r="Q154" i="1"/>
  <c r="R154" i="1" s="1"/>
  <c r="G155" i="1"/>
  <c r="H155" i="1" s="1"/>
  <c r="O155" i="1"/>
  <c r="A156" i="1"/>
  <c r="D155" i="1"/>
  <c r="E155" i="1" s="1"/>
  <c r="F156" i="1" s="1"/>
  <c r="M154" i="1"/>
  <c r="N154" i="1" s="1"/>
  <c r="P88" i="1"/>
  <c r="B88" i="1" s="1"/>
  <c r="C90" i="1"/>
  <c r="P89" i="1"/>
  <c r="B89" i="1" s="1"/>
  <c r="K85" i="1"/>
  <c r="L85" i="1" s="1"/>
  <c r="M85" i="1" s="1"/>
  <c r="J86" i="1"/>
  <c r="K86" i="1" s="1"/>
  <c r="G85" i="1"/>
  <c r="H84" i="1"/>
  <c r="N84" i="1" s="1"/>
  <c r="P84" i="1" s="1"/>
  <c r="B84" i="1" s="1"/>
  <c r="M155" i="1" l="1"/>
  <c r="N155" i="1" s="1"/>
  <c r="A157" i="1"/>
  <c r="O156" i="1"/>
  <c r="D156" i="1"/>
  <c r="E156" i="1" s="1"/>
  <c r="F157" i="1" s="1"/>
  <c r="S156" i="1"/>
  <c r="J156" i="1"/>
  <c r="K156" i="1" s="1"/>
  <c r="L156" i="1" s="1"/>
  <c r="Q155" i="1"/>
  <c r="R155" i="1" s="1"/>
  <c r="T156" i="1"/>
  <c r="I156" i="1"/>
  <c r="G156" i="1"/>
  <c r="H156" i="1" s="1"/>
  <c r="C91" i="1"/>
  <c r="P90" i="1"/>
  <c r="B90" i="1" s="1"/>
  <c r="L86" i="1"/>
  <c r="M86" i="1" s="1"/>
  <c r="L87" i="1"/>
  <c r="M87" i="1" s="1"/>
  <c r="N87" i="1" s="1"/>
  <c r="P87" i="1" s="1"/>
  <c r="B87" i="1" s="1"/>
  <c r="G86" i="1"/>
  <c r="H86" i="1" s="1"/>
  <c r="H85" i="1"/>
  <c r="N85" i="1" s="1"/>
  <c r="P85" i="1" s="1"/>
  <c r="B85" i="1" s="1"/>
  <c r="O157" i="1" l="1"/>
  <c r="D157" i="1"/>
  <c r="E157" i="1" s="1"/>
  <c r="F158" i="1" s="1"/>
  <c r="A158" i="1"/>
  <c r="I157" i="1"/>
  <c r="Q156" i="1"/>
  <c r="R156" i="1" s="1"/>
  <c r="T157" i="1"/>
  <c r="J157" i="1"/>
  <c r="K157" i="1" s="1"/>
  <c r="L157" i="1" s="1"/>
  <c r="S157" i="1"/>
  <c r="G157" i="1"/>
  <c r="H157" i="1" s="1"/>
  <c r="M156" i="1"/>
  <c r="N156" i="1" s="1"/>
  <c r="P91" i="1"/>
  <c r="B91" i="1" s="1"/>
  <c r="C92" i="1"/>
  <c r="N86" i="1"/>
  <c r="P86" i="1" s="1"/>
  <c r="A5" i="1"/>
  <c r="M157" i="1" l="1"/>
  <c r="N157" i="1" s="1"/>
  <c r="D158" i="1"/>
  <c r="E158" i="1" s="1"/>
  <c r="F159" i="1" s="1"/>
  <c r="A159" i="1"/>
  <c r="O158" i="1"/>
  <c r="H158" i="1"/>
  <c r="J158" i="1"/>
  <c r="K158" i="1" s="1"/>
  <c r="L158" i="1" s="1"/>
  <c r="I158" i="1"/>
  <c r="T158" i="1"/>
  <c r="Q157" i="1"/>
  <c r="R157" i="1" s="1"/>
  <c r="S158" i="1"/>
  <c r="G158" i="1"/>
  <c r="B86" i="1"/>
  <c r="C93" i="1"/>
  <c r="P92" i="1"/>
  <c r="B92" i="1" s="1"/>
  <c r="B12" i="1"/>
  <c r="M158" i="1" l="1"/>
  <c r="N158" i="1" s="1"/>
  <c r="T159" i="1"/>
  <c r="J159" i="1"/>
  <c r="K159" i="1" s="1"/>
  <c r="L159" i="1" s="1"/>
  <c r="S159" i="1"/>
  <c r="I159" i="1"/>
  <c r="Q158" i="1"/>
  <c r="R158" i="1" s="1"/>
  <c r="G159" i="1"/>
  <c r="H159" i="1" s="1"/>
  <c r="O159" i="1"/>
  <c r="A160" i="1"/>
  <c r="D159" i="1"/>
  <c r="E159" i="1" s="1"/>
  <c r="F160" i="1" s="1"/>
  <c r="C94" i="1"/>
  <c r="P93" i="1"/>
  <c r="B93" i="1" s="1"/>
  <c r="M159" i="1" l="1"/>
  <c r="N159" i="1" s="1"/>
  <c r="A161" i="1"/>
  <c r="O160" i="1"/>
  <c r="D160" i="1"/>
  <c r="E160" i="1" s="1"/>
  <c r="F161" i="1" s="1"/>
  <c r="T160" i="1"/>
  <c r="Q159" i="1"/>
  <c r="R159" i="1" s="1"/>
  <c r="J160" i="1"/>
  <c r="K160" i="1" s="1"/>
  <c r="L160" i="1" s="1"/>
  <c r="I160" i="1"/>
  <c r="S160" i="1"/>
  <c r="G160" i="1"/>
  <c r="H160" i="1" s="1"/>
  <c r="C95" i="1"/>
  <c r="P94" i="1"/>
  <c r="O161" i="1" l="1"/>
  <c r="A162" i="1"/>
  <c r="D161" i="1"/>
  <c r="E161" i="1" s="1"/>
  <c r="F162" i="1" s="1"/>
  <c r="T161" i="1"/>
  <c r="J161" i="1"/>
  <c r="K161" i="1" s="1"/>
  <c r="L161" i="1" s="1"/>
  <c r="S161" i="1"/>
  <c r="I161" i="1"/>
  <c r="Q160" i="1"/>
  <c r="R160" i="1" s="1"/>
  <c r="G161" i="1"/>
  <c r="H161" i="1" s="1"/>
  <c r="M160" i="1"/>
  <c r="N160" i="1" s="1"/>
  <c r="B94" i="1"/>
  <c r="P95" i="1"/>
  <c r="B95" i="1" s="1"/>
  <c r="C96" i="1"/>
  <c r="O162" i="1" l="1"/>
  <c r="D162" i="1"/>
  <c r="E162" i="1" s="1"/>
  <c r="F163" i="1" s="1"/>
  <c r="A163" i="1"/>
  <c r="J162" i="1"/>
  <c r="K162" i="1" s="1"/>
  <c r="L162" i="1" s="1"/>
  <c r="I162" i="1"/>
  <c r="T162" i="1"/>
  <c r="Q161" i="1"/>
  <c r="R161" i="1" s="1"/>
  <c r="S162" i="1"/>
  <c r="G162" i="1"/>
  <c r="H162" i="1" s="1"/>
  <c r="M161" i="1"/>
  <c r="N161" i="1" s="1"/>
  <c r="C97" i="1"/>
  <c r="P96" i="1"/>
  <c r="M162" i="1" l="1"/>
  <c r="N162" i="1" s="1"/>
  <c r="I163" i="1"/>
  <c r="Q162" i="1"/>
  <c r="R162" i="1" s="1"/>
  <c r="S163" i="1"/>
  <c r="T163" i="1"/>
  <c r="J163" i="1"/>
  <c r="K163" i="1" s="1"/>
  <c r="L163" i="1" s="1"/>
  <c r="G163" i="1"/>
  <c r="H163" i="1" s="1"/>
  <c r="O163" i="1"/>
  <c r="D163" i="1"/>
  <c r="E163" i="1" s="1"/>
  <c r="F164" i="1" s="1"/>
  <c r="A164" i="1"/>
  <c r="B96" i="1"/>
  <c r="C98" i="1"/>
  <c r="P97" i="1"/>
  <c r="B97" i="1" s="1"/>
  <c r="O164" i="1" l="1"/>
  <c r="D164" i="1"/>
  <c r="E164" i="1" s="1"/>
  <c r="F165" i="1" s="1"/>
  <c r="A165" i="1"/>
  <c r="M163" i="1"/>
  <c r="N163" i="1" s="1"/>
  <c r="H164" i="1"/>
  <c r="T164" i="1"/>
  <c r="Q163" i="1"/>
  <c r="R163" i="1" s="1"/>
  <c r="S164" i="1"/>
  <c r="J164" i="1"/>
  <c r="K164" i="1" s="1"/>
  <c r="L164" i="1" s="1"/>
  <c r="I164" i="1"/>
  <c r="G164" i="1"/>
  <c r="C99" i="1"/>
  <c r="P98" i="1"/>
  <c r="B98" i="1" s="1"/>
  <c r="O165" i="1" l="1"/>
  <c r="A166" i="1"/>
  <c r="D165" i="1"/>
  <c r="E165" i="1" s="1"/>
  <c r="F166" i="1" s="1"/>
  <c r="M164" i="1"/>
  <c r="N164" i="1" s="1"/>
  <c r="Q164" i="1"/>
  <c r="R164" i="1" s="1"/>
  <c r="J165" i="1"/>
  <c r="K165" i="1" s="1"/>
  <c r="L165" i="1" s="1"/>
  <c r="T165" i="1"/>
  <c r="I165" i="1"/>
  <c r="S165" i="1"/>
  <c r="G165" i="1"/>
  <c r="H165" i="1" s="1"/>
  <c r="C100" i="1"/>
  <c r="P99" i="1"/>
  <c r="B99" i="1" s="1"/>
  <c r="A167" i="1" l="1"/>
  <c r="O166" i="1"/>
  <c r="D166" i="1"/>
  <c r="E166" i="1" s="1"/>
  <c r="F167" i="1" s="1"/>
  <c r="T166" i="1"/>
  <c r="J166" i="1"/>
  <c r="K166" i="1" s="1"/>
  <c r="L166" i="1" s="1"/>
  <c r="Q165" i="1"/>
  <c r="R165" i="1" s="1"/>
  <c r="I166" i="1"/>
  <c r="S166" i="1"/>
  <c r="G166" i="1"/>
  <c r="H166" i="1"/>
  <c r="M165" i="1"/>
  <c r="N165" i="1" s="1"/>
  <c r="C101" i="1"/>
  <c r="P100" i="1"/>
  <c r="M166" i="1" l="1"/>
  <c r="T167" i="1"/>
  <c r="I167" i="1"/>
  <c r="J167" i="1"/>
  <c r="K167" i="1" s="1"/>
  <c r="L167" i="1" s="1"/>
  <c r="S167" i="1"/>
  <c r="Q166" i="1"/>
  <c r="R166" i="1" s="1"/>
  <c r="G167" i="1"/>
  <c r="H167" i="1" s="1"/>
  <c r="D167" i="1"/>
  <c r="E167" i="1" s="1"/>
  <c r="F168" i="1" s="1"/>
  <c r="O167" i="1"/>
  <c r="A168" i="1"/>
  <c r="N166" i="1"/>
  <c r="B100" i="1"/>
  <c r="C102" i="1"/>
  <c r="P101" i="1"/>
  <c r="B101" i="1" s="1"/>
  <c r="M167" i="1" l="1"/>
  <c r="N167" i="1" s="1"/>
  <c r="D168" i="1"/>
  <c r="E168" i="1" s="1"/>
  <c r="F169" i="1" s="1"/>
  <c r="O168" i="1"/>
  <c r="A169" i="1"/>
  <c r="S168" i="1"/>
  <c r="J168" i="1"/>
  <c r="K168" i="1" s="1"/>
  <c r="L168" i="1" s="1"/>
  <c r="I168" i="1"/>
  <c r="T168" i="1"/>
  <c r="Q167" i="1"/>
  <c r="R167" i="1" s="1"/>
  <c r="G168" i="1"/>
  <c r="H168" i="1" s="1"/>
  <c r="C103" i="1"/>
  <c r="P102" i="1"/>
  <c r="O169" i="1" l="1"/>
  <c r="A170" i="1"/>
  <c r="D169" i="1"/>
  <c r="E169" i="1" s="1"/>
  <c r="F170" i="1" s="1"/>
  <c r="T169" i="1"/>
  <c r="J169" i="1"/>
  <c r="K169" i="1" s="1"/>
  <c r="L169" i="1" s="1"/>
  <c r="I169" i="1"/>
  <c r="Q168" i="1"/>
  <c r="R168" i="1" s="1"/>
  <c r="S169" i="1"/>
  <c r="G169" i="1"/>
  <c r="H169" i="1" s="1"/>
  <c r="M168" i="1"/>
  <c r="N168" i="1" s="1"/>
  <c r="B102" i="1"/>
  <c r="C104" i="1"/>
  <c r="P103" i="1"/>
  <c r="B103" i="1" s="1"/>
  <c r="M169" i="1" l="1"/>
  <c r="N169" i="1" s="1"/>
  <c r="J170" i="1"/>
  <c r="K170" i="1" s="1"/>
  <c r="L170" i="1" s="1"/>
  <c r="I170" i="1"/>
  <c r="T170" i="1"/>
  <c r="S170" i="1"/>
  <c r="Q169" i="1"/>
  <c r="R169" i="1" s="1"/>
  <c r="G170" i="1"/>
  <c r="H170" i="1" s="1"/>
  <c r="O170" i="1"/>
  <c r="D170" i="1"/>
  <c r="E170" i="1" s="1"/>
  <c r="F171" i="1" s="1"/>
  <c r="A171" i="1"/>
  <c r="C105" i="1"/>
  <c r="P104" i="1"/>
  <c r="O171" i="1" l="1"/>
  <c r="A172" i="1"/>
  <c r="D171" i="1"/>
  <c r="E171" i="1" s="1"/>
  <c r="F172" i="1" s="1"/>
  <c r="M170" i="1"/>
  <c r="N170" i="1" s="1"/>
  <c r="I171" i="1"/>
  <c r="T171" i="1"/>
  <c r="J171" i="1"/>
  <c r="K171" i="1" s="1"/>
  <c r="L171" i="1" s="1"/>
  <c r="Q170" i="1"/>
  <c r="R170" i="1" s="1"/>
  <c r="S171" i="1"/>
  <c r="G171" i="1"/>
  <c r="H171" i="1"/>
  <c r="B104" i="1"/>
  <c r="C106" i="1"/>
  <c r="P105" i="1"/>
  <c r="B105" i="1" s="1"/>
  <c r="A173" i="1" l="1"/>
  <c r="D172" i="1"/>
  <c r="E172" i="1" s="1"/>
  <c r="F173" i="1" s="1"/>
  <c r="O172" i="1"/>
  <c r="Q171" i="1"/>
  <c r="R171" i="1" s="1"/>
  <c r="J172" i="1"/>
  <c r="K172" i="1" s="1"/>
  <c r="L172" i="1" s="1"/>
  <c r="I172" i="1"/>
  <c r="T172" i="1"/>
  <c r="S172" i="1"/>
  <c r="G172" i="1"/>
  <c r="H172" i="1" s="1"/>
  <c r="M171" i="1"/>
  <c r="N171" i="1" s="1"/>
  <c r="C107" i="1"/>
  <c r="P106" i="1"/>
  <c r="B106" i="1" s="1"/>
  <c r="T173" i="1" l="1"/>
  <c r="J173" i="1"/>
  <c r="K173" i="1" s="1"/>
  <c r="L173" i="1" s="1"/>
  <c r="S173" i="1"/>
  <c r="I173" i="1"/>
  <c r="Q172" i="1"/>
  <c r="R172" i="1" s="1"/>
  <c r="G173" i="1"/>
  <c r="H173" i="1" s="1"/>
  <c r="M172" i="1"/>
  <c r="N172" i="1" s="1"/>
  <c r="O173" i="1"/>
  <c r="D173" i="1"/>
  <c r="E173" i="1" s="1"/>
  <c r="F174" i="1" s="1"/>
  <c r="A174" i="1"/>
  <c r="C108" i="1"/>
  <c r="P107" i="1"/>
  <c r="M173" i="1" l="1"/>
  <c r="N173" i="1" s="1"/>
  <c r="D174" i="1"/>
  <c r="E174" i="1" s="1"/>
  <c r="F175" i="1" s="1"/>
  <c r="O174" i="1"/>
  <c r="A175" i="1"/>
  <c r="S174" i="1"/>
  <c r="I174" i="1"/>
  <c r="Q173" i="1"/>
  <c r="R173" i="1" s="1"/>
  <c r="J174" i="1"/>
  <c r="K174" i="1" s="1"/>
  <c r="L174" i="1" s="1"/>
  <c r="T174" i="1"/>
  <c r="G174" i="1"/>
  <c r="H174" i="1" s="1"/>
  <c r="B107" i="1"/>
  <c r="C109" i="1"/>
  <c r="P108" i="1"/>
  <c r="B108" i="1" s="1"/>
  <c r="M174" i="1" l="1"/>
  <c r="N174" i="1" s="1"/>
  <c r="S175" i="1"/>
  <c r="Q174" i="1"/>
  <c r="R174" i="1" s="1"/>
  <c r="T175" i="1"/>
  <c r="J175" i="1"/>
  <c r="K175" i="1" s="1"/>
  <c r="L175" i="1" s="1"/>
  <c r="I175" i="1"/>
  <c r="G175" i="1"/>
  <c r="H175" i="1" s="1"/>
  <c r="D175" i="1"/>
  <c r="E175" i="1" s="1"/>
  <c r="F176" i="1" s="1"/>
  <c r="A176" i="1"/>
  <c r="O175" i="1"/>
  <c r="C110" i="1"/>
  <c r="P109" i="1"/>
  <c r="T176" i="1" l="1"/>
  <c r="J176" i="1"/>
  <c r="K176" i="1" s="1"/>
  <c r="L176" i="1" s="1"/>
  <c r="I176" i="1"/>
  <c r="Q175" i="1"/>
  <c r="R175" i="1" s="1"/>
  <c r="S176" i="1"/>
  <c r="G176" i="1"/>
  <c r="H176" i="1" s="1"/>
  <c r="M175" i="1"/>
  <c r="N175" i="1" s="1"/>
  <c r="A177" i="1"/>
  <c r="O176" i="1"/>
  <c r="D176" i="1"/>
  <c r="E176" i="1" s="1"/>
  <c r="F177" i="1" s="1"/>
  <c r="B109" i="1"/>
  <c r="C111" i="1"/>
  <c r="P110" i="1"/>
  <c r="B110" i="1" s="1"/>
  <c r="M176" i="1" l="1"/>
  <c r="N176" i="1" s="1"/>
  <c r="S177" i="1"/>
  <c r="T177" i="1"/>
  <c r="Q176" i="1"/>
  <c r="R176" i="1" s="1"/>
  <c r="J177" i="1"/>
  <c r="K177" i="1" s="1"/>
  <c r="L177" i="1" s="1"/>
  <c r="I177" i="1"/>
  <c r="G177" i="1"/>
  <c r="H177" i="1" s="1"/>
  <c r="O177" i="1"/>
  <c r="A178" i="1"/>
  <c r="D177" i="1"/>
  <c r="E177" i="1" s="1"/>
  <c r="F178" i="1" s="1"/>
  <c r="C112" i="1"/>
  <c r="P111" i="1"/>
  <c r="O178" i="1" l="1"/>
  <c r="A179" i="1"/>
  <c r="D178" i="1"/>
  <c r="E178" i="1" s="1"/>
  <c r="F179" i="1" s="1"/>
  <c r="M177" i="1"/>
  <c r="N177" i="1" s="1"/>
  <c r="J178" i="1"/>
  <c r="K178" i="1" s="1"/>
  <c r="L178" i="1" s="1"/>
  <c r="G178" i="1"/>
  <c r="H178" i="1" s="1"/>
  <c r="T178" i="1"/>
  <c r="Q177" i="1"/>
  <c r="R177" i="1" s="1"/>
  <c r="S178" i="1"/>
  <c r="I178" i="1"/>
  <c r="B111" i="1"/>
  <c r="C113" i="1"/>
  <c r="P112" i="1"/>
  <c r="B112" i="1" s="1"/>
  <c r="M178" i="1" l="1"/>
  <c r="N178" i="1" s="1"/>
  <c r="O179" i="1"/>
  <c r="D179" i="1"/>
  <c r="E179" i="1" s="1"/>
  <c r="F180" i="1" s="1"/>
  <c r="A180" i="1"/>
  <c r="T179" i="1"/>
  <c r="S179" i="1"/>
  <c r="G179" i="1"/>
  <c r="H179" i="1" s="1"/>
  <c r="J179" i="1"/>
  <c r="K179" i="1" s="1"/>
  <c r="L179" i="1" s="1"/>
  <c r="I179" i="1"/>
  <c r="Q178" i="1"/>
  <c r="R178" i="1" s="1"/>
  <c r="C114" i="1"/>
  <c r="P113" i="1"/>
  <c r="B113" i="1" s="1"/>
  <c r="T180" i="1" l="1"/>
  <c r="G180" i="1"/>
  <c r="H180" i="1" s="1"/>
  <c r="Q179" i="1"/>
  <c r="R179" i="1" s="1"/>
  <c r="J180" i="1"/>
  <c r="K180" i="1" s="1"/>
  <c r="L180" i="1" s="1"/>
  <c r="I180" i="1"/>
  <c r="S180" i="1"/>
  <c r="O180" i="1"/>
  <c r="D180" i="1"/>
  <c r="E180" i="1" s="1"/>
  <c r="F181" i="1" s="1"/>
  <c r="A181" i="1"/>
  <c r="M179" i="1"/>
  <c r="N179" i="1" s="1"/>
  <c r="C115" i="1"/>
  <c r="P114" i="1"/>
  <c r="Q180" i="1" l="1"/>
  <c r="R180" i="1" s="1"/>
  <c r="T181" i="1"/>
  <c r="S181" i="1"/>
  <c r="I181" i="1"/>
  <c r="G181" i="1"/>
  <c r="H181" i="1" s="1"/>
  <c r="J181" i="1"/>
  <c r="K181" i="1" s="1"/>
  <c r="L181" i="1" s="1"/>
  <c r="M180" i="1"/>
  <c r="N180" i="1" s="1"/>
  <c r="A182" i="1"/>
  <c r="D181" i="1"/>
  <c r="E181" i="1" s="1"/>
  <c r="F182" i="1" s="1"/>
  <c r="O181" i="1"/>
  <c r="B114" i="1"/>
  <c r="C116" i="1"/>
  <c r="P115" i="1"/>
  <c r="M181" i="1" l="1"/>
  <c r="N181" i="1" s="1"/>
  <c r="T182" i="1"/>
  <c r="S182" i="1"/>
  <c r="J182" i="1"/>
  <c r="K182" i="1" s="1"/>
  <c r="L182" i="1" s="1"/>
  <c r="M182" i="1" s="1"/>
  <c r="I182" i="1"/>
  <c r="Q181" i="1"/>
  <c r="G182" i="1"/>
  <c r="H182" i="1" s="1"/>
  <c r="A183" i="1"/>
  <c r="D182" i="1"/>
  <c r="E182" i="1" s="1"/>
  <c r="F183" i="1" s="1"/>
  <c r="O182" i="1"/>
  <c r="B115" i="1"/>
  <c r="C117" i="1"/>
  <c r="P116" i="1"/>
  <c r="Q182" i="1" l="1"/>
  <c r="R182" i="1" s="1"/>
  <c r="J183" i="1"/>
  <c r="T183" i="1"/>
  <c r="I183" i="1"/>
  <c r="S183" i="1"/>
  <c r="N182" i="1"/>
  <c r="A184" i="1"/>
  <c r="O183" i="1"/>
  <c r="D183" i="1"/>
  <c r="E183" i="1" s="1"/>
  <c r="F184" i="1" s="1"/>
  <c r="K183" i="1"/>
  <c r="L183" i="1" s="1"/>
  <c r="M183" i="1" s="1"/>
  <c r="G183" i="1"/>
  <c r="B116" i="1"/>
  <c r="C118" i="1"/>
  <c r="P117" i="1"/>
  <c r="B117" i="1" s="1"/>
  <c r="S184" i="1" l="1"/>
  <c r="A185" i="1"/>
  <c r="O184" i="1"/>
  <c r="S185" i="1" s="1"/>
  <c r="D184" i="1"/>
  <c r="E184" i="1" s="1"/>
  <c r="F185" i="1" s="1"/>
  <c r="G184" i="1"/>
  <c r="T184" i="1"/>
  <c r="Q183" i="1"/>
  <c r="R183" i="1" s="1"/>
  <c r="I184" i="1"/>
  <c r="J184" i="1"/>
  <c r="K184" i="1" s="1"/>
  <c r="L184" i="1" s="1"/>
  <c r="M184" i="1" s="1"/>
  <c r="H183" i="1"/>
  <c r="N183" i="1" s="1"/>
  <c r="C119" i="1"/>
  <c r="P118" i="1"/>
  <c r="T185" i="1" l="1"/>
  <c r="G185" i="1"/>
  <c r="H185" i="1" s="1"/>
  <c r="Q184" i="1"/>
  <c r="R184" i="1" s="1"/>
  <c r="I185" i="1"/>
  <c r="J185" i="1"/>
  <c r="K185" i="1" s="1"/>
  <c r="L185" i="1" s="1"/>
  <c r="M185" i="1" s="1"/>
  <c r="H184" i="1"/>
  <c r="N184" i="1" s="1"/>
  <c r="A186" i="1"/>
  <c r="D185" i="1"/>
  <c r="E185" i="1" s="1"/>
  <c r="F186" i="1" s="1"/>
  <c r="O185" i="1"/>
  <c r="B118" i="1"/>
  <c r="C120" i="1"/>
  <c r="P119" i="1"/>
  <c r="B119" i="1" s="1"/>
  <c r="N185" i="1" l="1"/>
  <c r="Q185" i="1"/>
  <c r="R185" i="1" s="1"/>
  <c r="I186" i="1"/>
  <c r="J186" i="1"/>
  <c r="T186" i="1"/>
  <c r="G186" i="1"/>
  <c r="S186" i="1"/>
  <c r="S187" i="1" s="1"/>
  <c r="H186" i="1"/>
  <c r="A187" i="1"/>
  <c r="D186" i="1"/>
  <c r="E186" i="1" s="1"/>
  <c r="F187" i="1" s="1"/>
  <c r="O186" i="1"/>
  <c r="K186" i="1"/>
  <c r="L186" i="1" s="1"/>
  <c r="M186" i="1" s="1"/>
  <c r="N186" i="1" s="1"/>
  <c r="C121" i="1"/>
  <c r="P120" i="1"/>
  <c r="B120" i="1" s="1"/>
  <c r="G187" i="1" l="1"/>
  <c r="H187" i="1" s="1"/>
  <c r="O187" i="1"/>
  <c r="S188" i="1" s="1"/>
  <c r="D187" i="1"/>
  <c r="E187" i="1" s="1"/>
  <c r="F188" i="1" s="1"/>
  <c r="A188" i="1"/>
  <c r="K187" i="1"/>
  <c r="L187" i="1" s="1"/>
  <c r="M187" i="1" s="1"/>
  <c r="T187" i="1"/>
  <c r="T188" i="1" s="1"/>
  <c r="Q186" i="1"/>
  <c r="R186" i="1" s="1"/>
  <c r="I187" i="1"/>
  <c r="J187" i="1"/>
  <c r="C122" i="1"/>
  <c r="P121" i="1"/>
  <c r="N187" i="1" l="1"/>
  <c r="Q187" i="1"/>
  <c r="R187" i="1" s="1"/>
  <c r="I188" i="1"/>
  <c r="J188" i="1"/>
  <c r="K188" i="1" s="1"/>
  <c r="L188" i="1" s="1"/>
  <c r="M188" i="1" s="1"/>
  <c r="A189" i="1"/>
  <c r="O188" i="1"/>
  <c r="D188" i="1"/>
  <c r="E188" i="1" s="1"/>
  <c r="F189" i="1" s="1"/>
  <c r="G188" i="1"/>
  <c r="B121" i="1"/>
  <c r="C123" i="1"/>
  <c r="P122" i="1"/>
  <c r="B122" i="1" s="1"/>
  <c r="A190" i="1" l="1"/>
  <c r="D189" i="1"/>
  <c r="E189" i="1" s="1"/>
  <c r="F190" i="1" s="1"/>
  <c r="O189" i="1"/>
  <c r="Q188" i="1"/>
  <c r="R188" i="1" s="1"/>
  <c r="I189" i="1"/>
  <c r="J189" i="1"/>
  <c r="K189" i="1" s="1"/>
  <c r="L189" i="1" s="1"/>
  <c r="M189" i="1" s="1"/>
  <c r="G189" i="1"/>
  <c r="H189" i="1" s="1"/>
  <c r="T189" i="1"/>
  <c r="H188" i="1"/>
  <c r="N188" i="1" s="1"/>
  <c r="S189" i="1"/>
  <c r="C124" i="1"/>
  <c r="P123" i="1"/>
  <c r="N189" i="1" l="1"/>
  <c r="S190" i="1"/>
  <c r="Q189" i="1"/>
  <c r="R189" i="1" s="1"/>
  <c r="I190" i="1"/>
  <c r="J190" i="1"/>
  <c r="K190" i="1" s="1"/>
  <c r="L190" i="1" s="1"/>
  <c r="M190" i="1" s="1"/>
  <c r="D190" i="1"/>
  <c r="E190" i="1" s="1"/>
  <c r="F191" i="1" s="1"/>
  <c r="O190" i="1"/>
  <c r="A191" i="1"/>
  <c r="T190" i="1"/>
  <c r="G190" i="1"/>
  <c r="B123" i="1"/>
  <c r="C125" i="1"/>
  <c r="P124" i="1"/>
  <c r="B124" i="1" s="1"/>
  <c r="A192" i="1" l="1"/>
  <c r="O191" i="1"/>
  <c r="D191" i="1"/>
  <c r="E191" i="1" s="1"/>
  <c r="F192" i="1" s="1"/>
  <c r="K191" i="1"/>
  <c r="L191" i="1" s="1"/>
  <c r="M191" i="1" s="1"/>
  <c r="N191" i="1" s="1"/>
  <c r="H191" i="1"/>
  <c r="T191" i="1"/>
  <c r="Q190" i="1"/>
  <c r="R190" i="1" s="1"/>
  <c r="I191" i="1"/>
  <c r="J191" i="1"/>
  <c r="G191" i="1"/>
  <c r="H190" i="1"/>
  <c r="N190" i="1" s="1"/>
  <c r="S191" i="1"/>
  <c r="C126" i="1"/>
  <c r="P125" i="1"/>
  <c r="T192" i="1" l="1"/>
  <c r="S192" i="1"/>
  <c r="G192" i="1"/>
  <c r="H192" i="1"/>
  <c r="A193" i="1"/>
  <c r="O192" i="1"/>
  <c r="S193" i="1" s="1"/>
  <c r="D192" i="1"/>
  <c r="E192" i="1" s="1"/>
  <c r="F193" i="1" s="1"/>
  <c r="K192" i="1"/>
  <c r="L192" i="1" s="1"/>
  <c r="M192" i="1" s="1"/>
  <c r="N192" i="1" s="1"/>
  <c r="Q191" i="1"/>
  <c r="R191" i="1" s="1"/>
  <c r="I192" i="1"/>
  <c r="J192" i="1"/>
  <c r="B125" i="1"/>
  <c r="C127" i="1"/>
  <c r="P126" i="1"/>
  <c r="B126" i="1" s="1"/>
  <c r="G193" i="1" l="1"/>
  <c r="Q192" i="1"/>
  <c r="R192" i="1" s="1"/>
  <c r="I193" i="1"/>
  <c r="J193" i="1"/>
  <c r="K193" i="1" s="1"/>
  <c r="L193" i="1" s="1"/>
  <c r="M193" i="1" s="1"/>
  <c r="O193" i="1"/>
  <c r="D193" i="1"/>
  <c r="E193" i="1" s="1"/>
  <c r="F194" i="1" s="1"/>
  <c r="A194" i="1"/>
  <c r="T193" i="1"/>
  <c r="C128" i="1"/>
  <c r="P127" i="1"/>
  <c r="B127" i="1" s="1"/>
  <c r="Q193" i="1" l="1"/>
  <c r="R193" i="1" s="1"/>
  <c r="I194" i="1"/>
  <c r="J194" i="1"/>
  <c r="K194" i="1" s="1"/>
  <c r="L194" i="1" s="1"/>
  <c r="M194" i="1" s="1"/>
  <c r="T194" i="1"/>
  <c r="G194" i="1"/>
  <c r="H193" i="1"/>
  <c r="N193" i="1" s="1"/>
  <c r="A195" i="1"/>
  <c r="O194" i="1"/>
  <c r="D194" i="1"/>
  <c r="E194" i="1" s="1"/>
  <c r="F195" i="1" s="1"/>
  <c r="S194" i="1"/>
  <c r="C129" i="1"/>
  <c r="P128" i="1"/>
  <c r="G195" i="1" l="1"/>
  <c r="T195" i="1"/>
  <c r="S195" i="1"/>
  <c r="H195" i="1"/>
  <c r="Q194" i="1"/>
  <c r="R194" i="1" s="1"/>
  <c r="I195" i="1"/>
  <c r="J195" i="1"/>
  <c r="K195" i="1" s="1"/>
  <c r="L195" i="1" s="1"/>
  <c r="M195" i="1" s="1"/>
  <c r="N195" i="1" s="1"/>
  <c r="H194" i="1"/>
  <c r="N194" i="1" s="1"/>
  <c r="A196" i="1"/>
  <c r="O195" i="1"/>
  <c r="S196" i="1" s="1"/>
  <c r="D195" i="1"/>
  <c r="E195" i="1" s="1"/>
  <c r="F196" i="1" s="1"/>
  <c r="B128" i="1"/>
  <c r="C130" i="1"/>
  <c r="P129" i="1"/>
  <c r="B129" i="1" s="1"/>
  <c r="Q195" i="1" l="1"/>
  <c r="R195" i="1" s="1"/>
  <c r="I196" i="1"/>
  <c r="J196" i="1"/>
  <c r="K196" i="1" s="1"/>
  <c r="L196" i="1" s="1"/>
  <c r="M196" i="1" s="1"/>
  <c r="T196" i="1"/>
  <c r="G196" i="1"/>
  <c r="A197" i="1"/>
  <c r="O196" i="1"/>
  <c r="D196" i="1"/>
  <c r="E196" i="1" s="1"/>
  <c r="F197" i="1" s="1"/>
  <c r="C131" i="1"/>
  <c r="P130" i="1"/>
  <c r="G197" i="1" l="1"/>
  <c r="H197" i="1" s="1"/>
  <c r="T197" i="1"/>
  <c r="A198" i="1"/>
  <c r="O197" i="1"/>
  <c r="G198" i="1" s="1"/>
  <c r="D197" i="1"/>
  <c r="E197" i="1" s="1"/>
  <c r="F198" i="1" s="1"/>
  <c r="H196" i="1"/>
  <c r="N196" i="1" s="1"/>
  <c r="Q196" i="1"/>
  <c r="R196" i="1" s="1"/>
  <c r="I197" i="1"/>
  <c r="J197" i="1"/>
  <c r="K197" i="1" s="1"/>
  <c r="L197" i="1" s="1"/>
  <c r="M197" i="1" s="1"/>
  <c r="S197" i="1"/>
  <c r="B130" i="1"/>
  <c r="C132" i="1"/>
  <c r="P131" i="1"/>
  <c r="B131" i="1" s="1"/>
  <c r="N197" i="1" l="1"/>
  <c r="H198" i="1"/>
  <c r="Q197" i="1"/>
  <c r="R197" i="1" s="1"/>
  <c r="I198" i="1"/>
  <c r="J198" i="1"/>
  <c r="K198" i="1" s="1"/>
  <c r="L198" i="1" s="1"/>
  <c r="M198" i="1" s="1"/>
  <c r="N198" i="1" s="1"/>
  <c r="T198" i="1"/>
  <c r="A199" i="1"/>
  <c r="O198" i="1"/>
  <c r="D198" i="1"/>
  <c r="E198" i="1" s="1"/>
  <c r="F199" i="1" s="1"/>
  <c r="S198" i="1"/>
  <c r="C133" i="1"/>
  <c r="P132" i="1"/>
  <c r="A200" i="1" l="1"/>
  <c r="O199" i="1"/>
  <c r="D199" i="1"/>
  <c r="E199" i="1" s="1"/>
  <c r="F200" i="1" s="1"/>
  <c r="S199" i="1"/>
  <c r="S200" i="1" s="1"/>
  <c r="Q198" i="1"/>
  <c r="R198" i="1" s="1"/>
  <c r="I199" i="1"/>
  <c r="J199" i="1"/>
  <c r="K199" i="1" s="1"/>
  <c r="L199" i="1" s="1"/>
  <c r="M199" i="1" s="1"/>
  <c r="T199" i="1"/>
  <c r="G199" i="1"/>
  <c r="B132" i="1"/>
  <c r="C134" i="1"/>
  <c r="P133" i="1"/>
  <c r="B133" i="1" s="1"/>
  <c r="Q199" i="1" l="1"/>
  <c r="R199" i="1" s="1"/>
  <c r="I200" i="1"/>
  <c r="J200" i="1"/>
  <c r="K200" i="1" s="1"/>
  <c r="L200" i="1" s="1"/>
  <c r="M200" i="1" s="1"/>
  <c r="G200" i="1"/>
  <c r="H199" i="1"/>
  <c r="N199" i="1" s="1"/>
  <c r="T200" i="1"/>
  <c r="A201" i="1"/>
  <c r="O200" i="1"/>
  <c r="S201" i="1" s="1"/>
  <c r="D200" i="1"/>
  <c r="E200" i="1" s="1"/>
  <c r="F201" i="1" s="1"/>
  <c r="C135" i="1"/>
  <c r="P134" i="1"/>
  <c r="B134" i="1" s="1"/>
  <c r="G201" i="1" l="1"/>
  <c r="H201" i="1"/>
  <c r="Q200" i="1"/>
  <c r="R200" i="1" s="1"/>
  <c r="I201" i="1"/>
  <c r="J201" i="1"/>
  <c r="K201" i="1" s="1"/>
  <c r="L201" i="1" s="1"/>
  <c r="M201" i="1" s="1"/>
  <c r="N201" i="1" s="1"/>
  <c r="O201" i="1"/>
  <c r="D201" i="1"/>
  <c r="E201" i="1" s="1"/>
  <c r="F202" i="1" s="1"/>
  <c r="A202" i="1"/>
  <c r="H200" i="1"/>
  <c r="N200" i="1" s="1"/>
  <c r="T201" i="1"/>
  <c r="C136" i="1"/>
  <c r="P135" i="1"/>
  <c r="B135" i="1" s="1"/>
  <c r="T202" i="1" l="1"/>
  <c r="Q201" i="1"/>
  <c r="R201" i="1" s="1"/>
  <c r="I202" i="1"/>
  <c r="J202" i="1"/>
  <c r="K202" i="1" s="1"/>
  <c r="L202" i="1" s="1"/>
  <c r="M202" i="1" s="1"/>
  <c r="G202" i="1"/>
  <c r="O202" i="1"/>
  <c r="A203" i="1"/>
  <c r="D202" i="1"/>
  <c r="E202" i="1" s="1"/>
  <c r="F203" i="1" s="1"/>
  <c r="S202" i="1"/>
  <c r="C137" i="1"/>
  <c r="P136" i="1"/>
  <c r="O203" i="1" l="1"/>
  <c r="D203" i="1"/>
  <c r="E203" i="1" s="1"/>
  <c r="F204" i="1" s="1"/>
  <c r="A204" i="1"/>
  <c r="S203" i="1"/>
  <c r="S204" i="1" s="1"/>
  <c r="Q202" i="1"/>
  <c r="R202" i="1" s="1"/>
  <c r="I203" i="1"/>
  <c r="J203" i="1"/>
  <c r="K203" i="1" s="1"/>
  <c r="L203" i="1" s="1"/>
  <c r="M203" i="1" s="1"/>
  <c r="N203" i="1" s="1"/>
  <c r="G203" i="1"/>
  <c r="H202" i="1"/>
  <c r="N202" i="1" s="1"/>
  <c r="H203" i="1"/>
  <c r="T203" i="1"/>
  <c r="B136" i="1"/>
  <c r="C138" i="1"/>
  <c r="P137" i="1"/>
  <c r="B137" i="1" s="1"/>
  <c r="A205" i="1" l="1"/>
  <c r="O204" i="1"/>
  <c r="D204" i="1"/>
  <c r="E204" i="1" s="1"/>
  <c r="F205" i="1" s="1"/>
  <c r="Q203" i="1"/>
  <c r="R203" i="1" s="1"/>
  <c r="I204" i="1"/>
  <c r="J204" i="1"/>
  <c r="K204" i="1" s="1"/>
  <c r="L204" i="1" s="1"/>
  <c r="M204" i="1" s="1"/>
  <c r="T204" i="1"/>
  <c r="G204" i="1"/>
  <c r="C139" i="1"/>
  <c r="P138" i="1"/>
  <c r="G205" i="1" l="1"/>
  <c r="H204" i="1"/>
  <c r="N204" i="1" s="1"/>
  <c r="A206" i="1"/>
  <c r="O205" i="1"/>
  <c r="D205" i="1"/>
  <c r="E205" i="1" s="1"/>
  <c r="F206" i="1" s="1"/>
  <c r="K205" i="1"/>
  <c r="L205" i="1" s="1"/>
  <c r="M205" i="1" s="1"/>
  <c r="Q204" i="1"/>
  <c r="R204" i="1" s="1"/>
  <c r="I205" i="1"/>
  <c r="J205" i="1"/>
  <c r="T205" i="1"/>
  <c r="S205" i="1"/>
  <c r="B138" i="1"/>
  <c r="C140" i="1"/>
  <c r="P139" i="1"/>
  <c r="B139" i="1" s="1"/>
  <c r="S206" i="1" l="1"/>
  <c r="O206" i="1"/>
  <c r="D206" i="1"/>
  <c r="E206" i="1" s="1"/>
  <c r="F207" i="1" s="1"/>
  <c r="A207" i="1"/>
  <c r="K206" i="1"/>
  <c r="L206" i="1" s="1"/>
  <c r="M206" i="1" s="1"/>
  <c r="G206" i="1"/>
  <c r="H205" i="1"/>
  <c r="N205" i="1" s="1"/>
  <c r="Q205" i="1"/>
  <c r="R205" i="1" s="1"/>
  <c r="I206" i="1"/>
  <c r="J206" i="1"/>
  <c r="T206" i="1"/>
  <c r="C141" i="1"/>
  <c r="P140" i="1"/>
  <c r="B140" i="1" s="1"/>
  <c r="G207" i="1" l="1"/>
  <c r="O207" i="1"/>
  <c r="D207" i="1"/>
  <c r="E207" i="1" s="1"/>
  <c r="F208" i="1" s="1"/>
  <c r="A208" i="1"/>
  <c r="T207" i="1"/>
  <c r="H206" i="1"/>
  <c r="N206" i="1" s="1"/>
  <c r="H207" i="1"/>
  <c r="S207" i="1"/>
  <c r="Q206" i="1"/>
  <c r="R206" i="1" s="1"/>
  <c r="I207" i="1"/>
  <c r="J207" i="1"/>
  <c r="K207" i="1" s="1"/>
  <c r="L207" i="1" s="1"/>
  <c r="M207" i="1" s="1"/>
  <c r="N207" i="1" s="1"/>
  <c r="C142" i="1"/>
  <c r="P141" i="1"/>
  <c r="B141" i="1" s="1"/>
  <c r="T208" i="1" l="1"/>
  <c r="S208" i="1"/>
  <c r="A209" i="1"/>
  <c r="D208" i="1"/>
  <c r="E208" i="1" s="1"/>
  <c r="F209" i="1" s="1"/>
  <c r="O208" i="1"/>
  <c r="K208" i="1"/>
  <c r="L208" i="1" s="1"/>
  <c r="M208" i="1" s="1"/>
  <c r="Q207" i="1"/>
  <c r="I208" i="1"/>
  <c r="J208" i="1"/>
  <c r="G208" i="1"/>
  <c r="H208" i="1" s="1"/>
  <c r="C143" i="1"/>
  <c r="P142" i="1"/>
  <c r="Q208" i="1" l="1"/>
  <c r="R208" i="1" s="1"/>
  <c r="G209" i="1"/>
  <c r="I209" i="1"/>
  <c r="J209" i="1"/>
  <c r="K209" i="1" s="1"/>
  <c r="L209" i="1" s="1"/>
  <c r="M209" i="1" s="1"/>
  <c r="N209" i="1" s="1"/>
  <c r="H209" i="1"/>
  <c r="D209" i="1"/>
  <c r="E209" i="1" s="1"/>
  <c r="F210" i="1" s="1"/>
  <c r="O209" i="1"/>
  <c r="A210" i="1"/>
  <c r="N208" i="1"/>
  <c r="S209" i="1"/>
  <c r="T209" i="1"/>
  <c r="B142" i="1"/>
  <c r="C144" i="1"/>
  <c r="P143" i="1"/>
  <c r="B143" i="1" s="1"/>
  <c r="O210" i="1" l="1"/>
  <c r="D210" i="1"/>
  <c r="E210" i="1" s="1"/>
  <c r="F211" i="1" s="1"/>
  <c r="A211" i="1"/>
  <c r="Q209" i="1"/>
  <c r="R209" i="1" s="1"/>
  <c r="G210" i="1"/>
  <c r="H210" i="1" s="1"/>
  <c r="I210" i="1"/>
  <c r="J210" i="1"/>
  <c r="K210" i="1" s="1"/>
  <c r="L210" i="1" s="1"/>
  <c r="M210" i="1" s="1"/>
  <c r="T210" i="1"/>
  <c r="T211" i="1" s="1"/>
  <c r="S210" i="1"/>
  <c r="C145" i="1"/>
  <c r="P144" i="1"/>
  <c r="N210" i="1" l="1"/>
  <c r="S211" i="1"/>
  <c r="A212" i="1"/>
  <c r="O211" i="1"/>
  <c r="T212" i="1" s="1"/>
  <c r="D211" i="1"/>
  <c r="E211" i="1" s="1"/>
  <c r="F212" i="1" s="1"/>
  <c r="K211" i="1"/>
  <c r="L211" i="1" s="1"/>
  <c r="M211" i="1" s="1"/>
  <c r="N211" i="1" s="1"/>
  <c r="H211" i="1"/>
  <c r="Q210" i="1"/>
  <c r="R210" i="1" s="1"/>
  <c r="G211" i="1"/>
  <c r="I211" i="1"/>
  <c r="J211" i="1"/>
  <c r="B144" i="1"/>
  <c r="C146" i="1"/>
  <c r="P145" i="1"/>
  <c r="B145" i="1" s="1"/>
  <c r="Q211" i="1" l="1"/>
  <c r="R211" i="1" s="1"/>
  <c r="G212" i="1"/>
  <c r="I212" i="1"/>
  <c r="J212" i="1"/>
  <c r="K212" i="1" s="1"/>
  <c r="L212" i="1" s="1"/>
  <c r="M212" i="1" s="1"/>
  <c r="N212" i="1" s="1"/>
  <c r="H212" i="1"/>
  <c r="A213" i="1"/>
  <c r="O212" i="1"/>
  <c r="D212" i="1"/>
  <c r="E212" i="1" s="1"/>
  <c r="F213" i="1" s="1"/>
  <c r="S212" i="1"/>
  <c r="C147" i="1"/>
  <c r="P146" i="1"/>
  <c r="Q212" i="1" l="1"/>
  <c r="R212" i="1" s="1"/>
  <c r="G213" i="1"/>
  <c r="H213" i="1" s="1"/>
  <c r="I213" i="1"/>
  <c r="J213" i="1"/>
  <c r="A214" i="1"/>
  <c r="D213" i="1"/>
  <c r="E213" i="1" s="1"/>
  <c r="F214" i="1" s="1"/>
  <c r="O213" i="1"/>
  <c r="K213" i="1"/>
  <c r="L213" i="1" s="1"/>
  <c r="M213" i="1" s="1"/>
  <c r="S213" i="1"/>
  <c r="T213" i="1"/>
  <c r="B146" i="1"/>
  <c r="C148" i="1"/>
  <c r="P147" i="1"/>
  <c r="B147" i="1" s="1"/>
  <c r="N213" i="1" l="1"/>
  <c r="Q213" i="1"/>
  <c r="R213" i="1" s="1"/>
  <c r="G214" i="1"/>
  <c r="H214" i="1" s="1"/>
  <c r="I214" i="1"/>
  <c r="J214" i="1"/>
  <c r="K214" i="1" s="1"/>
  <c r="L214" i="1" s="1"/>
  <c r="M214" i="1" s="1"/>
  <c r="O214" i="1"/>
  <c r="D214" i="1"/>
  <c r="E214" i="1" s="1"/>
  <c r="F215" i="1" s="1"/>
  <c r="A215" i="1"/>
  <c r="T214" i="1"/>
  <c r="S214" i="1"/>
  <c r="C149" i="1"/>
  <c r="P148" i="1"/>
  <c r="B148" i="1" s="1"/>
  <c r="N214" i="1" l="1"/>
  <c r="A216" i="1"/>
  <c r="O215" i="1"/>
  <c r="D215" i="1"/>
  <c r="E215" i="1" s="1"/>
  <c r="F216" i="1" s="1"/>
  <c r="K215" i="1"/>
  <c r="L215" i="1" s="1"/>
  <c r="M215" i="1" s="1"/>
  <c r="N215" i="1" s="1"/>
  <c r="H215" i="1"/>
  <c r="T215" i="1"/>
  <c r="T216" i="1" s="1"/>
  <c r="Q214" i="1"/>
  <c r="R214" i="1" s="1"/>
  <c r="G215" i="1"/>
  <c r="I215" i="1"/>
  <c r="J215" i="1"/>
  <c r="S215" i="1"/>
  <c r="C150" i="1"/>
  <c r="P149" i="1"/>
  <c r="S216" i="1" l="1"/>
  <c r="D216" i="1"/>
  <c r="E216" i="1" s="1"/>
  <c r="F217" i="1" s="1"/>
  <c r="O216" i="1"/>
  <c r="T217" i="1" s="1"/>
  <c r="A217" i="1"/>
  <c r="Q215" i="1"/>
  <c r="R215" i="1" s="1"/>
  <c r="G216" i="1"/>
  <c r="H216" i="1" s="1"/>
  <c r="I216" i="1"/>
  <c r="J216" i="1"/>
  <c r="K216" i="1" s="1"/>
  <c r="L216" i="1" s="1"/>
  <c r="M216" i="1" s="1"/>
  <c r="B149" i="1"/>
  <c r="C151" i="1"/>
  <c r="P150" i="1"/>
  <c r="B150" i="1" s="1"/>
  <c r="N216" i="1" l="1"/>
  <c r="A218" i="1"/>
  <c r="O217" i="1"/>
  <c r="D217" i="1"/>
  <c r="E217" i="1" s="1"/>
  <c r="F218" i="1" s="1"/>
  <c r="K217" i="1"/>
  <c r="L217" i="1" s="1"/>
  <c r="M217" i="1" s="1"/>
  <c r="Q216" i="1"/>
  <c r="R216" i="1" s="1"/>
  <c r="G217" i="1"/>
  <c r="H217" i="1" s="1"/>
  <c r="I217" i="1"/>
  <c r="J217" i="1"/>
  <c r="S217" i="1"/>
  <c r="C152" i="1"/>
  <c r="P151" i="1"/>
  <c r="Q217" i="1" l="1"/>
  <c r="R217" i="1" s="1"/>
  <c r="G218" i="1"/>
  <c r="H218" i="1" s="1"/>
  <c r="I218" i="1"/>
  <c r="J218" i="1"/>
  <c r="K218" i="1" s="1"/>
  <c r="L218" i="1" s="1"/>
  <c r="M218" i="1" s="1"/>
  <c r="N218" i="1" s="1"/>
  <c r="N217" i="1"/>
  <c r="S218" i="1"/>
  <c r="D218" i="1"/>
  <c r="E218" i="1" s="1"/>
  <c r="F219" i="1" s="1"/>
  <c r="A219" i="1"/>
  <c r="O218" i="1"/>
  <c r="T218" i="1"/>
  <c r="B151" i="1"/>
  <c r="C153" i="1"/>
  <c r="P152" i="1"/>
  <c r="B152" i="1" s="1"/>
  <c r="Q218" i="1" l="1"/>
  <c r="R218" i="1" s="1"/>
  <c r="G219" i="1"/>
  <c r="H219" i="1" s="1"/>
  <c r="I219" i="1"/>
  <c r="J219" i="1"/>
  <c r="K219" i="1" s="1"/>
  <c r="L219" i="1" s="1"/>
  <c r="M219" i="1" s="1"/>
  <c r="N219" i="1" s="1"/>
  <c r="S219" i="1"/>
  <c r="T219" i="1"/>
  <c r="A220" i="1"/>
  <c r="O219" i="1"/>
  <c r="D219" i="1"/>
  <c r="E219" i="1" s="1"/>
  <c r="F220" i="1" s="1"/>
  <c r="C154" i="1"/>
  <c r="P153" i="1"/>
  <c r="T220" i="1" l="1"/>
  <c r="S220" i="1"/>
  <c r="D220" i="1"/>
  <c r="E220" i="1" s="1"/>
  <c r="F221" i="1" s="1"/>
  <c r="A221" i="1"/>
  <c r="O220" i="1"/>
  <c r="S221" i="1" s="1"/>
  <c r="K220" i="1"/>
  <c r="L220" i="1" s="1"/>
  <c r="M220" i="1" s="1"/>
  <c r="Q219" i="1"/>
  <c r="R219" i="1" s="1"/>
  <c r="G220" i="1"/>
  <c r="H220" i="1" s="1"/>
  <c r="I220" i="1"/>
  <c r="J220" i="1"/>
  <c r="B153" i="1"/>
  <c r="C155" i="1"/>
  <c r="P154" i="1"/>
  <c r="B154" i="1" s="1"/>
  <c r="T221" i="1" l="1"/>
  <c r="Q220" i="1"/>
  <c r="R220" i="1" s="1"/>
  <c r="G221" i="1"/>
  <c r="H221" i="1" s="1"/>
  <c r="I221" i="1"/>
  <c r="J221" i="1"/>
  <c r="K221" i="1" s="1"/>
  <c r="L221" i="1" s="1"/>
  <c r="M221" i="1" s="1"/>
  <c r="N220" i="1"/>
  <c r="O221" i="1"/>
  <c r="D221" i="1"/>
  <c r="E221" i="1" s="1"/>
  <c r="F222" i="1" s="1"/>
  <c r="A222" i="1"/>
  <c r="C156" i="1"/>
  <c r="P155" i="1"/>
  <c r="B155" i="1" s="1"/>
  <c r="N221" i="1" l="1"/>
  <c r="Q221" i="1"/>
  <c r="R221" i="1" s="1"/>
  <c r="G222" i="1"/>
  <c r="I222" i="1"/>
  <c r="J222" i="1"/>
  <c r="K222" i="1" s="1"/>
  <c r="L222" i="1" s="1"/>
  <c r="M222" i="1" s="1"/>
  <c r="N222" i="1" s="1"/>
  <c r="O222" i="1"/>
  <c r="D222" i="1"/>
  <c r="E222" i="1" s="1"/>
  <c r="F223" i="1" s="1"/>
  <c r="A223" i="1"/>
  <c r="T222" i="1"/>
  <c r="H222" i="1"/>
  <c r="S222" i="1"/>
  <c r="C157" i="1"/>
  <c r="P156" i="1"/>
  <c r="A224" i="1" l="1"/>
  <c r="O223" i="1"/>
  <c r="D223" i="1"/>
  <c r="E223" i="1" s="1"/>
  <c r="F224" i="1" s="1"/>
  <c r="Q222" i="1"/>
  <c r="R222" i="1" s="1"/>
  <c r="G223" i="1"/>
  <c r="H223" i="1" s="1"/>
  <c r="I223" i="1"/>
  <c r="J223" i="1"/>
  <c r="K223" i="1" s="1"/>
  <c r="L223" i="1" s="1"/>
  <c r="M223" i="1" s="1"/>
  <c r="N223" i="1" s="1"/>
  <c r="S223" i="1"/>
  <c r="T223" i="1"/>
  <c r="B156" i="1"/>
  <c r="C158" i="1"/>
  <c r="P157" i="1"/>
  <c r="B157" i="1" s="1"/>
  <c r="T224" i="1" l="1"/>
  <c r="S224" i="1"/>
  <c r="Q223" i="1"/>
  <c r="R223" i="1" s="1"/>
  <c r="G224" i="1"/>
  <c r="H224" i="1" s="1"/>
  <c r="I224" i="1"/>
  <c r="J224" i="1"/>
  <c r="K224" i="1" s="1"/>
  <c r="L224" i="1" s="1"/>
  <c r="M224" i="1" s="1"/>
  <c r="N224" i="1" s="1"/>
  <c r="D224" i="1"/>
  <c r="E224" i="1" s="1"/>
  <c r="F225" i="1" s="1"/>
  <c r="O224" i="1"/>
  <c r="A225" i="1"/>
  <c r="C159" i="1"/>
  <c r="P158" i="1"/>
  <c r="S225" i="1" l="1"/>
  <c r="O225" i="1"/>
  <c r="D225" i="1"/>
  <c r="E225" i="1" s="1"/>
  <c r="F226" i="1" s="1"/>
  <c r="A226" i="1"/>
  <c r="K225" i="1"/>
  <c r="L225" i="1" s="1"/>
  <c r="M225" i="1" s="1"/>
  <c r="T225" i="1"/>
  <c r="T226" i="1" s="1"/>
  <c r="Q224" i="1"/>
  <c r="R224" i="1" s="1"/>
  <c r="G225" i="1"/>
  <c r="H225" i="1" s="1"/>
  <c r="I225" i="1"/>
  <c r="J225" i="1"/>
  <c r="B158" i="1"/>
  <c r="C160" i="1"/>
  <c r="P159" i="1"/>
  <c r="B159" i="1" s="1"/>
  <c r="N225" i="1" l="1"/>
  <c r="D226" i="1"/>
  <c r="E226" i="1" s="1"/>
  <c r="F227" i="1" s="1"/>
  <c r="O226" i="1"/>
  <c r="A227" i="1"/>
  <c r="H226" i="1"/>
  <c r="S226" i="1"/>
  <c r="Q225" i="1"/>
  <c r="R225" i="1" s="1"/>
  <c r="G226" i="1"/>
  <c r="I226" i="1"/>
  <c r="J226" i="1"/>
  <c r="K226" i="1" s="1"/>
  <c r="L226" i="1" s="1"/>
  <c r="M226" i="1" s="1"/>
  <c r="N226" i="1" s="1"/>
  <c r="C161" i="1"/>
  <c r="P160" i="1"/>
  <c r="S227" i="1" l="1"/>
  <c r="Q226" i="1"/>
  <c r="R226" i="1" s="1"/>
  <c r="G227" i="1"/>
  <c r="H227" i="1" s="1"/>
  <c r="I227" i="1"/>
  <c r="J227" i="1"/>
  <c r="K227" i="1" s="1"/>
  <c r="L227" i="1" s="1"/>
  <c r="M227" i="1" s="1"/>
  <c r="N227" i="1" s="1"/>
  <c r="D227" i="1"/>
  <c r="E227" i="1" s="1"/>
  <c r="F228" i="1" s="1"/>
  <c r="O227" i="1"/>
  <c r="A228" i="1"/>
  <c r="T227" i="1"/>
  <c r="B160" i="1"/>
  <c r="C162" i="1"/>
  <c r="P161" i="1"/>
  <c r="B161" i="1" s="1"/>
  <c r="Q227" i="1" l="1"/>
  <c r="R227" i="1" s="1"/>
  <c r="G228" i="1"/>
  <c r="I228" i="1"/>
  <c r="J228" i="1"/>
  <c r="D228" i="1"/>
  <c r="E228" i="1" s="1"/>
  <c r="F229" i="1" s="1"/>
  <c r="A229" i="1"/>
  <c r="O228" i="1"/>
  <c r="K228" i="1"/>
  <c r="L228" i="1" s="1"/>
  <c r="M228" i="1" s="1"/>
  <c r="N228" i="1" s="1"/>
  <c r="T228" i="1"/>
  <c r="H228" i="1"/>
  <c r="S228" i="1"/>
  <c r="C163" i="1"/>
  <c r="P162" i="1"/>
  <c r="B162" i="1" s="1"/>
  <c r="Q228" i="1" l="1"/>
  <c r="R228" i="1" s="1"/>
  <c r="G229" i="1"/>
  <c r="I229" i="1"/>
  <c r="J229" i="1"/>
  <c r="K229" i="1" s="1"/>
  <c r="L229" i="1" s="1"/>
  <c r="M229" i="1" s="1"/>
  <c r="N229" i="1" s="1"/>
  <c r="T229" i="1"/>
  <c r="H229" i="1"/>
  <c r="O229" i="1"/>
  <c r="D229" i="1"/>
  <c r="E229" i="1" s="1"/>
  <c r="F230" i="1" s="1"/>
  <c r="A230" i="1"/>
  <c r="S229" i="1"/>
  <c r="C164" i="1"/>
  <c r="P163" i="1"/>
  <c r="Q229" i="1" l="1"/>
  <c r="R229" i="1" s="1"/>
  <c r="G230" i="1"/>
  <c r="I230" i="1"/>
  <c r="J230" i="1"/>
  <c r="K230" i="1" s="1"/>
  <c r="L230" i="1" s="1"/>
  <c r="M230" i="1" s="1"/>
  <c r="N230" i="1" s="1"/>
  <c r="T230" i="1"/>
  <c r="H230" i="1"/>
  <c r="S230" i="1"/>
  <c r="S231" i="1" s="1"/>
  <c r="D230" i="1"/>
  <c r="E230" i="1" s="1"/>
  <c r="F231" i="1" s="1"/>
  <c r="A231" i="1"/>
  <c r="O230" i="1"/>
  <c r="B163" i="1"/>
  <c r="C165" i="1"/>
  <c r="P164" i="1"/>
  <c r="B164" i="1" s="1"/>
  <c r="T231" i="1" l="1"/>
  <c r="Q230" i="1"/>
  <c r="R230" i="1" s="1"/>
  <c r="G231" i="1"/>
  <c r="H231" i="1" s="1"/>
  <c r="I231" i="1"/>
  <c r="J231" i="1"/>
  <c r="K231" i="1" s="1"/>
  <c r="L231" i="1" s="1"/>
  <c r="M231" i="1" s="1"/>
  <c r="N231" i="1" s="1"/>
  <c r="A232" i="1"/>
  <c r="D231" i="1"/>
  <c r="E231" i="1" s="1"/>
  <c r="F232" i="1" s="1"/>
  <c r="O231" i="1"/>
  <c r="T232" i="1" s="1"/>
  <c r="C166" i="1"/>
  <c r="P165" i="1"/>
  <c r="O232" i="1" l="1"/>
  <c r="D232" i="1"/>
  <c r="E232" i="1" s="1"/>
  <c r="F233" i="1" s="1"/>
  <c r="A233" i="1"/>
  <c r="Q231" i="1"/>
  <c r="R231" i="1" s="1"/>
  <c r="G232" i="1"/>
  <c r="H232" i="1" s="1"/>
  <c r="I232" i="1"/>
  <c r="J232" i="1"/>
  <c r="K232" i="1" s="1"/>
  <c r="L232" i="1" s="1"/>
  <c r="M232" i="1" s="1"/>
  <c r="S232" i="1"/>
  <c r="B165" i="1"/>
  <c r="C167" i="1"/>
  <c r="P166" i="1"/>
  <c r="B166" i="1" s="1"/>
  <c r="N232" i="1" l="1"/>
  <c r="D233" i="1"/>
  <c r="E233" i="1" s="1"/>
  <c r="F234" i="1" s="1"/>
  <c r="A234" i="1"/>
  <c r="O233" i="1"/>
  <c r="S233" i="1"/>
  <c r="Q232" i="1"/>
  <c r="R232" i="1" s="1"/>
  <c r="G233" i="1"/>
  <c r="I233" i="1"/>
  <c r="J233" i="1"/>
  <c r="K233" i="1" s="1"/>
  <c r="L233" i="1" s="1"/>
  <c r="M233" i="1" s="1"/>
  <c r="N233" i="1" s="1"/>
  <c r="H233" i="1"/>
  <c r="T233" i="1"/>
  <c r="C168" i="1"/>
  <c r="P167" i="1"/>
  <c r="S234" i="1" l="1"/>
  <c r="Q233" i="1"/>
  <c r="R233" i="1" s="1"/>
  <c r="G234" i="1"/>
  <c r="H234" i="1" s="1"/>
  <c r="I234" i="1"/>
  <c r="J234" i="1"/>
  <c r="K234" i="1" s="1"/>
  <c r="L234" i="1" s="1"/>
  <c r="M234" i="1" s="1"/>
  <c r="O234" i="1"/>
  <c r="D234" i="1"/>
  <c r="E234" i="1" s="1"/>
  <c r="F235" i="1" s="1"/>
  <c r="A235" i="1"/>
  <c r="T234" i="1"/>
  <c r="B167" i="1"/>
  <c r="C169" i="1"/>
  <c r="P168" i="1"/>
  <c r="B168" i="1" s="1"/>
  <c r="N234" i="1" l="1"/>
  <c r="O235" i="1"/>
  <c r="D235" i="1"/>
  <c r="E235" i="1" s="1"/>
  <c r="F236" i="1" s="1"/>
  <c r="A236" i="1"/>
  <c r="K235" i="1"/>
  <c r="L235" i="1" s="1"/>
  <c r="M235" i="1" s="1"/>
  <c r="Q234" i="1"/>
  <c r="R234" i="1" s="1"/>
  <c r="G235" i="1"/>
  <c r="H235" i="1" s="1"/>
  <c r="I235" i="1"/>
  <c r="J235" i="1"/>
  <c r="T235" i="1"/>
  <c r="S235" i="1"/>
  <c r="C170" i="1"/>
  <c r="P169" i="1"/>
  <c r="B169" i="1" s="1"/>
  <c r="N235" i="1" l="1"/>
  <c r="O236" i="1"/>
  <c r="A237" i="1"/>
  <c r="D236" i="1"/>
  <c r="E236" i="1" s="1"/>
  <c r="F237" i="1" s="1"/>
  <c r="K236" i="1"/>
  <c r="L236" i="1" s="1"/>
  <c r="M236" i="1" s="1"/>
  <c r="S236" i="1"/>
  <c r="S237" i="1" s="1"/>
  <c r="Q235" i="1"/>
  <c r="R235" i="1" s="1"/>
  <c r="G236" i="1"/>
  <c r="H236" i="1" s="1"/>
  <c r="I236" i="1"/>
  <c r="J236" i="1"/>
  <c r="T236" i="1"/>
  <c r="C171" i="1"/>
  <c r="P170" i="1"/>
  <c r="N236" i="1" l="1"/>
  <c r="D237" i="1"/>
  <c r="E237" i="1" s="1"/>
  <c r="F238" i="1" s="1"/>
  <c r="O237" i="1"/>
  <c r="S238" i="1" s="1"/>
  <c r="A238" i="1"/>
  <c r="K237" i="1"/>
  <c r="L237" i="1" s="1"/>
  <c r="M237" i="1" s="1"/>
  <c r="Q236" i="1"/>
  <c r="R236" i="1" s="1"/>
  <c r="G237" i="1"/>
  <c r="H237" i="1" s="1"/>
  <c r="I237" i="1"/>
  <c r="J237" i="1"/>
  <c r="T237" i="1"/>
  <c r="B170" i="1"/>
  <c r="C172" i="1"/>
  <c r="P171" i="1"/>
  <c r="B171" i="1" s="1"/>
  <c r="N237" i="1" l="1"/>
  <c r="A239" i="1"/>
  <c r="O238" i="1"/>
  <c r="D238" i="1"/>
  <c r="E238" i="1" s="1"/>
  <c r="F239" i="1" s="1"/>
  <c r="K238" i="1"/>
  <c r="L238" i="1" s="1"/>
  <c r="M238" i="1" s="1"/>
  <c r="T238" i="1"/>
  <c r="T239" i="1" s="1"/>
  <c r="Q237" i="1"/>
  <c r="R237" i="1" s="1"/>
  <c r="G238" i="1"/>
  <c r="H238" i="1" s="1"/>
  <c r="I238" i="1"/>
  <c r="J238" i="1"/>
  <c r="C173" i="1"/>
  <c r="P172" i="1"/>
  <c r="N238" i="1" l="1"/>
  <c r="Q238" i="1"/>
  <c r="R238" i="1" s="1"/>
  <c r="G239" i="1"/>
  <c r="H239" i="1" s="1"/>
  <c r="I239" i="1"/>
  <c r="J239" i="1"/>
  <c r="K239" i="1" s="1"/>
  <c r="L239" i="1" s="1"/>
  <c r="M239" i="1" s="1"/>
  <c r="N239" i="1" s="1"/>
  <c r="D239" i="1"/>
  <c r="E239" i="1" s="1"/>
  <c r="F240" i="1" s="1"/>
  <c r="A240" i="1"/>
  <c r="O239" i="1"/>
  <c r="S239" i="1"/>
  <c r="B172" i="1"/>
  <c r="C174" i="1"/>
  <c r="P173" i="1"/>
  <c r="B173" i="1" s="1"/>
  <c r="S240" i="1" l="1"/>
  <c r="A241" i="1"/>
  <c r="O240" i="1"/>
  <c r="S241" i="1" s="1"/>
  <c r="D240" i="1"/>
  <c r="E240" i="1" s="1"/>
  <c r="F241" i="1" s="1"/>
  <c r="K240" i="1"/>
  <c r="L240" i="1" s="1"/>
  <c r="M240" i="1" s="1"/>
  <c r="Q239" i="1"/>
  <c r="R239" i="1" s="1"/>
  <c r="G240" i="1"/>
  <c r="H240" i="1" s="1"/>
  <c r="I240" i="1"/>
  <c r="J240" i="1"/>
  <c r="T240" i="1"/>
  <c r="C175" i="1"/>
  <c r="P174" i="1"/>
  <c r="T241" i="1" l="1"/>
  <c r="N240" i="1"/>
  <c r="Q240" i="1"/>
  <c r="R240" i="1" s="1"/>
  <c r="G241" i="1"/>
  <c r="H241" i="1" s="1"/>
  <c r="I241" i="1"/>
  <c r="J241" i="1"/>
  <c r="K241" i="1" s="1"/>
  <c r="L241" i="1" s="1"/>
  <c r="M241" i="1" s="1"/>
  <c r="N241" i="1" s="1"/>
  <c r="D241" i="1"/>
  <c r="E241" i="1" s="1"/>
  <c r="F242" i="1" s="1"/>
  <c r="O241" i="1"/>
  <c r="A242" i="1"/>
  <c r="B174" i="1"/>
  <c r="C176" i="1"/>
  <c r="P175" i="1"/>
  <c r="B175" i="1" s="1"/>
  <c r="A243" i="1" l="1"/>
  <c r="O242" i="1"/>
  <c r="D242" i="1"/>
  <c r="E242" i="1" s="1"/>
  <c r="F243" i="1" s="1"/>
  <c r="K242" i="1"/>
  <c r="L242" i="1" s="1"/>
  <c r="M242" i="1" s="1"/>
  <c r="T242" i="1"/>
  <c r="Q241" i="1"/>
  <c r="R241" i="1" s="1"/>
  <c r="G242" i="1"/>
  <c r="H242" i="1" s="1"/>
  <c r="I242" i="1"/>
  <c r="J242" i="1"/>
  <c r="S242" i="1"/>
  <c r="C177" i="1"/>
  <c r="P176" i="1"/>
  <c r="B176" i="1" s="1"/>
  <c r="N242" i="1" l="1"/>
  <c r="T243" i="1"/>
  <c r="S243" i="1"/>
  <c r="S244" i="1" s="1"/>
  <c r="Q242" i="1"/>
  <c r="R242" i="1" s="1"/>
  <c r="G243" i="1"/>
  <c r="H243" i="1" s="1"/>
  <c r="I243" i="1"/>
  <c r="J243" i="1"/>
  <c r="K243" i="1" s="1"/>
  <c r="L243" i="1" s="1"/>
  <c r="M243" i="1" s="1"/>
  <c r="N243" i="1" s="1"/>
  <c r="D243" i="1"/>
  <c r="E243" i="1" s="1"/>
  <c r="F244" i="1" s="1"/>
  <c r="A244" i="1"/>
  <c r="O243" i="1"/>
  <c r="C178" i="1"/>
  <c r="P177" i="1"/>
  <c r="Q243" i="1" l="1"/>
  <c r="R243" i="1" s="1"/>
  <c r="G244" i="1"/>
  <c r="H244" i="1" s="1"/>
  <c r="I244" i="1"/>
  <c r="J244" i="1"/>
  <c r="K244" i="1" s="1"/>
  <c r="L244" i="1" s="1"/>
  <c r="M244" i="1" s="1"/>
  <c r="T244" i="1"/>
  <c r="D244" i="1"/>
  <c r="E244" i="1" s="1"/>
  <c r="F245" i="1" s="1"/>
  <c r="O244" i="1"/>
  <c r="A245" i="1"/>
  <c r="B177" i="1"/>
  <c r="C179" i="1"/>
  <c r="P178" i="1"/>
  <c r="B178" i="1" s="1"/>
  <c r="N244" i="1" l="1"/>
  <c r="T245" i="1"/>
  <c r="Q244" i="1"/>
  <c r="R244" i="1" s="1"/>
  <c r="G245" i="1"/>
  <c r="H245" i="1" s="1"/>
  <c r="I245" i="1"/>
  <c r="J245" i="1"/>
  <c r="K245" i="1" s="1"/>
  <c r="L245" i="1" s="1"/>
  <c r="M245" i="1" s="1"/>
  <c r="N245" i="1" s="1"/>
  <c r="O245" i="1"/>
  <c r="A246" i="1"/>
  <c r="D245" i="1"/>
  <c r="E245" i="1" s="1"/>
  <c r="F246" i="1" s="1"/>
  <c r="S245" i="1"/>
  <c r="P179" i="1"/>
  <c r="C180" i="1"/>
  <c r="D246" i="1" l="1"/>
  <c r="E246" i="1" s="1"/>
  <c r="F247" i="1" s="1"/>
  <c r="A247" i="1"/>
  <c r="O246" i="1"/>
  <c r="S246" i="1"/>
  <c r="Q245" i="1"/>
  <c r="R245" i="1" s="1"/>
  <c r="G246" i="1"/>
  <c r="H246" i="1" s="1"/>
  <c r="I246" i="1"/>
  <c r="J246" i="1"/>
  <c r="K246" i="1" s="1"/>
  <c r="L246" i="1" s="1"/>
  <c r="M246" i="1" s="1"/>
  <c r="N246" i="1" s="1"/>
  <c r="T246" i="1"/>
  <c r="B179" i="1"/>
  <c r="P180" i="1"/>
  <c r="B180" i="1" s="1"/>
  <c r="C181" i="1"/>
  <c r="S247" i="1" l="1"/>
  <c r="Q246" i="1"/>
  <c r="R246" i="1" s="1"/>
  <c r="G247" i="1"/>
  <c r="H247" i="1" s="1"/>
  <c r="I247" i="1"/>
  <c r="J247" i="1"/>
  <c r="K247" i="1" s="1"/>
  <c r="L247" i="1" s="1"/>
  <c r="M247" i="1" s="1"/>
  <c r="T247" i="1"/>
  <c r="O247" i="1"/>
  <c r="D247" i="1"/>
  <c r="E247" i="1" s="1"/>
  <c r="F248" i="1" s="1"/>
  <c r="A248" i="1"/>
  <c r="R181" i="1"/>
  <c r="C182" i="1" s="1"/>
  <c r="P181" i="1"/>
  <c r="N247" i="1" l="1"/>
  <c r="Q247" i="1"/>
  <c r="R247" i="1" s="1"/>
  <c r="G248" i="1"/>
  <c r="H248" i="1" s="1"/>
  <c r="I248" i="1"/>
  <c r="J248" i="1"/>
  <c r="K248" i="1" s="1"/>
  <c r="L248" i="1" s="1"/>
  <c r="M248" i="1" s="1"/>
  <c r="N248" i="1" s="1"/>
  <c r="T248" i="1"/>
  <c r="T249" i="1" s="1"/>
  <c r="D248" i="1"/>
  <c r="E248" i="1" s="1"/>
  <c r="F249" i="1" s="1"/>
  <c r="A249" i="1"/>
  <c r="O248" i="1"/>
  <c r="S248" i="1"/>
  <c r="B181" i="1"/>
  <c r="C183" i="1"/>
  <c r="P182" i="1"/>
  <c r="B182" i="1" s="1"/>
  <c r="S249" i="1" l="1"/>
  <c r="D249" i="1"/>
  <c r="E249" i="1" s="1"/>
  <c r="F250" i="1" s="1"/>
  <c r="A250" i="1"/>
  <c r="O249" i="1"/>
  <c r="T250" i="1" s="1"/>
  <c r="K249" i="1"/>
  <c r="L249" i="1" s="1"/>
  <c r="M249" i="1" s="1"/>
  <c r="Q248" i="1"/>
  <c r="R248" i="1" s="1"/>
  <c r="G249" i="1"/>
  <c r="H249" i="1" s="1"/>
  <c r="I249" i="1"/>
  <c r="J249" i="1"/>
  <c r="C184" i="1"/>
  <c r="P183" i="1"/>
  <c r="B183" i="1" s="1"/>
  <c r="N249" i="1" l="1"/>
  <c r="A251" i="1"/>
  <c r="D250" i="1"/>
  <c r="E250" i="1" s="1"/>
  <c r="F251" i="1" s="1"/>
  <c r="O250" i="1"/>
  <c r="K250" i="1"/>
  <c r="L250" i="1" s="1"/>
  <c r="M250" i="1" s="1"/>
  <c r="Q249" i="1"/>
  <c r="R249" i="1" s="1"/>
  <c r="G250" i="1"/>
  <c r="H250" i="1" s="1"/>
  <c r="I250" i="1"/>
  <c r="J250" i="1"/>
  <c r="S250" i="1"/>
  <c r="C185" i="1"/>
  <c r="P184" i="1"/>
  <c r="Q250" i="1" l="1"/>
  <c r="R250" i="1" s="1"/>
  <c r="G251" i="1"/>
  <c r="I251" i="1"/>
  <c r="J251" i="1"/>
  <c r="K251" i="1" s="1"/>
  <c r="L251" i="1" s="1"/>
  <c r="M251" i="1" s="1"/>
  <c r="N251" i="1" s="1"/>
  <c r="N250" i="1"/>
  <c r="S251" i="1"/>
  <c r="H251" i="1"/>
  <c r="D251" i="1"/>
  <c r="E251" i="1" s="1"/>
  <c r="F252" i="1" s="1"/>
  <c r="A252" i="1"/>
  <c r="O251" i="1"/>
  <c r="T251" i="1"/>
  <c r="B184" i="1"/>
  <c r="C186" i="1"/>
  <c r="P185" i="1"/>
  <c r="B185" i="1" s="1"/>
  <c r="S252" i="1" l="1"/>
  <c r="T252" i="1"/>
  <c r="Q251" i="1"/>
  <c r="R251" i="1" s="1"/>
  <c r="G252" i="1"/>
  <c r="H252" i="1" s="1"/>
  <c r="I252" i="1"/>
  <c r="J252" i="1"/>
  <c r="K252" i="1" s="1"/>
  <c r="L252" i="1" s="1"/>
  <c r="M252" i="1" s="1"/>
  <c r="N252" i="1" s="1"/>
  <c r="O252" i="1"/>
  <c r="A253" i="1"/>
  <c r="D252" i="1"/>
  <c r="E252" i="1" s="1"/>
  <c r="F253" i="1" s="1"/>
  <c r="C187" i="1"/>
  <c r="P186" i="1"/>
  <c r="B186" i="1" s="1"/>
  <c r="Q252" i="1" l="1"/>
  <c r="R252" i="1" s="1"/>
  <c r="G253" i="1"/>
  <c r="I253" i="1"/>
  <c r="J253" i="1"/>
  <c r="K253" i="1" s="1"/>
  <c r="L253" i="1" s="1"/>
  <c r="M253" i="1" s="1"/>
  <c r="N253" i="1" s="1"/>
  <c r="T253" i="1"/>
  <c r="S253" i="1"/>
  <c r="H253" i="1"/>
  <c r="D253" i="1"/>
  <c r="E253" i="1" s="1"/>
  <c r="F254" i="1" s="1"/>
  <c r="A254" i="1"/>
  <c r="O253" i="1"/>
  <c r="C188" i="1"/>
  <c r="P187" i="1"/>
  <c r="B187" i="1" s="1"/>
  <c r="S254" i="1" l="1"/>
  <c r="T254" i="1"/>
  <c r="Q253" i="1"/>
  <c r="R253" i="1" s="1"/>
  <c r="G254" i="1"/>
  <c r="H254" i="1" s="1"/>
  <c r="I254" i="1"/>
  <c r="J254" i="1"/>
  <c r="K254" i="1" s="1"/>
  <c r="L254" i="1" s="1"/>
  <c r="M254" i="1" s="1"/>
  <c r="N254" i="1" s="1"/>
  <c r="O254" i="1"/>
  <c r="A255" i="1"/>
  <c r="D254" i="1"/>
  <c r="E254" i="1" s="1"/>
  <c r="F255" i="1" s="1"/>
  <c r="C189" i="1"/>
  <c r="P188" i="1"/>
  <c r="B188" i="1" s="1"/>
  <c r="Q254" i="1" l="1"/>
  <c r="R254" i="1" s="1"/>
  <c r="G255" i="1"/>
  <c r="I255" i="1"/>
  <c r="J255" i="1"/>
  <c r="K255" i="1" s="1"/>
  <c r="L255" i="1" s="1"/>
  <c r="M255" i="1" s="1"/>
  <c r="N255" i="1" s="1"/>
  <c r="T255" i="1"/>
  <c r="T256" i="1" s="1"/>
  <c r="S255" i="1"/>
  <c r="S256" i="1" s="1"/>
  <c r="H255" i="1"/>
  <c r="D255" i="1"/>
  <c r="E255" i="1" s="1"/>
  <c r="F256" i="1" s="1"/>
  <c r="O255" i="1"/>
  <c r="A256" i="1"/>
  <c r="C190" i="1"/>
  <c r="P189" i="1"/>
  <c r="B189" i="1" s="1"/>
  <c r="O256" i="1" l="1"/>
  <c r="S257" i="1" s="1"/>
  <c r="D256" i="1"/>
  <c r="E256" i="1" s="1"/>
  <c r="F257" i="1" s="1"/>
  <c r="A257" i="1"/>
  <c r="Q255" i="1"/>
  <c r="R255" i="1" s="1"/>
  <c r="G256" i="1"/>
  <c r="H256" i="1" s="1"/>
  <c r="I256" i="1"/>
  <c r="J256" i="1"/>
  <c r="K256" i="1" s="1"/>
  <c r="L256" i="1" s="1"/>
  <c r="M256" i="1" s="1"/>
  <c r="C191" i="1"/>
  <c r="P190" i="1"/>
  <c r="B190" i="1" s="1"/>
  <c r="N256" i="1" l="1"/>
  <c r="D257" i="1"/>
  <c r="E257" i="1" s="1"/>
  <c r="F258" i="1" s="1"/>
  <c r="A258" i="1"/>
  <c r="O257" i="1"/>
  <c r="K257" i="1"/>
  <c r="L257" i="1" s="1"/>
  <c r="M257" i="1" s="1"/>
  <c r="N257" i="1" s="1"/>
  <c r="H257" i="1"/>
  <c r="Q256" i="1"/>
  <c r="R256" i="1" s="1"/>
  <c r="G257" i="1"/>
  <c r="I257" i="1"/>
  <c r="J257" i="1"/>
  <c r="T257" i="1"/>
  <c r="C192" i="1"/>
  <c r="P191" i="1"/>
  <c r="B191" i="1" s="1"/>
  <c r="Q257" i="1" l="1"/>
  <c r="R257" i="1" s="1"/>
  <c r="G258" i="1"/>
  <c r="H258" i="1" s="1"/>
  <c r="I258" i="1"/>
  <c r="J258" i="1"/>
  <c r="K258" i="1" s="1"/>
  <c r="L258" i="1" s="1"/>
  <c r="M258" i="1" s="1"/>
  <c r="T258" i="1"/>
  <c r="A259" i="1"/>
  <c r="O258" i="1"/>
  <c r="D258" i="1"/>
  <c r="E258" i="1" s="1"/>
  <c r="F259" i="1" s="1"/>
  <c r="S258" i="1"/>
  <c r="C193" i="1"/>
  <c r="P192" i="1"/>
  <c r="B192" i="1" s="1"/>
  <c r="N258" i="1" l="1"/>
  <c r="O259" i="1"/>
  <c r="D259" i="1"/>
  <c r="E259" i="1" s="1"/>
  <c r="F260" i="1" s="1"/>
  <c r="A260" i="1"/>
  <c r="K259" i="1"/>
  <c r="L259" i="1" s="1"/>
  <c r="M259" i="1" s="1"/>
  <c r="Q258" i="1"/>
  <c r="R258" i="1" s="1"/>
  <c r="G259" i="1"/>
  <c r="H259" i="1" s="1"/>
  <c r="I259" i="1"/>
  <c r="J259" i="1"/>
  <c r="T259" i="1"/>
  <c r="S259" i="1"/>
  <c r="S260" i="1" s="1"/>
  <c r="C194" i="1"/>
  <c r="P193" i="1"/>
  <c r="B193" i="1" s="1"/>
  <c r="N259" i="1" l="1"/>
  <c r="O260" i="1"/>
  <c r="A261" i="1"/>
  <c r="D260" i="1"/>
  <c r="E260" i="1" s="1"/>
  <c r="F261" i="1" s="1"/>
  <c r="K260" i="1"/>
  <c r="L260" i="1" s="1"/>
  <c r="M260" i="1" s="1"/>
  <c r="S261" i="1"/>
  <c r="Q259" i="1"/>
  <c r="R259" i="1" s="1"/>
  <c r="G260" i="1"/>
  <c r="H260" i="1" s="1"/>
  <c r="I260" i="1"/>
  <c r="J260" i="1"/>
  <c r="T260" i="1"/>
  <c r="C195" i="1"/>
  <c r="P194" i="1"/>
  <c r="B194" i="1" s="1"/>
  <c r="N260" i="1" l="1"/>
  <c r="T261" i="1"/>
  <c r="O261" i="1"/>
  <c r="S262" i="1" s="1"/>
  <c r="D261" i="1"/>
  <c r="E261" i="1" s="1"/>
  <c r="F262" i="1" s="1"/>
  <c r="A262" i="1"/>
  <c r="K261" i="1"/>
  <c r="L261" i="1" s="1"/>
  <c r="M261" i="1" s="1"/>
  <c r="Q260" i="1"/>
  <c r="R260" i="1" s="1"/>
  <c r="G261" i="1"/>
  <c r="H261" i="1" s="1"/>
  <c r="I261" i="1"/>
  <c r="J261" i="1"/>
  <c r="C196" i="1"/>
  <c r="P195" i="1"/>
  <c r="B195" i="1" s="1"/>
  <c r="N261" i="1" l="1"/>
  <c r="D262" i="1"/>
  <c r="E262" i="1" s="1"/>
  <c r="F263" i="1" s="1"/>
  <c r="A263" i="1"/>
  <c r="O262" i="1"/>
  <c r="S263" i="1" s="1"/>
  <c r="K262" i="1"/>
  <c r="L262" i="1" s="1"/>
  <c r="M262" i="1" s="1"/>
  <c r="Q261" i="1"/>
  <c r="R261" i="1" s="1"/>
  <c r="G262" i="1"/>
  <c r="H262" i="1" s="1"/>
  <c r="I262" i="1"/>
  <c r="J262" i="1"/>
  <c r="T262" i="1"/>
  <c r="C197" i="1"/>
  <c r="P196" i="1"/>
  <c r="B196" i="1" s="1"/>
  <c r="N262" i="1" l="1"/>
  <c r="T263" i="1"/>
  <c r="Q262" i="1"/>
  <c r="R262" i="1" s="1"/>
  <c r="G263" i="1"/>
  <c r="H263" i="1" s="1"/>
  <c r="I263" i="1"/>
  <c r="J263" i="1"/>
  <c r="K263" i="1" s="1"/>
  <c r="L263" i="1" s="1"/>
  <c r="M263" i="1" s="1"/>
  <c r="N263" i="1" s="1"/>
  <c r="A264" i="1"/>
  <c r="O263" i="1"/>
  <c r="D263" i="1"/>
  <c r="E263" i="1" s="1"/>
  <c r="F264" i="1" s="1"/>
  <c r="C198" i="1"/>
  <c r="P197" i="1"/>
  <c r="B197" i="1" s="1"/>
  <c r="Q263" i="1" l="1"/>
  <c r="R263" i="1" s="1"/>
  <c r="G264" i="1"/>
  <c r="I264" i="1"/>
  <c r="J264" i="1"/>
  <c r="A265" i="1"/>
  <c r="O264" i="1"/>
  <c r="D264" i="1"/>
  <c r="E264" i="1" s="1"/>
  <c r="F265" i="1" s="1"/>
  <c r="K264" i="1"/>
  <c r="L264" i="1" s="1"/>
  <c r="M264" i="1" s="1"/>
  <c r="N264" i="1" s="1"/>
  <c r="T264" i="1"/>
  <c r="H264" i="1"/>
  <c r="S264" i="1"/>
  <c r="C199" i="1"/>
  <c r="P198" i="1"/>
  <c r="B198" i="1" s="1"/>
  <c r="Q264" i="1" l="1"/>
  <c r="R264" i="1" s="1"/>
  <c r="G265" i="1"/>
  <c r="I265" i="1"/>
  <c r="J265" i="1"/>
  <c r="K265" i="1" s="1"/>
  <c r="L265" i="1" s="1"/>
  <c r="M265" i="1" s="1"/>
  <c r="N265" i="1" s="1"/>
  <c r="H265" i="1"/>
  <c r="S265" i="1"/>
  <c r="S266" i="1" s="1"/>
  <c r="D265" i="1"/>
  <c r="E265" i="1" s="1"/>
  <c r="F266" i="1" s="1"/>
  <c r="A266" i="1"/>
  <c r="O265" i="1"/>
  <c r="T265" i="1"/>
  <c r="C200" i="1"/>
  <c r="P199" i="1"/>
  <c r="B199" i="1" s="1"/>
  <c r="O266" i="1" l="1"/>
  <c r="S267" i="1" s="1"/>
  <c r="A267" i="1"/>
  <c r="D266" i="1"/>
  <c r="E266" i="1" s="1"/>
  <c r="F267" i="1" s="1"/>
  <c r="K266" i="1"/>
  <c r="L266" i="1" s="1"/>
  <c r="M266" i="1" s="1"/>
  <c r="T266" i="1"/>
  <c r="Q265" i="1"/>
  <c r="R265" i="1" s="1"/>
  <c r="G266" i="1"/>
  <c r="H266" i="1" s="1"/>
  <c r="I266" i="1"/>
  <c r="J266" i="1"/>
  <c r="C201" i="1"/>
  <c r="P200" i="1"/>
  <c r="B200" i="1" s="1"/>
  <c r="T267" i="1" l="1"/>
  <c r="N266" i="1"/>
  <c r="O267" i="1"/>
  <c r="T268" i="1" s="1"/>
  <c r="A268" i="1"/>
  <c r="D267" i="1"/>
  <c r="E267" i="1" s="1"/>
  <c r="F268" i="1" s="1"/>
  <c r="K267" i="1"/>
  <c r="L267" i="1" s="1"/>
  <c r="M267" i="1" s="1"/>
  <c r="Q266" i="1"/>
  <c r="R266" i="1" s="1"/>
  <c r="G267" i="1"/>
  <c r="H267" i="1" s="1"/>
  <c r="I267" i="1"/>
  <c r="J267" i="1"/>
  <c r="C202" i="1"/>
  <c r="P201" i="1"/>
  <c r="B201" i="1" s="1"/>
  <c r="S268" i="1" l="1"/>
  <c r="H268" i="1"/>
  <c r="D268" i="1"/>
  <c r="E268" i="1" s="1"/>
  <c r="F269" i="1" s="1"/>
  <c r="O268" i="1"/>
  <c r="A269" i="1"/>
  <c r="K268" i="1"/>
  <c r="L268" i="1" s="1"/>
  <c r="M268" i="1" s="1"/>
  <c r="N268" i="1" s="1"/>
  <c r="N267" i="1"/>
  <c r="Q267" i="1"/>
  <c r="R267" i="1" s="1"/>
  <c r="G268" i="1"/>
  <c r="I268" i="1"/>
  <c r="J268" i="1"/>
  <c r="C203" i="1"/>
  <c r="P202" i="1"/>
  <c r="B202" i="1" s="1"/>
  <c r="D269" i="1" l="1"/>
  <c r="E269" i="1" s="1"/>
  <c r="F270" i="1" s="1"/>
  <c r="O269" i="1"/>
  <c r="A270" i="1"/>
  <c r="Q268" i="1"/>
  <c r="R268" i="1" s="1"/>
  <c r="G269" i="1"/>
  <c r="H269" i="1" s="1"/>
  <c r="I269" i="1"/>
  <c r="J269" i="1"/>
  <c r="K269" i="1" s="1"/>
  <c r="L269" i="1" s="1"/>
  <c r="M269" i="1" s="1"/>
  <c r="N269" i="1" s="1"/>
  <c r="S269" i="1"/>
  <c r="S270" i="1" s="1"/>
  <c r="T269" i="1"/>
  <c r="T270" i="1" s="1"/>
  <c r="C204" i="1"/>
  <c r="P203" i="1"/>
  <c r="B203" i="1" s="1"/>
  <c r="A271" i="1" l="1"/>
  <c r="D270" i="1"/>
  <c r="E270" i="1" s="1"/>
  <c r="F271" i="1" s="1"/>
  <c r="O270" i="1"/>
  <c r="Q270" i="1" s="1"/>
  <c r="R270" i="1" s="1"/>
  <c r="Q269" i="1"/>
  <c r="R269" i="1" s="1"/>
  <c r="G270" i="1"/>
  <c r="I270" i="1"/>
  <c r="J270" i="1"/>
  <c r="K270" i="1" s="1"/>
  <c r="L270" i="1" s="1"/>
  <c r="M270" i="1" s="1"/>
  <c r="C205" i="1"/>
  <c r="P204" i="1"/>
  <c r="B204" i="1" s="1"/>
  <c r="S271" i="1" l="1"/>
  <c r="G271" i="1"/>
  <c r="H270" i="1"/>
  <c r="N270" i="1" s="1"/>
  <c r="H271" i="1"/>
  <c r="J271" i="1"/>
  <c r="K271" i="1" s="1"/>
  <c r="L271" i="1" s="1"/>
  <c r="M271" i="1" s="1"/>
  <c r="N271" i="1" s="1"/>
  <c r="A272" i="1"/>
  <c r="O271" i="1"/>
  <c r="D271" i="1"/>
  <c r="E271" i="1" s="1"/>
  <c r="F272" i="1" s="1"/>
  <c r="I271" i="1"/>
  <c r="T271" i="1"/>
  <c r="C206" i="1"/>
  <c r="P205" i="1"/>
  <c r="B205" i="1" s="1"/>
  <c r="Q271" i="1" l="1"/>
  <c r="R271" i="1" s="1"/>
  <c r="G272" i="1"/>
  <c r="H272" i="1" s="1"/>
  <c r="J272" i="1"/>
  <c r="A273" i="1"/>
  <c r="O272" i="1"/>
  <c r="D272" i="1"/>
  <c r="E272" i="1" s="1"/>
  <c r="F273" i="1" s="1"/>
  <c r="K272" i="1"/>
  <c r="L272" i="1" s="1"/>
  <c r="M272" i="1" s="1"/>
  <c r="T272" i="1"/>
  <c r="S272" i="1"/>
  <c r="C207" i="1"/>
  <c r="P206" i="1"/>
  <c r="B206" i="1" s="1"/>
  <c r="T273" i="1" l="1"/>
  <c r="Q272" i="1"/>
  <c r="R272" i="1" s="1"/>
  <c r="G273" i="1"/>
  <c r="H273" i="1" s="1"/>
  <c r="J273" i="1"/>
  <c r="K273" i="1" s="1"/>
  <c r="L273" i="1" s="1"/>
  <c r="M273" i="1" s="1"/>
  <c r="N272" i="1"/>
  <c r="A274" i="1"/>
  <c r="D273" i="1"/>
  <c r="E273" i="1" s="1"/>
  <c r="F274" i="1" s="1"/>
  <c r="O273" i="1"/>
  <c r="S273" i="1"/>
  <c r="R207" i="1"/>
  <c r="P207" i="1"/>
  <c r="N273" i="1" l="1"/>
  <c r="A275" i="1"/>
  <c r="D274" i="1"/>
  <c r="E274" i="1" s="1"/>
  <c r="F275" i="1" s="1"/>
  <c r="O274" i="1"/>
  <c r="Q273" i="1"/>
  <c r="R273" i="1" s="1"/>
  <c r="G274" i="1"/>
  <c r="H274" i="1" s="1"/>
  <c r="J274" i="1"/>
  <c r="K274" i="1" s="1"/>
  <c r="L274" i="1" s="1"/>
  <c r="M274" i="1" s="1"/>
  <c r="N274" i="1" s="1"/>
  <c r="S274" i="1"/>
  <c r="T274" i="1"/>
  <c r="C208" i="1"/>
  <c r="C209" i="1" s="1"/>
  <c r="B207" i="1"/>
  <c r="Q274" i="1" l="1"/>
  <c r="R274" i="1" s="1"/>
  <c r="G275" i="1"/>
  <c r="H275" i="1" s="1"/>
  <c r="J275" i="1"/>
  <c r="K275" i="1" s="1"/>
  <c r="L275" i="1" s="1"/>
  <c r="M275" i="1" s="1"/>
  <c r="N275" i="1" s="1"/>
  <c r="T275" i="1"/>
  <c r="S275" i="1"/>
  <c r="D275" i="1"/>
  <c r="E275" i="1" s="1"/>
  <c r="F276" i="1" s="1"/>
  <c r="O275" i="1"/>
  <c r="A276" i="1"/>
  <c r="P208" i="1"/>
  <c r="B208" i="1" s="1"/>
  <c r="C210" i="1"/>
  <c r="P209" i="1"/>
  <c r="B209" i="1" s="1"/>
  <c r="S276" i="1" l="1"/>
  <c r="T276" i="1"/>
  <c r="Q275" i="1"/>
  <c r="R275" i="1" s="1"/>
  <c r="G276" i="1"/>
  <c r="H276" i="1" s="1"/>
  <c r="J276" i="1"/>
  <c r="K276" i="1" s="1"/>
  <c r="L276" i="1" s="1"/>
  <c r="M276" i="1" s="1"/>
  <c r="N276" i="1" s="1"/>
  <c r="O276" i="1"/>
  <c r="D276" i="1"/>
  <c r="E276" i="1" s="1"/>
  <c r="F277" i="1" s="1"/>
  <c r="A277" i="1"/>
  <c r="C211" i="1"/>
  <c r="P210" i="1"/>
  <c r="B210" i="1" s="1"/>
  <c r="Q276" i="1" l="1"/>
  <c r="R276" i="1" s="1"/>
  <c r="G277" i="1"/>
  <c r="H277" i="1" s="1"/>
  <c r="J277" i="1"/>
  <c r="K277" i="1" s="1"/>
  <c r="L277" i="1" s="1"/>
  <c r="M277" i="1" s="1"/>
  <c r="N277" i="1" s="1"/>
  <c r="S277" i="1"/>
  <c r="T277" i="1"/>
  <c r="O277" i="1"/>
  <c r="D277" i="1"/>
  <c r="E277" i="1" s="1"/>
  <c r="F278" i="1" s="1"/>
  <c r="A278" i="1"/>
  <c r="C212" i="1"/>
  <c r="P211" i="1"/>
  <c r="B211" i="1" s="1"/>
  <c r="Q277" i="1" l="1"/>
  <c r="R277" i="1" s="1"/>
  <c r="G278" i="1"/>
  <c r="J278" i="1"/>
  <c r="K278" i="1" s="1"/>
  <c r="L278" i="1" s="1"/>
  <c r="M278" i="1" s="1"/>
  <c r="N278" i="1" s="1"/>
  <c r="T278" i="1"/>
  <c r="H278" i="1"/>
  <c r="S278" i="1"/>
  <c r="A279" i="1"/>
  <c r="D278" i="1"/>
  <c r="E278" i="1" s="1"/>
  <c r="F279" i="1" s="1"/>
  <c r="O278" i="1"/>
  <c r="C213" i="1"/>
  <c r="P212" i="1"/>
  <c r="B212" i="1" s="1"/>
  <c r="S279" i="1" l="1"/>
  <c r="O279" i="1"/>
  <c r="S280" i="1" s="1"/>
  <c r="A280" i="1"/>
  <c r="D279" i="1"/>
  <c r="E279" i="1" s="1"/>
  <c r="F280" i="1" s="1"/>
  <c r="T279" i="1"/>
  <c r="Q278" i="1"/>
  <c r="R278" i="1" s="1"/>
  <c r="G279" i="1"/>
  <c r="H279" i="1" s="1"/>
  <c r="J279" i="1"/>
  <c r="K279" i="1" s="1"/>
  <c r="L279" i="1" s="1"/>
  <c r="M279" i="1" s="1"/>
  <c r="N279" i="1" s="1"/>
  <c r="C214" i="1"/>
  <c r="P213" i="1"/>
  <c r="B213" i="1" s="1"/>
  <c r="T280" i="1" l="1"/>
  <c r="A281" i="1"/>
  <c r="O280" i="1"/>
  <c r="D280" i="1"/>
  <c r="E280" i="1" s="1"/>
  <c r="F281" i="1" s="1"/>
  <c r="K280" i="1"/>
  <c r="L280" i="1" s="1"/>
  <c r="M280" i="1" s="1"/>
  <c r="Q279" i="1"/>
  <c r="R279" i="1" s="1"/>
  <c r="G280" i="1"/>
  <c r="H280" i="1" s="1"/>
  <c r="J280" i="1"/>
  <c r="C215" i="1"/>
  <c r="P214" i="1"/>
  <c r="B214" i="1" s="1"/>
  <c r="N280" i="1" l="1"/>
  <c r="Q280" i="1"/>
  <c r="R280" i="1" s="1"/>
  <c r="G281" i="1"/>
  <c r="H281" i="1" s="1"/>
  <c r="J281" i="1"/>
  <c r="A282" i="1"/>
  <c r="O281" i="1"/>
  <c r="D281" i="1"/>
  <c r="E281" i="1" s="1"/>
  <c r="F282" i="1" s="1"/>
  <c r="K281" i="1"/>
  <c r="L281" i="1" s="1"/>
  <c r="M281" i="1" s="1"/>
  <c r="T281" i="1"/>
  <c r="S281" i="1"/>
  <c r="C216" i="1"/>
  <c r="P215" i="1"/>
  <c r="B215" i="1" s="1"/>
  <c r="N281" i="1" l="1"/>
  <c r="Q281" i="1"/>
  <c r="R281" i="1" s="1"/>
  <c r="G282" i="1"/>
  <c r="H282" i="1" s="1"/>
  <c r="J282" i="1"/>
  <c r="D282" i="1"/>
  <c r="E282" i="1" s="1"/>
  <c r="F283" i="1" s="1"/>
  <c r="O282" i="1"/>
  <c r="A283" i="1"/>
  <c r="K282" i="1"/>
  <c r="L282" i="1" s="1"/>
  <c r="M282" i="1" s="1"/>
  <c r="S282" i="1"/>
  <c r="T282" i="1"/>
  <c r="C217" i="1"/>
  <c r="P216" i="1"/>
  <c r="B216" i="1" s="1"/>
  <c r="Q282" i="1" l="1"/>
  <c r="R282" i="1" s="1"/>
  <c r="G283" i="1"/>
  <c r="J283" i="1"/>
  <c r="K283" i="1" s="1"/>
  <c r="L283" i="1" s="1"/>
  <c r="M283" i="1" s="1"/>
  <c r="N283" i="1" s="1"/>
  <c r="H283" i="1"/>
  <c r="N282" i="1"/>
  <c r="O283" i="1"/>
  <c r="D283" i="1"/>
  <c r="E283" i="1" s="1"/>
  <c r="F284" i="1" s="1"/>
  <c r="A284" i="1"/>
  <c r="T283" i="1"/>
  <c r="S283" i="1"/>
  <c r="C218" i="1"/>
  <c r="P217" i="1"/>
  <c r="B217" i="1" s="1"/>
  <c r="Q283" i="1" l="1"/>
  <c r="R283" i="1" s="1"/>
  <c r="G284" i="1"/>
  <c r="H284" i="1" s="1"/>
  <c r="J284" i="1"/>
  <c r="D284" i="1"/>
  <c r="E284" i="1" s="1"/>
  <c r="F285" i="1" s="1"/>
  <c r="O284" i="1"/>
  <c r="A285" i="1"/>
  <c r="K284" i="1"/>
  <c r="L284" i="1" s="1"/>
  <c r="M284" i="1" s="1"/>
  <c r="S284" i="1"/>
  <c r="T284" i="1"/>
  <c r="C219" i="1"/>
  <c r="P218" i="1"/>
  <c r="B218" i="1" s="1"/>
  <c r="O285" i="1" l="1"/>
  <c r="A286" i="1"/>
  <c r="D285" i="1"/>
  <c r="E285" i="1" s="1"/>
  <c r="F286" i="1" s="1"/>
  <c r="Q284" i="1"/>
  <c r="R284" i="1" s="1"/>
  <c r="G285" i="1"/>
  <c r="H285" i="1" s="1"/>
  <c r="J285" i="1"/>
  <c r="K285" i="1" s="1"/>
  <c r="L285" i="1" s="1"/>
  <c r="M285" i="1" s="1"/>
  <c r="N284" i="1"/>
  <c r="T285" i="1"/>
  <c r="S285" i="1"/>
  <c r="C220" i="1"/>
  <c r="P219" i="1"/>
  <c r="B219" i="1" s="1"/>
  <c r="N285" i="1" l="1"/>
  <c r="S286" i="1"/>
  <c r="T286" i="1"/>
  <c r="H286" i="1"/>
  <c r="D286" i="1"/>
  <c r="E286" i="1" s="1"/>
  <c r="F287" i="1" s="1"/>
  <c r="A287" i="1"/>
  <c r="O286" i="1"/>
  <c r="K286" i="1"/>
  <c r="L286" i="1" s="1"/>
  <c r="M286" i="1" s="1"/>
  <c r="N286" i="1" s="1"/>
  <c r="Q285" i="1"/>
  <c r="R285" i="1" s="1"/>
  <c r="G286" i="1"/>
  <c r="J286" i="1"/>
  <c r="C221" i="1"/>
  <c r="P220" i="1"/>
  <c r="B220" i="1" s="1"/>
  <c r="O287" i="1" l="1"/>
  <c r="D287" i="1"/>
  <c r="E287" i="1" s="1"/>
  <c r="F288" i="1" s="1"/>
  <c r="A288" i="1"/>
  <c r="Q286" i="1"/>
  <c r="R286" i="1" s="1"/>
  <c r="G287" i="1"/>
  <c r="H287" i="1" s="1"/>
  <c r="J287" i="1"/>
  <c r="K287" i="1" s="1"/>
  <c r="L287" i="1" s="1"/>
  <c r="M287" i="1" s="1"/>
  <c r="S287" i="1"/>
  <c r="T287" i="1"/>
  <c r="T288" i="1" s="1"/>
  <c r="C222" i="1"/>
  <c r="P221" i="1"/>
  <c r="B221" i="1" s="1"/>
  <c r="N287" i="1" l="1"/>
  <c r="A289" i="1"/>
  <c r="O288" i="1"/>
  <c r="T289" i="1" s="1"/>
  <c r="D288" i="1"/>
  <c r="E288" i="1" s="1"/>
  <c r="F289" i="1" s="1"/>
  <c r="K288" i="1"/>
  <c r="L288" i="1" s="1"/>
  <c r="M288" i="1" s="1"/>
  <c r="Q287" i="1"/>
  <c r="R287" i="1" s="1"/>
  <c r="G288" i="1"/>
  <c r="H288" i="1" s="1"/>
  <c r="J288" i="1"/>
  <c r="S288" i="1"/>
  <c r="C223" i="1"/>
  <c r="P222" i="1"/>
  <c r="B222" i="1" s="1"/>
  <c r="N288" i="1" l="1"/>
  <c r="S289" i="1"/>
  <c r="S290" i="1" s="1"/>
  <c r="Q288" i="1"/>
  <c r="R288" i="1" s="1"/>
  <c r="G289" i="1"/>
  <c r="H289" i="1" s="1"/>
  <c r="J289" i="1"/>
  <c r="K289" i="1" s="1"/>
  <c r="L289" i="1" s="1"/>
  <c r="M289" i="1" s="1"/>
  <c r="N289" i="1" s="1"/>
  <c r="D289" i="1"/>
  <c r="E289" i="1" s="1"/>
  <c r="F290" i="1" s="1"/>
  <c r="O289" i="1"/>
  <c r="T290" i="1" s="1"/>
  <c r="A290" i="1"/>
  <c r="C224" i="1"/>
  <c r="P223" i="1"/>
  <c r="B223" i="1" s="1"/>
  <c r="O290" i="1" l="1"/>
  <c r="A291" i="1"/>
  <c r="D290" i="1"/>
  <c r="E290" i="1" s="1"/>
  <c r="F291" i="1" s="1"/>
  <c r="Q289" i="1"/>
  <c r="R289" i="1" s="1"/>
  <c r="G290" i="1"/>
  <c r="H290" i="1" s="1"/>
  <c r="J290" i="1"/>
  <c r="K290" i="1" s="1"/>
  <c r="L290" i="1" s="1"/>
  <c r="M290" i="1" s="1"/>
  <c r="N290" i="1" s="1"/>
  <c r="C225" i="1"/>
  <c r="P224" i="1"/>
  <c r="B224" i="1" s="1"/>
  <c r="A292" i="1" l="1"/>
  <c r="D291" i="1"/>
  <c r="E291" i="1" s="1"/>
  <c r="F292" i="1" s="1"/>
  <c r="O291" i="1"/>
  <c r="Q290" i="1"/>
  <c r="R290" i="1" s="1"/>
  <c r="G291" i="1"/>
  <c r="H291" i="1" s="1"/>
  <c r="J291" i="1"/>
  <c r="K291" i="1" s="1"/>
  <c r="L291" i="1" s="1"/>
  <c r="M291" i="1" s="1"/>
  <c r="N291" i="1" s="1"/>
  <c r="S291" i="1"/>
  <c r="T291" i="1"/>
  <c r="C226" i="1"/>
  <c r="P225" i="1"/>
  <c r="B225" i="1" s="1"/>
  <c r="T292" i="1" l="1"/>
  <c r="O292" i="1"/>
  <c r="A293" i="1"/>
  <c r="D292" i="1"/>
  <c r="E292" i="1" s="1"/>
  <c r="F293" i="1" s="1"/>
  <c r="Q291" i="1"/>
  <c r="R291" i="1" s="1"/>
  <c r="G292" i="1"/>
  <c r="H292" i="1" s="1"/>
  <c r="J292" i="1"/>
  <c r="K292" i="1" s="1"/>
  <c r="L292" i="1" s="1"/>
  <c r="M292" i="1" s="1"/>
  <c r="S292" i="1"/>
  <c r="C227" i="1"/>
  <c r="P226" i="1"/>
  <c r="B226" i="1" s="1"/>
  <c r="N292" i="1" l="1"/>
  <c r="Q292" i="1"/>
  <c r="R292" i="1" s="1"/>
  <c r="G293" i="1"/>
  <c r="H293" i="1" s="1"/>
  <c r="J293" i="1"/>
  <c r="K293" i="1" s="1"/>
  <c r="L293" i="1" s="1"/>
  <c r="M293" i="1" s="1"/>
  <c r="N293" i="1" s="1"/>
  <c r="T293" i="1"/>
  <c r="O293" i="1"/>
  <c r="A294" i="1"/>
  <c r="D293" i="1"/>
  <c r="E293" i="1" s="1"/>
  <c r="F294" i="1" s="1"/>
  <c r="S293" i="1"/>
  <c r="C228" i="1"/>
  <c r="P227" i="1"/>
  <c r="B227" i="1" s="1"/>
  <c r="T294" i="1" l="1"/>
  <c r="Q293" i="1"/>
  <c r="R293" i="1" s="1"/>
  <c r="G294" i="1"/>
  <c r="H294" i="1" s="1"/>
  <c r="J294" i="1"/>
  <c r="K294" i="1" s="1"/>
  <c r="L294" i="1" s="1"/>
  <c r="M294" i="1" s="1"/>
  <c r="N294" i="1" s="1"/>
  <c r="S294" i="1"/>
  <c r="A295" i="1"/>
  <c r="D294" i="1"/>
  <c r="E294" i="1" s="1"/>
  <c r="F295" i="1" s="1"/>
  <c r="O294" i="1"/>
  <c r="C229" i="1"/>
  <c r="P228" i="1"/>
  <c r="B228" i="1" s="1"/>
  <c r="Q294" i="1" l="1"/>
  <c r="R294" i="1" s="1"/>
  <c r="G295" i="1"/>
  <c r="H295" i="1" s="1"/>
  <c r="J295" i="1"/>
  <c r="D295" i="1"/>
  <c r="E295" i="1" s="1"/>
  <c r="F296" i="1" s="1"/>
  <c r="O295" i="1"/>
  <c r="A296" i="1"/>
  <c r="K295" i="1"/>
  <c r="L295" i="1" s="1"/>
  <c r="M295" i="1" s="1"/>
  <c r="S295" i="1"/>
  <c r="T295" i="1"/>
  <c r="C230" i="1"/>
  <c r="P229" i="1"/>
  <c r="B229" i="1" s="1"/>
  <c r="N295" i="1" l="1"/>
  <c r="Q295" i="1"/>
  <c r="R295" i="1" s="1"/>
  <c r="G296" i="1"/>
  <c r="H296" i="1" s="1"/>
  <c r="J296" i="1"/>
  <c r="K296" i="1" s="1"/>
  <c r="L296" i="1" s="1"/>
  <c r="M296" i="1" s="1"/>
  <c r="N296" i="1" s="1"/>
  <c r="S296" i="1"/>
  <c r="O296" i="1"/>
  <c r="A297" i="1"/>
  <c r="D296" i="1"/>
  <c r="E296" i="1" s="1"/>
  <c r="F297" i="1" s="1"/>
  <c r="T296" i="1"/>
  <c r="C231" i="1"/>
  <c r="P230" i="1"/>
  <c r="B230" i="1" s="1"/>
  <c r="Q296" i="1" l="1"/>
  <c r="R296" i="1" s="1"/>
  <c r="G297" i="1"/>
  <c r="H297" i="1" s="1"/>
  <c r="J297" i="1"/>
  <c r="K297" i="1" s="1"/>
  <c r="L297" i="1" s="1"/>
  <c r="M297" i="1" s="1"/>
  <c r="N297" i="1" s="1"/>
  <c r="O297" i="1"/>
  <c r="D297" i="1"/>
  <c r="E297" i="1" s="1"/>
  <c r="F298" i="1" s="1"/>
  <c r="A298" i="1"/>
  <c r="S297" i="1"/>
  <c r="T297" i="1"/>
  <c r="C232" i="1"/>
  <c r="P231" i="1"/>
  <c r="B231" i="1" s="1"/>
  <c r="A299" i="1" l="1"/>
  <c r="O298" i="1"/>
  <c r="D298" i="1"/>
  <c r="E298" i="1" s="1"/>
  <c r="F299" i="1" s="1"/>
  <c r="H299" i="1" s="1"/>
  <c r="Q297" i="1"/>
  <c r="R297" i="1" s="1"/>
  <c r="T298" i="1"/>
  <c r="S298" i="1"/>
  <c r="J298" i="1"/>
  <c r="K298" i="1" s="1"/>
  <c r="L298" i="1" s="1"/>
  <c r="M298" i="1" s="1"/>
  <c r="G298" i="1"/>
  <c r="G299" i="1" s="1"/>
  <c r="C233" i="1"/>
  <c r="P232" i="1"/>
  <c r="B232" i="1" s="1"/>
  <c r="T299" i="1" l="1"/>
  <c r="S299" i="1"/>
  <c r="J299" i="1"/>
  <c r="K299" i="1" s="1"/>
  <c r="L299" i="1" s="1"/>
  <c r="M299" i="1" s="1"/>
  <c r="N299" i="1" s="1"/>
  <c r="Q298" i="1"/>
  <c r="R298" i="1" s="1"/>
  <c r="H298" i="1"/>
  <c r="N298" i="1" s="1"/>
  <c r="A300" i="1"/>
  <c r="D299" i="1"/>
  <c r="E299" i="1" s="1"/>
  <c r="F300" i="1" s="1"/>
  <c r="O299" i="1"/>
  <c r="C234" i="1"/>
  <c r="P233" i="1"/>
  <c r="B233" i="1" s="1"/>
  <c r="A301" i="1" l="1"/>
  <c r="O300" i="1"/>
  <c r="D300" i="1"/>
  <c r="E300" i="1" s="1"/>
  <c r="F301" i="1" s="1"/>
  <c r="J300" i="1"/>
  <c r="K300" i="1" s="1"/>
  <c r="L300" i="1" s="1"/>
  <c r="M300" i="1" s="1"/>
  <c r="T300" i="1"/>
  <c r="T301" i="1" s="1"/>
  <c r="S300" i="1"/>
  <c r="S301" i="1" s="1"/>
  <c r="Q299" i="1"/>
  <c r="G300" i="1"/>
  <c r="H300" i="1" s="1"/>
  <c r="C235" i="1"/>
  <c r="P234" i="1"/>
  <c r="B234" i="1" s="1"/>
  <c r="N300" i="1" l="1"/>
  <c r="Q300" i="1"/>
  <c r="R300" i="1" s="1"/>
  <c r="J301" i="1"/>
  <c r="K301" i="1" s="1"/>
  <c r="L301" i="1" s="1"/>
  <c r="M301" i="1" s="1"/>
  <c r="G301" i="1"/>
  <c r="H301" i="1" s="1"/>
  <c r="A302" i="1"/>
  <c r="O301" i="1"/>
  <c r="S302" i="1" s="1"/>
  <c r="D301" i="1"/>
  <c r="E301" i="1" s="1"/>
  <c r="F302" i="1" s="1"/>
  <c r="C236" i="1"/>
  <c r="P235" i="1"/>
  <c r="B235" i="1" s="1"/>
  <c r="T302" i="1" l="1"/>
  <c r="N301" i="1"/>
  <c r="A303" i="1"/>
  <c r="O302" i="1"/>
  <c r="D302" i="1"/>
  <c r="E302" i="1" s="1"/>
  <c r="F303" i="1" s="1"/>
  <c r="K302" i="1"/>
  <c r="L302" i="1" s="1"/>
  <c r="M302" i="1" s="1"/>
  <c r="H302" i="1"/>
  <c r="T303" i="1"/>
  <c r="Q301" i="1"/>
  <c r="R301" i="1" s="1"/>
  <c r="J302" i="1"/>
  <c r="G302" i="1"/>
  <c r="C237" i="1"/>
  <c r="P236" i="1"/>
  <c r="B236" i="1" s="1"/>
  <c r="N302" i="1" l="1"/>
  <c r="Q302" i="1"/>
  <c r="R302" i="1" s="1"/>
  <c r="J303" i="1"/>
  <c r="K303" i="1" s="1"/>
  <c r="L303" i="1" s="1"/>
  <c r="M303" i="1" s="1"/>
  <c r="G303" i="1"/>
  <c r="H303" i="1" s="1"/>
  <c r="A304" i="1"/>
  <c r="D303" i="1"/>
  <c r="E303" i="1" s="1"/>
  <c r="F304" i="1" s="1"/>
  <c r="O303" i="1"/>
  <c r="S303" i="1"/>
  <c r="C238" i="1"/>
  <c r="P237" i="1"/>
  <c r="B237" i="1" s="1"/>
  <c r="S304" i="1" l="1"/>
  <c r="N303" i="1"/>
  <c r="A305" i="1"/>
  <c r="D304" i="1"/>
  <c r="E304" i="1" s="1"/>
  <c r="F305" i="1" s="1"/>
  <c r="O304" i="1"/>
  <c r="S305" i="1" s="1"/>
  <c r="K304" i="1"/>
  <c r="L304" i="1" s="1"/>
  <c r="M304" i="1" s="1"/>
  <c r="H304" i="1"/>
  <c r="Q303" i="1"/>
  <c r="R303" i="1" s="1"/>
  <c r="J304" i="1"/>
  <c r="G304" i="1"/>
  <c r="T304" i="1"/>
  <c r="C239" i="1"/>
  <c r="P238" i="1"/>
  <c r="B238" i="1" s="1"/>
  <c r="N304" i="1" l="1"/>
  <c r="Q304" i="1"/>
  <c r="R304" i="1" s="1"/>
  <c r="J305" i="1"/>
  <c r="K305" i="1" s="1"/>
  <c r="L305" i="1" s="1"/>
  <c r="M305" i="1" s="1"/>
  <c r="G305" i="1"/>
  <c r="H305" i="1" s="1"/>
  <c r="T305" i="1"/>
  <c r="A306" i="1"/>
  <c r="O305" i="1"/>
  <c r="D305" i="1"/>
  <c r="E305" i="1" s="1"/>
  <c r="F306" i="1" s="1"/>
  <c r="C240" i="1"/>
  <c r="P239" i="1"/>
  <c r="B239" i="1" s="1"/>
  <c r="N305" i="1" l="1"/>
  <c r="O306" i="1"/>
  <c r="D306" i="1"/>
  <c r="E306" i="1" s="1"/>
  <c r="F307" i="1" s="1"/>
  <c r="A307" i="1"/>
  <c r="Q305" i="1"/>
  <c r="R305" i="1" s="1"/>
  <c r="J306" i="1"/>
  <c r="K306" i="1" s="1"/>
  <c r="L306" i="1" s="1"/>
  <c r="M306" i="1" s="1"/>
  <c r="G306" i="1"/>
  <c r="H306" i="1" s="1"/>
  <c r="T306" i="1"/>
  <c r="S306" i="1"/>
  <c r="C241" i="1"/>
  <c r="P240" i="1"/>
  <c r="B240" i="1" s="1"/>
  <c r="N306" i="1" l="1"/>
  <c r="Q306" i="1"/>
  <c r="R306" i="1" s="1"/>
  <c r="J307" i="1"/>
  <c r="K307" i="1" s="1"/>
  <c r="L307" i="1" s="1"/>
  <c r="M307" i="1" s="1"/>
  <c r="G307" i="1"/>
  <c r="H307" i="1" s="1"/>
  <c r="O307" i="1"/>
  <c r="A308" i="1"/>
  <c r="D307" i="1"/>
  <c r="E307" i="1" s="1"/>
  <c r="F308" i="1" s="1"/>
  <c r="S307" i="1"/>
  <c r="T307" i="1"/>
  <c r="C242" i="1"/>
  <c r="P241" i="1"/>
  <c r="B241" i="1" s="1"/>
  <c r="N307" i="1" l="1"/>
  <c r="D308" i="1"/>
  <c r="E308" i="1" s="1"/>
  <c r="F309" i="1" s="1"/>
  <c r="A309" i="1"/>
  <c r="O308" i="1"/>
  <c r="K308" i="1"/>
  <c r="L308" i="1" s="1"/>
  <c r="M308" i="1" s="1"/>
  <c r="T308" i="1"/>
  <c r="S308" i="1"/>
  <c r="Q307" i="1"/>
  <c r="R307" i="1" s="1"/>
  <c r="J308" i="1"/>
  <c r="G308" i="1"/>
  <c r="H308" i="1" s="1"/>
  <c r="C243" i="1"/>
  <c r="P242" i="1"/>
  <c r="N308" i="1" l="1"/>
  <c r="S309" i="1"/>
  <c r="T309" i="1"/>
  <c r="Q308" i="1"/>
  <c r="R308" i="1" s="1"/>
  <c r="J309" i="1"/>
  <c r="K309" i="1" s="1"/>
  <c r="L309" i="1" s="1"/>
  <c r="M309" i="1" s="1"/>
  <c r="G309" i="1"/>
  <c r="H309" i="1" s="1"/>
  <c r="O309" i="1"/>
  <c r="D309" i="1"/>
  <c r="E309" i="1" s="1"/>
  <c r="F310" i="1" s="1"/>
  <c r="A310" i="1"/>
  <c r="B242" i="1"/>
  <c r="C244" i="1"/>
  <c r="P243" i="1"/>
  <c r="B243" i="1" s="1"/>
  <c r="N309" i="1" l="1"/>
  <c r="Q309" i="1"/>
  <c r="R309" i="1" s="1"/>
  <c r="J310" i="1"/>
  <c r="K310" i="1" s="1"/>
  <c r="L310" i="1" s="1"/>
  <c r="M310" i="1" s="1"/>
  <c r="G310" i="1"/>
  <c r="T310" i="1"/>
  <c r="H310" i="1"/>
  <c r="O310" i="1"/>
  <c r="A311" i="1"/>
  <c r="D310" i="1"/>
  <c r="E310" i="1" s="1"/>
  <c r="F311" i="1" s="1"/>
  <c r="S310" i="1"/>
  <c r="C245" i="1"/>
  <c r="P244" i="1"/>
  <c r="B244" i="1" s="1"/>
  <c r="A312" i="1" l="1"/>
  <c r="D311" i="1"/>
  <c r="E311" i="1" s="1"/>
  <c r="F312" i="1" s="1"/>
  <c r="O311" i="1"/>
  <c r="Q310" i="1"/>
  <c r="R310" i="1" s="1"/>
  <c r="J311" i="1"/>
  <c r="K311" i="1" s="1"/>
  <c r="L311" i="1" s="1"/>
  <c r="M311" i="1" s="1"/>
  <c r="G311" i="1"/>
  <c r="H311" i="1" s="1"/>
  <c r="N310" i="1"/>
  <c r="T311" i="1"/>
  <c r="S311" i="1"/>
  <c r="C246" i="1"/>
  <c r="P245" i="1"/>
  <c r="B245" i="1" s="1"/>
  <c r="N311" i="1" l="1"/>
  <c r="Q311" i="1"/>
  <c r="R311" i="1" s="1"/>
  <c r="J312" i="1"/>
  <c r="G312" i="1"/>
  <c r="H312" i="1"/>
  <c r="S312" i="1"/>
  <c r="T312" i="1"/>
  <c r="O312" i="1"/>
  <c r="D312" i="1"/>
  <c r="E312" i="1" s="1"/>
  <c r="F313" i="1" s="1"/>
  <c r="A313" i="1"/>
  <c r="K312" i="1"/>
  <c r="L312" i="1" s="1"/>
  <c r="M312" i="1" s="1"/>
  <c r="C247" i="1"/>
  <c r="P246" i="1"/>
  <c r="B246" i="1" s="1"/>
  <c r="Q312" i="1" l="1"/>
  <c r="R312" i="1" s="1"/>
  <c r="J313" i="1"/>
  <c r="G313" i="1"/>
  <c r="S313" i="1"/>
  <c r="S314" i="1" s="1"/>
  <c r="T313" i="1"/>
  <c r="T314" i="1" s="1"/>
  <c r="N312" i="1"/>
  <c r="D313" i="1"/>
  <c r="E313" i="1" s="1"/>
  <c r="F314" i="1" s="1"/>
  <c r="A314" i="1"/>
  <c r="O313" i="1"/>
  <c r="K313" i="1"/>
  <c r="L313" i="1" s="1"/>
  <c r="M313" i="1" s="1"/>
  <c r="H313" i="1"/>
  <c r="C248" i="1"/>
  <c r="P247" i="1"/>
  <c r="B247" i="1" s="1"/>
  <c r="O314" i="1" l="1"/>
  <c r="D314" i="1"/>
  <c r="E314" i="1" s="1"/>
  <c r="F315" i="1" s="1"/>
  <c r="A315" i="1"/>
  <c r="N313" i="1"/>
  <c r="Q313" i="1"/>
  <c r="R313" i="1" s="1"/>
  <c r="J314" i="1"/>
  <c r="K314" i="1" s="1"/>
  <c r="L314" i="1" s="1"/>
  <c r="M314" i="1" s="1"/>
  <c r="G314" i="1"/>
  <c r="H314" i="1" s="1"/>
  <c r="C249" i="1"/>
  <c r="P248" i="1"/>
  <c r="B248" i="1" s="1"/>
  <c r="Q314" i="1" l="1"/>
  <c r="R314" i="1" s="1"/>
  <c r="J315" i="1"/>
  <c r="G315" i="1"/>
  <c r="T315" i="1"/>
  <c r="T316" i="1" s="1"/>
  <c r="S315" i="1"/>
  <c r="S316" i="1" s="1"/>
  <c r="N314" i="1"/>
  <c r="A316" i="1"/>
  <c r="D315" i="1"/>
  <c r="E315" i="1" s="1"/>
  <c r="F316" i="1" s="1"/>
  <c r="O315" i="1"/>
  <c r="K315" i="1"/>
  <c r="L315" i="1" s="1"/>
  <c r="M315" i="1" s="1"/>
  <c r="H315" i="1"/>
  <c r="C250" i="1"/>
  <c r="P249" i="1"/>
  <c r="B249" i="1" s="1"/>
  <c r="A317" i="1" l="1"/>
  <c r="O316" i="1"/>
  <c r="S317" i="1" s="1"/>
  <c r="D316" i="1"/>
  <c r="E316" i="1" s="1"/>
  <c r="F317" i="1" s="1"/>
  <c r="N315" i="1"/>
  <c r="Q315" i="1"/>
  <c r="R315" i="1" s="1"/>
  <c r="J316" i="1"/>
  <c r="K316" i="1" s="1"/>
  <c r="L316" i="1" s="1"/>
  <c r="M316" i="1" s="1"/>
  <c r="G316" i="1"/>
  <c r="H316" i="1" s="1"/>
  <c r="C251" i="1"/>
  <c r="P250" i="1"/>
  <c r="B250" i="1" s="1"/>
  <c r="N316" i="1" l="1"/>
  <c r="T317" i="1"/>
  <c r="Q316" i="1"/>
  <c r="R316" i="1" s="1"/>
  <c r="J317" i="1"/>
  <c r="K317" i="1" s="1"/>
  <c r="L317" i="1" s="1"/>
  <c r="M317" i="1" s="1"/>
  <c r="G317" i="1"/>
  <c r="H317" i="1" s="1"/>
  <c r="A318" i="1"/>
  <c r="D317" i="1"/>
  <c r="E317" i="1" s="1"/>
  <c r="F318" i="1" s="1"/>
  <c r="O317" i="1"/>
  <c r="C252" i="1"/>
  <c r="P251" i="1"/>
  <c r="B251" i="1" s="1"/>
  <c r="N317" i="1" l="1"/>
  <c r="Q317" i="1"/>
  <c r="R317" i="1" s="1"/>
  <c r="J318" i="1"/>
  <c r="K318" i="1" s="1"/>
  <c r="L318" i="1" s="1"/>
  <c r="M318" i="1" s="1"/>
  <c r="G318" i="1"/>
  <c r="H318" i="1" s="1"/>
  <c r="S318" i="1"/>
  <c r="A319" i="1"/>
  <c r="D318" i="1"/>
  <c r="E318" i="1" s="1"/>
  <c r="F319" i="1" s="1"/>
  <c r="O318" i="1"/>
  <c r="T318" i="1"/>
  <c r="C253" i="1"/>
  <c r="P252" i="1"/>
  <c r="B252" i="1" s="1"/>
  <c r="N318" i="1" l="1"/>
  <c r="Q318" i="1"/>
  <c r="R318" i="1" s="1"/>
  <c r="J319" i="1"/>
  <c r="G319" i="1"/>
  <c r="H319" i="1" s="1"/>
  <c r="O319" i="1"/>
  <c r="D319" i="1"/>
  <c r="E319" i="1" s="1"/>
  <c r="F320" i="1" s="1"/>
  <c r="A320" i="1"/>
  <c r="K319" i="1"/>
  <c r="L319" i="1" s="1"/>
  <c r="M319" i="1" s="1"/>
  <c r="T319" i="1"/>
  <c r="S319" i="1"/>
  <c r="C254" i="1"/>
  <c r="P253" i="1"/>
  <c r="B253" i="1" s="1"/>
  <c r="N319" i="1" l="1"/>
  <c r="D320" i="1"/>
  <c r="E320" i="1" s="1"/>
  <c r="F321" i="1" s="1"/>
  <c r="O320" i="1"/>
  <c r="A321" i="1"/>
  <c r="Q319" i="1"/>
  <c r="R319" i="1" s="1"/>
  <c r="J320" i="1"/>
  <c r="K320" i="1" s="1"/>
  <c r="L320" i="1" s="1"/>
  <c r="M320" i="1" s="1"/>
  <c r="G320" i="1"/>
  <c r="H320" i="1"/>
  <c r="S320" i="1"/>
  <c r="T320" i="1"/>
  <c r="C255" i="1"/>
  <c r="P254" i="1"/>
  <c r="B254" i="1" s="1"/>
  <c r="T321" i="1" l="1"/>
  <c r="S321" i="1"/>
  <c r="N320" i="1"/>
  <c r="D321" i="1"/>
  <c r="E321" i="1" s="1"/>
  <c r="F322" i="1" s="1"/>
  <c r="A322" i="1"/>
  <c r="O321" i="1"/>
  <c r="T322" i="1" s="1"/>
  <c r="K321" i="1"/>
  <c r="L321" i="1" s="1"/>
  <c r="M321" i="1" s="1"/>
  <c r="Q320" i="1"/>
  <c r="R320" i="1" s="1"/>
  <c r="J321" i="1"/>
  <c r="G321" i="1"/>
  <c r="H321" i="1"/>
  <c r="C256" i="1"/>
  <c r="P255" i="1"/>
  <c r="B255" i="1" s="1"/>
  <c r="N321" i="1" l="1"/>
  <c r="Q321" i="1"/>
  <c r="R321" i="1" s="1"/>
  <c r="J322" i="1"/>
  <c r="K322" i="1" s="1"/>
  <c r="L322" i="1" s="1"/>
  <c r="M322" i="1" s="1"/>
  <c r="G322" i="1"/>
  <c r="H322" i="1" s="1"/>
  <c r="A323" i="1"/>
  <c r="O322" i="1"/>
  <c r="D322" i="1"/>
  <c r="E322" i="1" s="1"/>
  <c r="F323" i="1" s="1"/>
  <c r="S322" i="1"/>
  <c r="C257" i="1"/>
  <c r="P256" i="1"/>
  <c r="B256" i="1" s="1"/>
  <c r="N322" i="1" l="1"/>
  <c r="Q322" i="1"/>
  <c r="R322" i="1" s="1"/>
  <c r="J323" i="1"/>
  <c r="K323" i="1" s="1"/>
  <c r="L323" i="1" s="1"/>
  <c r="M323" i="1" s="1"/>
  <c r="G323" i="1"/>
  <c r="S323" i="1"/>
  <c r="H323" i="1"/>
  <c r="A324" i="1"/>
  <c r="O323" i="1"/>
  <c r="D323" i="1"/>
  <c r="E323" i="1" s="1"/>
  <c r="F324" i="1" s="1"/>
  <c r="T323" i="1"/>
  <c r="C258" i="1"/>
  <c r="P257" i="1"/>
  <c r="B257" i="1" s="1"/>
  <c r="D324" i="1" l="1"/>
  <c r="E324" i="1" s="1"/>
  <c r="F325" i="1" s="1"/>
  <c r="O324" i="1"/>
  <c r="A325" i="1"/>
  <c r="Q323" i="1"/>
  <c r="R323" i="1" s="1"/>
  <c r="J324" i="1"/>
  <c r="K324" i="1" s="1"/>
  <c r="L324" i="1" s="1"/>
  <c r="M324" i="1" s="1"/>
  <c r="G324" i="1"/>
  <c r="H324" i="1" s="1"/>
  <c r="N323" i="1"/>
  <c r="S324" i="1"/>
  <c r="S325" i="1" s="1"/>
  <c r="T324" i="1"/>
  <c r="T325" i="1" s="1"/>
  <c r="C259" i="1"/>
  <c r="P258" i="1"/>
  <c r="B258" i="1" s="1"/>
  <c r="N324" i="1" l="1"/>
  <c r="O325" i="1"/>
  <c r="S326" i="1" s="1"/>
  <c r="A326" i="1"/>
  <c r="D325" i="1"/>
  <c r="E325" i="1" s="1"/>
  <c r="F326" i="1" s="1"/>
  <c r="Q324" i="1"/>
  <c r="R324" i="1" s="1"/>
  <c r="J325" i="1"/>
  <c r="K325" i="1" s="1"/>
  <c r="L325" i="1" s="1"/>
  <c r="M325" i="1" s="1"/>
  <c r="G325" i="1"/>
  <c r="H325" i="1"/>
  <c r="C260" i="1"/>
  <c r="P259" i="1"/>
  <c r="B259" i="1" s="1"/>
  <c r="T326" i="1" l="1"/>
  <c r="D326" i="1"/>
  <c r="E326" i="1" s="1"/>
  <c r="F327" i="1" s="1"/>
  <c r="O326" i="1"/>
  <c r="T327" i="1" s="1"/>
  <c r="A327" i="1"/>
  <c r="N325" i="1"/>
  <c r="Q325" i="1"/>
  <c r="R325" i="1" s="1"/>
  <c r="J326" i="1"/>
  <c r="K326" i="1" s="1"/>
  <c r="L326" i="1" s="1"/>
  <c r="M326" i="1" s="1"/>
  <c r="G326" i="1"/>
  <c r="H326" i="1" s="1"/>
  <c r="C261" i="1"/>
  <c r="P260" i="1"/>
  <c r="B260" i="1" s="1"/>
  <c r="N326" i="1" l="1"/>
  <c r="O327" i="1"/>
  <c r="A328" i="1"/>
  <c r="D327" i="1"/>
  <c r="E327" i="1" s="1"/>
  <c r="F328" i="1" s="1"/>
  <c r="Q326" i="1"/>
  <c r="R326" i="1" s="1"/>
  <c r="J327" i="1"/>
  <c r="K327" i="1" s="1"/>
  <c r="L327" i="1" s="1"/>
  <c r="M327" i="1" s="1"/>
  <c r="G327" i="1"/>
  <c r="H327" i="1" s="1"/>
  <c r="S327" i="1"/>
  <c r="C262" i="1"/>
  <c r="P261" i="1"/>
  <c r="B261" i="1" s="1"/>
  <c r="N327" i="1" l="1"/>
  <c r="O328" i="1"/>
  <c r="A329" i="1"/>
  <c r="D328" i="1"/>
  <c r="E328" i="1" s="1"/>
  <c r="F329" i="1" s="1"/>
  <c r="S328" i="1"/>
  <c r="J328" i="1"/>
  <c r="K328" i="1" s="1"/>
  <c r="L328" i="1" s="1"/>
  <c r="M328" i="1" s="1"/>
  <c r="T328" i="1"/>
  <c r="Q327" i="1"/>
  <c r="R327" i="1" s="1"/>
  <c r="G328" i="1"/>
  <c r="C263" i="1"/>
  <c r="P262" i="1"/>
  <c r="B262" i="1" s="1"/>
  <c r="T329" i="1" l="1"/>
  <c r="J329" i="1"/>
  <c r="K329" i="1" s="1"/>
  <c r="L329" i="1" s="1"/>
  <c r="M329" i="1" s="1"/>
  <c r="Q328" i="1"/>
  <c r="R328" i="1" s="1"/>
  <c r="S329" i="1"/>
  <c r="H329" i="1"/>
  <c r="A330" i="1"/>
  <c r="D329" i="1"/>
  <c r="E329" i="1" s="1"/>
  <c r="F330" i="1" s="1"/>
  <c r="O329" i="1"/>
  <c r="G329" i="1"/>
  <c r="H328" i="1"/>
  <c r="N328" i="1" s="1"/>
  <c r="C264" i="1"/>
  <c r="P263" i="1"/>
  <c r="B263" i="1" s="1"/>
  <c r="S330" i="1" l="1"/>
  <c r="Q329" i="1"/>
  <c r="R329" i="1" s="1"/>
  <c r="T330" i="1"/>
  <c r="J330" i="1"/>
  <c r="K330" i="1" s="1"/>
  <c r="L330" i="1" s="1"/>
  <c r="M330" i="1" s="1"/>
  <c r="D330" i="1"/>
  <c r="E330" i="1" s="1"/>
  <c r="F331" i="1" s="1"/>
  <c r="A331" i="1"/>
  <c r="O330" i="1"/>
  <c r="H330" i="1"/>
  <c r="N329" i="1"/>
  <c r="G330" i="1"/>
  <c r="C265" i="1"/>
  <c r="P264" i="1"/>
  <c r="B264" i="1" s="1"/>
  <c r="N330" i="1" l="1"/>
  <c r="A332" i="1"/>
  <c r="O331" i="1"/>
  <c r="D331" i="1"/>
  <c r="E331" i="1" s="1"/>
  <c r="F332" i="1" s="1"/>
  <c r="G331" i="1"/>
  <c r="H331" i="1" s="1"/>
  <c r="T331" i="1"/>
  <c r="Q330" i="1"/>
  <c r="R330" i="1" s="1"/>
  <c r="J331" i="1"/>
  <c r="K331" i="1" s="1"/>
  <c r="L331" i="1" s="1"/>
  <c r="M331" i="1" s="1"/>
  <c r="S331" i="1"/>
  <c r="C266" i="1"/>
  <c r="P265" i="1"/>
  <c r="B265" i="1" s="1"/>
  <c r="N331" i="1" l="1"/>
  <c r="T332" i="1"/>
  <c r="J332" i="1"/>
  <c r="K332" i="1" s="1"/>
  <c r="L332" i="1" s="1"/>
  <c r="M332" i="1" s="1"/>
  <c r="Q331" i="1"/>
  <c r="S332" i="1"/>
  <c r="G332" i="1"/>
  <c r="H332" i="1" s="1"/>
  <c r="A333" i="1"/>
  <c r="O332" i="1"/>
  <c r="D332" i="1"/>
  <c r="E332" i="1" s="1"/>
  <c r="F333" i="1" s="1"/>
  <c r="C267" i="1"/>
  <c r="P266" i="1"/>
  <c r="B266" i="1" s="1"/>
  <c r="N332" i="1" l="1"/>
  <c r="A334" i="1"/>
  <c r="D333" i="1"/>
  <c r="E333" i="1" s="1"/>
  <c r="F334" i="1" s="1"/>
  <c r="O333" i="1"/>
  <c r="S333" i="1"/>
  <c r="Q332" i="1"/>
  <c r="R332" i="1" s="1"/>
  <c r="J333" i="1"/>
  <c r="K333" i="1" s="1"/>
  <c r="L333" i="1" s="1"/>
  <c r="M333" i="1" s="1"/>
  <c r="G333" i="1"/>
  <c r="H333" i="1" s="1"/>
  <c r="T333" i="1"/>
  <c r="C268" i="1"/>
  <c r="P267" i="1"/>
  <c r="B267" i="1" s="1"/>
  <c r="S334" i="1" l="1"/>
  <c r="N333" i="1"/>
  <c r="Q333" i="1"/>
  <c r="R333" i="1" s="1"/>
  <c r="J334" i="1"/>
  <c r="K334" i="1" s="1"/>
  <c r="L334" i="1" s="1"/>
  <c r="M334" i="1" s="1"/>
  <c r="G334" i="1"/>
  <c r="H334" i="1" s="1"/>
  <c r="T334" i="1"/>
  <c r="A335" i="1"/>
  <c r="O334" i="1"/>
  <c r="S335" i="1" s="1"/>
  <c r="D334" i="1"/>
  <c r="E334" i="1" s="1"/>
  <c r="F335" i="1" s="1"/>
  <c r="C269" i="1"/>
  <c r="P268" i="1"/>
  <c r="N334" i="1" l="1"/>
  <c r="T335" i="1"/>
  <c r="A336" i="1"/>
  <c r="O335" i="1"/>
  <c r="D335" i="1"/>
  <c r="E335" i="1" s="1"/>
  <c r="F336" i="1" s="1"/>
  <c r="K335" i="1"/>
  <c r="L335" i="1" s="1"/>
  <c r="M335" i="1" s="1"/>
  <c r="H335" i="1"/>
  <c r="Q334" i="1"/>
  <c r="R334" i="1" s="1"/>
  <c r="J335" i="1"/>
  <c r="G335" i="1"/>
  <c r="B268" i="1"/>
  <c r="C270" i="1"/>
  <c r="C271" i="1" s="1"/>
  <c r="P269" i="1"/>
  <c r="B269" i="1" s="1"/>
  <c r="N335" i="1" l="1"/>
  <c r="Q335" i="1"/>
  <c r="R335" i="1" s="1"/>
  <c r="J336" i="1"/>
  <c r="K336" i="1" s="1"/>
  <c r="L336" i="1" s="1"/>
  <c r="M336" i="1" s="1"/>
  <c r="G336" i="1"/>
  <c r="H336" i="1"/>
  <c r="A337" i="1"/>
  <c r="O336" i="1"/>
  <c r="D336" i="1"/>
  <c r="E336" i="1" s="1"/>
  <c r="F337" i="1" s="1"/>
  <c r="T336" i="1"/>
  <c r="S336" i="1"/>
  <c r="C272" i="1"/>
  <c r="P271" i="1"/>
  <c r="P270" i="1"/>
  <c r="B270" i="1" s="1"/>
  <c r="A338" i="1" l="1"/>
  <c r="D337" i="1"/>
  <c r="E337" i="1" s="1"/>
  <c r="F338" i="1" s="1"/>
  <c r="O337" i="1"/>
  <c r="Q336" i="1"/>
  <c r="R336" i="1" s="1"/>
  <c r="J337" i="1"/>
  <c r="K337" i="1" s="1"/>
  <c r="L337" i="1" s="1"/>
  <c r="M337" i="1" s="1"/>
  <c r="G337" i="1"/>
  <c r="H337" i="1" s="1"/>
  <c r="N336" i="1"/>
  <c r="T337" i="1"/>
  <c r="S337" i="1"/>
  <c r="B271" i="1"/>
  <c r="C273" i="1"/>
  <c r="P272" i="1"/>
  <c r="B272" i="1" s="1"/>
  <c r="N337" i="1" l="1"/>
  <c r="Q337" i="1"/>
  <c r="R337" i="1" s="1"/>
  <c r="J338" i="1"/>
  <c r="K338" i="1" s="1"/>
  <c r="L338" i="1" s="1"/>
  <c r="M338" i="1" s="1"/>
  <c r="G338" i="1"/>
  <c r="H338" i="1" s="1"/>
  <c r="T338" i="1"/>
  <c r="O338" i="1"/>
  <c r="A339" i="1"/>
  <c r="D338" i="1"/>
  <c r="E338" i="1" s="1"/>
  <c r="F339" i="1" s="1"/>
  <c r="S338" i="1"/>
  <c r="C274" i="1"/>
  <c r="P273" i="1"/>
  <c r="B273" i="1" s="1"/>
  <c r="N338" i="1" l="1"/>
  <c r="D339" i="1"/>
  <c r="E339" i="1" s="1"/>
  <c r="F340" i="1" s="1"/>
  <c r="O339" i="1"/>
  <c r="A340" i="1"/>
  <c r="Q338" i="1"/>
  <c r="R338" i="1" s="1"/>
  <c r="J339" i="1"/>
  <c r="K339" i="1" s="1"/>
  <c r="L339" i="1" s="1"/>
  <c r="M339" i="1" s="1"/>
  <c r="G339" i="1"/>
  <c r="H339" i="1" s="1"/>
  <c r="T339" i="1"/>
  <c r="S339" i="1"/>
  <c r="C275" i="1"/>
  <c r="P274" i="1"/>
  <c r="B274" i="1" s="1"/>
  <c r="N339" i="1" l="1"/>
  <c r="D340" i="1"/>
  <c r="E340" i="1" s="1"/>
  <c r="F341" i="1" s="1"/>
  <c r="O340" i="1"/>
  <c r="A341" i="1"/>
  <c r="Q339" i="1"/>
  <c r="R339" i="1" s="1"/>
  <c r="J340" i="1"/>
  <c r="K340" i="1" s="1"/>
  <c r="L340" i="1" s="1"/>
  <c r="M340" i="1" s="1"/>
  <c r="G340" i="1"/>
  <c r="H340" i="1" s="1"/>
  <c r="S340" i="1"/>
  <c r="T340" i="1"/>
  <c r="C276" i="1"/>
  <c r="P275" i="1"/>
  <c r="B275" i="1" s="1"/>
  <c r="N340" i="1" l="1"/>
  <c r="A342" i="1"/>
  <c r="D341" i="1"/>
  <c r="E341" i="1" s="1"/>
  <c r="F342" i="1" s="1"/>
  <c r="O341" i="1"/>
  <c r="K341" i="1"/>
  <c r="L341" i="1" s="1"/>
  <c r="M341" i="1" s="1"/>
  <c r="T341" i="1"/>
  <c r="H341" i="1"/>
  <c r="Q340" i="1"/>
  <c r="R340" i="1" s="1"/>
  <c r="J341" i="1"/>
  <c r="G341" i="1"/>
  <c r="S341" i="1"/>
  <c r="C277" i="1"/>
  <c r="P276" i="1"/>
  <c r="B276" i="1" s="1"/>
  <c r="N341" i="1" l="1"/>
  <c r="T342" i="1"/>
  <c r="Q341" i="1"/>
  <c r="R341" i="1" s="1"/>
  <c r="J342" i="1"/>
  <c r="K342" i="1" s="1"/>
  <c r="L342" i="1" s="1"/>
  <c r="M342" i="1" s="1"/>
  <c r="G342" i="1"/>
  <c r="H342" i="1" s="1"/>
  <c r="S342" i="1"/>
  <c r="D342" i="1"/>
  <c r="E342" i="1" s="1"/>
  <c r="F343" i="1" s="1"/>
  <c r="O342" i="1"/>
  <c r="A343" i="1"/>
  <c r="C278" i="1"/>
  <c r="P277" i="1"/>
  <c r="B277" i="1" s="1"/>
  <c r="N342" i="1" l="1"/>
  <c r="Q342" i="1"/>
  <c r="R342" i="1" s="1"/>
  <c r="J343" i="1"/>
  <c r="K343" i="1" s="1"/>
  <c r="L343" i="1" s="1"/>
  <c r="M343" i="1" s="1"/>
  <c r="G343" i="1"/>
  <c r="H343" i="1" s="1"/>
  <c r="T343" i="1"/>
  <c r="S343" i="1"/>
  <c r="D343" i="1"/>
  <c r="E343" i="1" s="1"/>
  <c r="F344" i="1" s="1"/>
  <c r="O343" i="1"/>
  <c r="A344" i="1"/>
  <c r="C279" i="1"/>
  <c r="P278" i="1"/>
  <c r="B278" i="1" s="1"/>
  <c r="S344" i="1" l="1"/>
  <c r="N343" i="1"/>
  <c r="T344" i="1"/>
  <c r="O344" i="1"/>
  <c r="S345" i="1" s="1"/>
  <c r="A345" i="1"/>
  <c r="D344" i="1"/>
  <c r="E344" i="1" s="1"/>
  <c r="F345" i="1" s="1"/>
  <c r="K344" i="1"/>
  <c r="L344" i="1" s="1"/>
  <c r="M344" i="1" s="1"/>
  <c r="Q343" i="1"/>
  <c r="R343" i="1" s="1"/>
  <c r="J344" i="1"/>
  <c r="G344" i="1"/>
  <c r="H344" i="1" s="1"/>
  <c r="C280" i="1"/>
  <c r="P279" i="1"/>
  <c r="B279" i="1" s="1"/>
  <c r="N344" i="1" l="1"/>
  <c r="A346" i="1"/>
  <c r="D345" i="1"/>
  <c r="E345" i="1" s="1"/>
  <c r="F346" i="1" s="1"/>
  <c r="O345" i="1"/>
  <c r="Q344" i="1"/>
  <c r="R344" i="1" s="1"/>
  <c r="J345" i="1"/>
  <c r="K345" i="1" s="1"/>
  <c r="L345" i="1" s="1"/>
  <c r="M345" i="1" s="1"/>
  <c r="G345" i="1"/>
  <c r="H345" i="1" s="1"/>
  <c r="T345" i="1"/>
  <c r="C281" i="1"/>
  <c r="P280" i="1"/>
  <c r="B280" i="1" s="1"/>
  <c r="N345" i="1" l="1"/>
  <c r="O346" i="1"/>
  <c r="A347" i="1"/>
  <c r="D346" i="1"/>
  <c r="E346" i="1" s="1"/>
  <c r="F347" i="1" s="1"/>
  <c r="K346" i="1"/>
  <c r="L346" i="1" s="1"/>
  <c r="M346" i="1" s="1"/>
  <c r="H346" i="1"/>
  <c r="T346" i="1"/>
  <c r="T347" i="1" s="1"/>
  <c r="Q345" i="1"/>
  <c r="R345" i="1" s="1"/>
  <c r="J346" i="1"/>
  <c r="G346" i="1"/>
  <c r="S346" i="1"/>
  <c r="C282" i="1"/>
  <c r="P281" i="1"/>
  <c r="B281" i="1" s="1"/>
  <c r="S347" i="1" l="1"/>
  <c r="D347" i="1"/>
  <c r="E347" i="1" s="1"/>
  <c r="F348" i="1" s="1"/>
  <c r="O347" i="1"/>
  <c r="T348" i="1" s="1"/>
  <c r="A348" i="1"/>
  <c r="K347" i="1"/>
  <c r="L347" i="1" s="1"/>
  <c r="M347" i="1" s="1"/>
  <c r="N346" i="1"/>
  <c r="H347" i="1"/>
  <c r="Q346" i="1"/>
  <c r="R346" i="1" s="1"/>
  <c r="J347" i="1"/>
  <c r="G347" i="1"/>
  <c r="C283" i="1"/>
  <c r="P282" i="1"/>
  <c r="B282" i="1" s="1"/>
  <c r="N347" i="1" l="1"/>
  <c r="Q347" i="1"/>
  <c r="R347" i="1" s="1"/>
  <c r="J348" i="1"/>
  <c r="K348" i="1" s="1"/>
  <c r="L348" i="1" s="1"/>
  <c r="M348" i="1" s="1"/>
  <c r="G348" i="1"/>
  <c r="H348" i="1"/>
  <c r="O348" i="1"/>
  <c r="D348" i="1"/>
  <c r="E348" i="1" s="1"/>
  <c r="F349" i="1" s="1"/>
  <c r="A349" i="1"/>
  <c r="S348" i="1"/>
  <c r="C284" i="1"/>
  <c r="P283" i="1"/>
  <c r="B283" i="1" s="1"/>
  <c r="N348" i="1" l="1"/>
  <c r="Q348" i="1"/>
  <c r="R348" i="1" s="1"/>
  <c r="J349" i="1"/>
  <c r="K349" i="1" s="1"/>
  <c r="L349" i="1" s="1"/>
  <c r="M349" i="1" s="1"/>
  <c r="G349" i="1"/>
  <c r="H349" i="1" s="1"/>
  <c r="S349" i="1"/>
  <c r="T349" i="1"/>
  <c r="D349" i="1"/>
  <c r="E349" i="1" s="1"/>
  <c r="F350" i="1" s="1"/>
  <c r="O349" i="1"/>
  <c r="A350" i="1"/>
  <c r="C285" i="1"/>
  <c r="P284" i="1"/>
  <c r="B284" i="1" s="1"/>
  <c r="S350" i="1" l="1"/>
  <c r="T350" i="1"/>
  <c r="N349" i="1"/>
  <c r="O350" i="1"/>
  <c r="S351" i="1" s="1"/>
  <c r="A351" i="1"/>
  <c r="D350" i="1"/>
  <c r="E350" i="1" s="1"/>
  <c r="F351" i="1" s="1"/>
  <c r="K350" i="1"/>
  <c r="L350" i="1" s="1"/>
  <c r="M350" i="1" s="1"/>
  <c r="Q349" i="1"/>
  <c r="R349" i="1" s="1"/>
  <c r="J350" i="1"/>
  <c r="G350" i="1"/>
  <c r="H350" i="1" s="1"/>
  <c r="C286" i="1"/>
  <c r="P285" i="1"/>
  <c r="B285" i="1" s="1"/>
  <c r="T351" i="1" l="1"/>
  <c r="N350" i="1"/>
  <c r="A352" i="1"/>
  <c r="D351" i="1"/>
  <c r="E351" i="1" s="1"/>
  <c r="F352" i="1" s="1"/>
  <c r="O351" i="1"/>
  <c r="T352" i="1" s="1"/>
  <c r="K351" i="1"/>
  <c r="L351" i="1" s="1"/>
  <c r="M351" i="1" s="1"/>
  <c r="Q350" i="1"/>
  <c r="R350" i="1" s="1"/>
  <c r="J351" i="1"/>
  <c r="G351" i="1"/>
  <c r="H351" i="1" s="1"/>
  <c r="C287" i="1"/>
  <c r="P286" i="1"/>
  <c r="B286" i="1" s="1"/>
  <c r="N351" i="1" l="1"/>
  <c r="Q351" i="1"/>
  <c r="R351" i="1" s="1"/>
  <c r="J352" i="1"/>
  <c r="K352" i="1" s="1"/>
  <c r="L352" i="1" s="1"/>
  <c r="M352" i="1" s="1"/>
  <c r="G352" i="1"/>
  <c r="H352" i="1" s="1"/>
  <c r="D352" i="1"/>
  <c r="E352" i="1" s="1"/>
  <c r="F353" i="1" s="1"/>
  <c r="O352" i="1"/>
  <c r="A353" i="1"/>
  <c r="S352" i="1"/>
  <c r="C288" i="1"/>
  <c r="P287" i="1"/>
  <c r="B287" i="1" s="1"/>
  <c r="N352" i="1" l="1"/>
  <c r="Q352" i="1"/>
  <c r="R352" i="1" s="1"/>
  <c r="J353" i="1"/>
  <c r="G353" i="1"/>
  <c r="H353" i="1" s="1"/>
  <c r="A354" i="1"/>
  <c r="D353" i="1"/>
  <c r="E353" i="1" s="1"/>
  <c r="F354" i="1" s="1"/>
  <c r="O353" i="1"/>
  <c r="K353" i="1"/>
  <c r="L353" i="1" s="1"/>
  <c r="M353" i="1" s="1"/>
  <c r="S353" i="1"/>
  <c r="T353" i="1"/>
  <c r="C289" i="1"/>
  <c r="P288" i="1"/>
  <c r="B288" i="1" s="1"/>
  <c r="N353" i="1" l="1"/>
  <c r="Q353" i="1"/>
  <c r="R353" i="1" s="1"/>
  <c r="J354" i="1"/>
  <c r="K354" i="1" s="1"/>
  <c r="L354" i="1" s="1"/>
  <c r="M354" i="1" s="1"/>
  <c r="G354" i="1"/>
  <c r="H354" i="1" s="1"/>
  <c r="S354" i="1"/>
  <c r="O354" i="1"/>
  <c r="A355" i="1"/>
  <c r="D354" i="1"/>
  <c r="E354" i="1" s="1"/>
  <c r="F355" i="1" s="1"/>
  <c r="T354" i="1"/>
  <c r="C290" i="1"/>
  <c r="P289" i="1"/>
  <c r="B289" i="1" s="1"/>
  <c r="D355" i="1" l="1"/>
  <c r="E355" i="1" s="1"/>
  <c r="F356" i="1" s="1"/>
  <c r="O355" i="1"/>
  <c r="A356" i="1"/>
  <c r="Q354" i="1"/>
  <c r="R354" i="1" s="1"/>
  <c r="J355" i="1"/>
  <c r="K355" i="1" s="1"/>
  <c r="L355" i="1" s="1"/>
  <c r="M355" i="1" s="1"/>
  <c r="G355" i="1"/>
  <c r="H355" i="1" s="1"/>
  <c r="S355" i="1"/>
  <c r="T355" i="1"/>
  <c r="N354" i="1"/>
  <c r="C291" i="1"/>
  <c r="P290" i="1"/>
  <c r="B290" i="1" s="1"/>
  <c r="N355" i="1" l="1"/>
  <c r="O356" i="1"/>
  <c r="A357" i="1"/>
  <c r="D356" i="1"/>
  <c r="E356" i="1" s="1"/>
  <c r="F357" i="1" s="1"/>
  <c r="Q355" i="1"/>
  <c r="R355" i="1" s="1"/>
  <c r="J356" i="1"/>
  <c r="K356" i="1" s="1"/>
  <c r="L356" i="1" s="1"/>
  <c r="M356" i="1" s="1"/>
  <c r="G356" i="1"/>
  <c r="H356" i="1" s="1"/>
  <c r="T356" i="1"/>
  <c r="S356" i="1"/>
  <c r="C292" i="1"/>
  <c r="P291" i="1"/>
  <c r="B291" i="1" s="1"/>
  <c r="N356" i="1" l="1"/>
  <c r="S357" i="1"/>
  <c r="O357" i="1"/>
  <c r="A358" i="1"/>
  <c r="D357" i="1"/>
  <c r="E357" i="1" s="1"/>
  <c r="F358" i="1" s="1"/>
  <c r="Q356" i="1"/>
  <c r="R356" i="1" s="1"/>
  <c r="J357" i="1"/>
  <c r="K357" i="1" s="1"/>
  <c r="L357" i="1" s="1"/>
  <c r="M357" i="1" s="1"/>
  <c r="G357" i="1"/>
  <c r="H357" i="1" s="1"/>
  <c r="T357" i="1"/>
  <c r="C293" i="1"/>
  <c r="P292" i="1"/>
  <c r="B292" i="1" s="1"/>
  <c r="N357" i="1" l="1"/>
  <c r="Q357" i="1"/>
  <c r="R357" i="1" s="1"/>
  <c r="J358" i="1"/>
  <c r="K358" i="1" s="1"/>
  <c r="L358" i="1" s="1"/>
  <c r="M358" i="1" s="1"/>
  <c r="G358" i="1"/>
  <c r="H358" i="1"/>
  <c r="O358" i="1"/>
  <c r="D358" i="1"/>
  <c r="E358" i="1" s="1"/>
  <c r="F359" i="1" s="1"/>
  <c r="A359" i="1"/>
  <c r="T358" i="1"/>
  <c r="S358" i="1"/>
  <c r="C294" i="1"/>
  <c r="P293" i="1"/>
  <c r="B293" i="1" s="1"/>
  <c r="N358" i="1" l="1"/>
  <c r="A360" i="1"/>
  <c r="O359" i="1"/>
  <c r="D359" i="1"/>
  <c r="E359" i="1" s="1"/>
  <c r="F360" i="1" s="1"/>
  <c r="Q358" i="1"/>
  <c r="R358" i="1" s="1"/>
  <c r="J359" i="1"/>
  <c r="K359" i="1" s="1"/>
  <c r="L359" i="1" s="1"/>
  <c r="M359" i="1" s="1"/>
  <c r="G359" i="1"/>
  <c r="H359" i="1" s="1"/>
  <c r="S359" i="1"/>
  <c r="T359" i="1"/>
  <c r="C295" i="1"/>
  <c r="P294" i="1"/>
  <c r="B294" i="1" s="1"/>
  <c r="N359" i="1" l="1"/>
  <c r="T360" i="1"/>
  <c r="Q359" i="1"/>
  <c r="R359" i="1" s="1"/>
  <c r="S360" i="1"/>
  <c r="J360" i="1"/>
  <c r="K360" i="1" s="1"/>
  <c r="L360" i="1" s="1"/>
  <c r="M360" i="1" s="1"/>
  <c r="H360" i="1"/>
  <c r="A361" i="1"/>
  <c r="O360" i="1"/>
  <c r="D360" i="1"/>
  <c r="E360" i="1" s="1"/>
  <c r="F361" i="1" s="1"/>
  <c r="G360" i="1"/>
  <c r="C296" i="1"/>
  <c r="P295" i="1"/>
  <c r="B295" i="1" s="1"/>
  <c r="Q360" i="1" l="1"/>
  <c r="R360" i="1" s="1"/>
  <c r="J361" i="1"/>
  <c r="A362" i="1"/>
  <c r="O361" i="1"/>
  <c r="D361" i="1"/>
  <c r="E361" i="1" s="1"/>
  <c r="F362" i="1" s="1"/>
  <c r="K361" i="1"/>
  <c r="L361" i="1" s="1"/>
  <c r="M361" i="1" s="1"/>
  <c r="N360" i="1"/>
  <c r="S361" i="1"/>
  <c r="S362" i="1" s="1"/>
  <c r="G361" i="1"/>
  <c r="T361" i="1"/>
  <c r="H361" i="1"/>
  <c r="C297" i="1"/>
  <c r="P296" i="1"/>
  <c r="B296" i="1" s="1"/>
  <c r="N361" i="1" l="1"/>
  <c r="Q361" i="1"/>
  <c r="J362" i="1"/>
  <c r="K362" i="1" s="1"/>
  <c r="L362" i="1" s="1"/>
  <c r="M362" i="1" s="1"/>
  <c r="T362" i="1"/>
  <c r="A363" i="1"/>
  <c r="O362" i="1"/>
  <c r="S363" i="1" s="1"/>
  <c r="D362" i="1"/>
  <c r="E362" i="1" s="1"/>
  <c r="F363" i="1" s="1"/>
  <c r="G362" i="1"/>
  <c r="C298" i="1"/>
  <c r="P297" i="1"/>
  <c r="A364" i="1" l="1"/>
  <c r="D363" i="1"/>
  <c r="E363" i="1" s="1"/>
  <c r="F364" i="1" s="1"/>
  <c r="O363" i="1"/>
  <c r="G363" i="1"/>
  <c r="Q362" i="1"/>
  <c r="R362" i="1" s="1"/>
  <c r="J363" i="1"/>
  <c r="K363" i="1" s="1"/>
  <c r="L363" i="1" s="1"/>
  <c r="M363" i="1" s="1"/>
  <c r="T363" i="1"/>
  <c r="H362" i="1"/>
  <c r="N362" i="1" s="1"/>
  <c r="B297" i="1"/>
  <c r="C299" i="1"/>
  <c r="P298" i="1"/>
  <c r="B298" i="1" s="1"/>
  <c r="G364" i="1" l="1"/>
  <c r="H364" i="1"/>
  <c r="Q363" i="1"/>
  <c r="R363" i="1" s="1"/>
  <c r="J364" i="1"/>
  <c r="A365" i="1"/>
  <c r="D364" i="1"/>
  <c r="E364" i="1" s="1"/>
  <c r="F365" i="1" s="1"/>
  <c r="O364" i="1"/>
  <c r="K364" i="1"/>
  <c r="L364" i="1" s="1"/>
  <c r="M364" i="1" s="1"/>
  <c r="N364" i="1" s="1"/>
  <c r="H363" i="1"/>
  <c r="N363" i="1" s="1"/>
  <c r="T364" i="1"/>
  <c r="S364" i="1"/>
  <c r="R299" i="1"/>
  <c r="P299" i="1"/>
  <c r="A366" i="1" l="1"/>
  <c r="D365" i="1"/>
  <c r="E365" i="1" s="1"/>
  <c r="F366" i="1" s="1"/>
  <c r="O365" i="1"/>
  <c r="Q364" i="1"/>
  <c r="R364" i="1" s="1"/>
  <c r="J365" i="1"/>
  <c r="K365" i="1" s="1"/>
  <c r="L365" i="1" s="1"/>
  <c r="M365" i="1" s="1"/>
  <c r="S365" i="1"/>
  <c r="T365" i="1"/>
  <c r="G365" i="1"/>
  <c r="C300" i="1"/>
  <c r="B299" i="1"/>
  <c r="Q365" i="1" l="1"/>
  <c r="R365" i="1" s="1"/>
  <c r="J366" i="1"/>
  <c r="K366" i="1" s="1"/>
  <c r="L366" i="1" s="1"/>
  <c r="M366" i="1" s="1"/>
  <c r="S366" i="1"/>
  <c r="G366" i="1"/>
  <c r="A367" i="1"/>
  <c r="D366" i="1"/>
  <c r="E366" i="1" s="1"/>
  <c r="F367" i="1" s="1"/>
  <c r="O366" i="1"/>
  <c r="T366" i="1"/>
  <c r="H365" i="1"/>
  <c r="N365" i="1" s="1"/>
  <c r="C301" i="1"/>
  <c r="P300" i="1"/>
  <c r="B300" i="1" s="1"/>
  <c r="Q366" i="1" l="1"/>
  <c r="R366" i="1" s="1"/>
  <c r="J367" i="1"/>
  <c r="G367" i="1"/>
  <c r="H367" i="1" s="1"/>
  <c r="A368" i="1"/>
  <c r="D367" i="1"/>
  <c r="E367" i="1" s="1"/>
  <c r="F368" i="1" s="1"/>
  <c r="O367" i="1"/>
  <c r="K367" i="1"/>
  <c r="L367" i="1" s="1"/>
  <c r="M367" i="1" s="1"/>
  <c r="H366" i="1"/>
  <c r="N366" i="1" s="1"/>
  <c r="S367" i="1"/>
  <c r="T367" i="1"/>
  <c r="C302" i="1"/>
  <c r="P301" i="1"/>
  <c r="B301" i="1" s="1"/>
  <c r="Q367" i="1" l="1"/>
  <c r="R367" i="1" s="1"/>
  <c r="J368" i="1"/>
  <c r="K368" i="1" s="1"/>
  <c r="L368" i="1" s="1"/>
  <c r="M368" i="1" s="1"/>
  <c r="T368" i="1"/>
  <c r="S368" i="1"/>
  <c r="H368" i="1"/>
  <c r="D368" i="1"/>
  <c r="E368" i="1" s="1"/>
  <c r="F369" i="1" s="1"/>
  <c r="A369" i="1"/>
  <c r="O368" i="1"/>
  <c r="N367" i="1"/>
  <c r="G368" i="1"/>
  <c r="C303" i="1"/>
  <c r="P302" i="1"/>
  <c r="B302" i="1" s="1"/>
  <c r="N368" i="1" l="1"/>
  <c r="Q368" i="1"/>
  <c r="R368" i="1" s="1"/>
  <c r="J369" i="1"/>
  <c r="D369" i="1"/>
  <c r="E369" i="1" s="1"/>
  <c r="F370" i="1" s="1"/>
  <c r="O369" i="1"/>
  <c r="A370" i="1"/>
  <c r="K369" i="1"/>
  <c r="L369" i="1" s="1"/>
  <c r="M369" i="1" s="1"/>
  <c r="S369" i="1"/>
  <c r="G369" i="1"/>
  <c r="T369" i="1"/>
  <c r="C304" i="1"/>
  <c r="P303" i="1"/>
  <c r="B303" i="1" s="1"/>
  <c r="D370" i="1" l="1"/>
  <c r="E370" i="1" s="1"/>
  <c r="F371" i="1" s="1"/>
  <c r="O370" i="1"/>
  <c r="A371" i="1"/>
  <c r="Q369" i="1"/>
  <c r="R369" i="1" s="1"/>
  <c r="J370" i="1"/>
  <c r="K370" i="1" s="1"/>
  <c r="L370" i="1" s="1"/>
  <c r="M370" i="1" s="1"/>
  <c r="G370" i="1"/>
  <c r="H370" i="1"/>
  <c r="T370" i="1"/>
  <c r="S370" i="1"/>
  <c r="H369" i="1"/>
  <c r="N369" i="1" s="1"/>
  <c r="C305" i="1"/>
  <c r="P304" i="1"/>
  <c r="B304" i="1" s="1"/>
  <c r="N370" i="1" l="1"/>
  <c r="G371" i="1"/>
  <c r="S371" i="1"/>
  <c r="T371" i="1"/>
  <c r="O371" i="1"/>
  <c r="D371" i="1"/>
  <c r="E371" i="1" s="1"/>
  <c r="F372" i="1" s="1"/>
  <c r="A372" i="1"/>
  <c r="K371" i="1"/>
  <c r="L371" i="1" s="1"/>
  <c r="M371" i="1" s="1"/>
  <c r="Q370" i="1"/>
  <c r="R370" i="1" s="1"/>
  <c r="J371" i="1"/>
  <c r="H371" i="1"/>
  <c r="C306" i="1"/>
  <c r="P305" i="1"/>
  <c r="B305" i="1" s="1"/>
  <c r="O372" i="1" l="1"/>
  <c r="D372" i="1"/>
  <c r="E372" i="1" s="1"/>
  <c r="F373" i="1" s="1"/>
  <c r="H373" i="1" s="1"/>
  <c r="A373" i="1"/>
  <c r="K372" i="1"/>
  <c r="L372" i="1" s="1"/>
  <c r="M372" i="1" s="1"/>
  <c r="S372" i="1"/>
  <c r="S373" i="1" s="1"/>
  <c r="T372" i="1"/>
  <c r="T373" i="1" s="1"/>
  <c r="G372" i="1"/>
  <c r="G373" i="1" s="1"/>
  <c r="Q371" i="1"/>
  <c r="R371" i="1" s="1"/>
  <c r="J372" i="1"/>
  <c r="N371" i="1"/>
  <c r="C307" i="1"/>
  <c r="P306" i="1"/>
  <c r="B306" i="1" s="1"/>
  <c r="H372" i="1" l="1"/>
  <c r="N372" i="1" s="1"/>
  <c r="O373" i="1"/>
  <c r="D373" i="1"/>
  <c r="E373" i="1" s="1"/>
  <c r="F374" i="1" s="1"/>
  <c r="A374" i="1"/>
  <c r="Q372" i="1"/>
  <c r="R372" i="1" s="1"/>
  <c r="J373" i="1"/>
  <c r="K373" i="1" s="1"/>
  <c r="L373" i="1" s="1"/>
  <c r="M373" i="1" s="1"/>
  <c r="N373" i="1" s="1"/>
  <c r="C308" i="1"/>
  <c r="P307" i="1"/>
  <c r="B307" i="1" s="1"/>
  <c r="D374" i="1" l="1"/>
  <c r="E374" i="1" s="1"/>
  <c r="F375" i="1" s="1"/>
  <c r="H375" i="1" s="1"/>
  <c r="O374" i="1"/>
  <c r="A375" i="1"/>
  <c r="Q373" i="1"/>
  <c r="R373" i="1" s="1"/>
  <c r="J374" i="1"/>
  <c r="K374" i="1" s="1"/>
  <c r="L374" i="1" s="1"/>
  <c r="M374" i="1" s="1"/>
  <c r="S374" i="1"/>
  <c r="T374" i="1"/>
  <c r="G374" i="1"/>
  <c r="G375" i="1" s="1"/>
  <c r="C309" i="1"/>
  <c r="P308" i="1"/>
  <c r="B308" i="1" s="1"/>
  <c r="T375" i="1" l="1"/>
  <c r="S375" i="1"/>
  <c r="H374" i="1"/>
  <c r="N374" i="1" s="1"/>
  <c r="O375" i="1"/>
  <c r="G376" i="1" s="1"/>
  <c r="A376" i="1"/>
  <c r="D375" i="1"/>
  <c r="E375" i="1" s="1"/>
  <c r="F376" i="1" s="1"/>
  <c r="K375" i="1"/>
  <c r="L375" i="1" s="1"/>
  <c r="M375" i="1" s="1"/>
  <c r="N375" i="1" s="1"/>
  <c r="Q374" i="1"/>
  <c r="R374" i="1" s="1"/>
  <c r="J375" i="1"/>
  <c r="C310" i="1"/>
  <c r="P309" i="1"/>
  <c r="B309" i="1" s="1"/>
  <c r="H376" i="1" l="1"/>
  <c r="Q375" i="1"/>
  <c r="R375" i="1" s="1"/>
  <c r="J376" i="1"/>
  <c r="A377" i="1"/>
  <c r="O376" i="1"/>
  <c r="D376" i="1"/>
  <c r="E376" i="1" s="1"/>
  <c r="F377" i="1" s="1"/>
  <c r="K376" i="1"/>
  <c r="L376" i="1" s="1"/>
  <c r="M376" i="1" s="1"/>
  <c r="N376" i="1" s="1"/>
  <c r="S376" i="1"/>
  <c r="T376" i="1"/>
  <c r="C311" i="1"/>
  <c r="P310" i="1"/>
  <c r="B310" i="1" s="1"/>
  <c r="Q376" i="1" l="1"/>
  <c r="R376" i="1" s="1"/>
  <c r="J377" i="1"/>
  <c r="A378" i="1"/>
  <c r="D377" i="1"/>
  <c r="E377" i="1" s="1"/>
  <c r="F378" i="1" s="1"/>
  <c r="O377" i="1"/>
  <c r="K377" i="1"/>
  <c r="L377" i="1" s="1"/>
  <c r="M377" i="1" s="1"/>
  <c r="T377" i="1"/>
  <c r="S377" i="1"/>
  <c r="G377" i="1"/>
  <c r="C312" i="1"/>
  <c r="P311" i="1"/>
  <c r="B311" i="1" s="1"/>
  <c r="Q377" i="1" l="1"/>
  <c r="R377" i="1" s="1"/>
  <c r="J378" i="1"/>
  <c r="T378" i="1"/>
  <c r="H378" i="1"/>
  <c r="O378" i="1"/>
  <c r="A379" i="1"/>
  <c r="D378" i="1"/>
  <c r="E378" i="1" s="1"/>
  <c r="F379" i="1" s="1"/>
  <c r="K378" i="1"/>
  <c r="L378" i="1" s="1"/>
  <c r="M378" i="1" s="1"/>
  <c r="G378" i="1"/>
  <c r="S378" i="1"/>
  <c r="H377" i="1"/>
  <c r="N377" i="1" s="1"/>
  <c r="C313" i="1"/>
  <c r="P312" i="1"/>
  <c r="B312" i="1" s="1"/>
  <c r="N378" i="1" l="1"/>
  <c r="O379" i="1"/>
  <c r="A380" i="1"/>
  <c r="D379" i="1"/>
  <c r="E379" i="1" s="1"/>
  <c r="F380" i="1" s="1"/>
  <c r="S379" i="1"/>
  <c r="Q378" i="1"/>
  <c r="R378" i="1" s="1"/>
  <c r="J379" i="1"/>
  <c r="K379" i="1" s="1"/>
  <c r="L379" i="1" s="1"/>
  <c r="M379" i="1" s="1"/>
  <c r="T379" i="1"/>
  <c r="G379" i="1"/>
  <c r="C314" i="1"/>
  <c r="P313" i="1"/>
  <c r="B313" i="1" s="1"/>
  <c r="Q379" i="1" l="1"/>
  <c r="R379" i="1" s="1"/>
  <c r="J380" i="1"/>
  <c r="D380" i="1"/>
  <c r="E380" i="1" s="1"/>
  <c r="F381" i="1" s="1"/>
  <c r="A381" i="1"/>
  <c r="O380" i="1"/>
  <c r="K380" i="1"/>
  <c r="L380" i="1" s="1"/>
  <c r="M380" i="1" s="1"/>
  <c r="G380" i="1"/>
  <c r="T380" i="1"/>
  <c r="H379" i="1"/>
  <c r="N379" i="1" s="1"/>
  <c r="S380" i="1"/>
  <c r="C315" i="1"/>
  <c r="P314" i="1"/>
  <c r="B314" i="1" s="1"/>
  <c r="G381" i="1" l="1"/>
  <c r="H381" i="1"/>
  <c r="Q380" i="1"/>
  <c r="R380" i="1" s="1"/>
  <c r="J381" i="1"/>
  <c r="A382" i="1"/>
  <c r="O381" i="1"/>
  <c r="D381" i="1"/>
  <c r="E381" i="1" s="1"/>
  <c r="F382" i="1" s="1"/>
  <c r="K381" i="1"/>
  <c r="L381" i="1" s="1"/>
  <c r="M381" i="1" s="1"/>
  <c r="N381" i="1" s="1"/>
  <c r="S381" i="1"/>
  <c r="T381" i="1"/>
  <c r="H380" i="1"/>
  <c r="N380" i="1" s="1"/>
  <c r="C316" i="1"/>
  <c r="P315" i="1"/>
  <c r="B315" i="1" s="1"/>
  <c r="S382" i="1" l="1"/>
  <c r="Q381" i="1"/>
  <c r="R381" i="1" s="1"/>
  <c r="J382" i="1"/>
  <c r="H382" i="1"/>
  <c r="A383" i="1"/>
  <c r="D382" i="1"/>
  <c r="E382" i="1" s="1"/>
  <c r="F383" i="1" s="1"/>
  <c r="O382" i="1"/>
  <c r="K382" i="1"/>
  <c r="L382" i="1" s="1"/>
  <c r="M382" i="1" s="1"/>
  <c r="T382" i="1"/>
  <c r="G382" i="1"/>
  <c r="C317" i="1"/>
  <c r="P316" i="1"/>
  <c r="B316" i="1" s="1"/>
  <c r="N382" i="1" l="1"/>
  <c r="Q382" i="1"/>
  <c r="R382" i="1" s="1"/>
  <c r="J383" i="1"/>
  <c r="K383" i="1" s="1"/>
  <c r="L383" i="1" s="1"/>
  <c r="M383" i="1" s="1"/>
  <c r="G383" i="1"/>
  <c r="H383" i="1"/>
  <c r="A384" i="1"/>
  <c r="D383" i="1"/>
  <c r="E383" i="1" s="1"/>
  <c r="F384" i="1" s="1"/>
  <c r="O383" i="1"/>
  <c r="T383" i="1"/>
  <c r="S383" i="1"/>
  <c r="C318" i="1"/>
  <c r="P317" i="1"/>
  <c r="B317" i="1" s="1"/>
  <c r="Q383" i="1" l="1"/>
  <c r="R383" i="1" s="1"/>
  <c r="J384" i="1"/>
  <c r="K384" i="1" s="1"/>
  <c r="L384" i="1" s="1"/>
  <c r="M384" i="1" s="1"/>
  <c r="N383" i="1"/>
  <c r="G384" i="1"/>
  <c r="T384" i="1"/>
  <c r="O384" i="1"/>
  <c r="D384" i="1"/>
  <c r="E384" i="1" s="1"/>
  <c r="F385" i="1" s="1"/>
  <c r="A385" i="1"/>
  <c r="S384" i="1"/>
  <c r="C319" i="1"/>
  <c r="P318" i="1"/>
  <c r="B318" i="1" s="1"/>
  <c r="G385" i="1" l="1"/>
  <c r="Q384" i="1"/>
  <c r="R384" i="1" s="1"/>
  <c r="J385" i="1"/>
  <c r="K385" i="1" s="1"/>
  <c r="L385" i="1" s="1"/>
  <c r="M385" i="1" s="1"/>
  <c r="H385" i="1"/>
  <c r="T385" i="1"/>
  <c r="S385" i="1"/>
  <c r="S386" i="1" s="1"/>
  <c r="A386" i="1"/>
  <c r="D385" i="1"/>
  <c r="E385" i="1" s="1"/>
  <c r="F386" i="1" s="1"/>
  <c r="O385" i="1"/>
  <c r="H384" i="1"/>
  <c r="N384" i="1" s="1"/>
  <c r="C320" i="1"/>
  <c r="P319" i="1"/>
  <c r="B319" i="1" s="1"/>
  <c r="O386" i="1" l="1"/>
  <c r="D386" i="1"/>
  <c r="E386" i="1" s="1"/>
  <c r="F387" i="1" s="1"/>
  <c r="A387" i="1"/>
  <c r="N385" i="1"/>
  <c r="T386" i="1"/>
  <c r="Q385" i="1"/>
  <c r="R385" i="1" s="1"/>
  <c r="J386" i="1"/>
  <c r="K386" i="1" s="1"/>
  <c r="L386" i="1" s="1"/>
  <c r="M386" i="1" s="1"/>
  <c r="G386" i="1"/>
  <c r="H386" i="1" s="1"/>
  <c r="C321" i="1"/>
  <c r="P320" i="1"/>
  <c r="B320" i="1" s="1"/>
  <c r="N386" i="1" l="1"/>
  <c r="T387" i="1"/>
  <c r="D387" i="1"/>
  <c r="E387" i="1" s="1"/>
  <c r="F388" i="1" s="1"/>
  <c r="O387" i="1"/>
  <c r="A388" i="1"/>
  <c r="Q386" i="1"/>
  <c r="R386" i="1" s="1"/>
  <c r="J387" i="1"/>
  <c r="K387" i="1" s="1"/>
  <c r="L387" i="1" s="1"/>
  <c r="M387" i="1" s="1"/>
  <c r="H387" i="1"/>
  <c r="G387" i="1"/>
  <c r="S387" i="1"/>
  <c r="C322" i="1"/>
  <c r="P321" i="1"/>
  <c r="B321" i="1" s="1"/>
  <c r="Q387" i="1" l="1"/>
  <c r="R387" i="1" s="1"/>
  <c r="J388" i="1"/>
  <c r="K388" i="1" s="1"/>
  <c r="L388" i="1" s="1"/>
  <c r="M388" i="1" s="1"/>
  <c r="N387" i="1"/>
  <c r="O388" i="1"/>
  <c r="A389" i="1"/>
  <c r="D388" i="1"/>
  <c r="E388" i="1" s="1"/>
  <c r="F389" i="1" s="1"/>
  <c r="S388" i="1"/>
  <c r="H388" i="1"/>
  <c r="G388" i="1"/>
  <c r="T388" i="1"/>
  <c r="C323" i="1"/>
  <c r="P322" i="1"/>
  <c r="B322" i="1" s="1"/>
  <c r="N388" i="1" l="1"/>
  <c r="O389" i="1"/>
  <c r="A390" i="1"/>
  <c r="D389" i="1"/>
  <c r="E389" i="1" s="1"/>
  <c r="F390" i="1" s="1"/>
  <c r="J389" i="1"/>
  <c r="K389" i="1" s="1"/>
  <c r="L389" i="1" s="1"/>
  <c r="M389" i="1" s="1"/>
  <c r="T389" i="1"/>
  <c r="S389" i="1"/>
  <c r="Q388" i="1"/>
  <c r="R388" i="1" s="1"/>
  <c r="G389" i="1"/>
  <c r="H389" i="1" s="1"/>
  <c r="C324" i="1"/>
  <c r="P323" i="1"/>
  <c r="B323" i="1" s="1"/>
  <c r="T390" i="1" l="1"/>
  <c r="Q389" i="1"/>
  <c r="R389" i="1" s="1"/>
  <c r="J390" i="1"/>
  <c r="K390" i="1" s="1"/>
  <c r="L390" i="1" s="1"/>
  <c r="M390" i="1" s="1"/>
  <c r="S390" i="1"/>
  <c r="O390" i="1"/>
  <c r="A391" i="1"/>
  <c r="D390" i="1"/>
  <c r="E390" i="1" s="1"/>
  <c r="F391" i="1" s="1"/>
  <c r="G390" i="1"/>
  <c r="N389" i="1"/>
  <c r="C325" i="1"/>
  <c r="P324" i="1"/>
  <c r="B324" i="1" s="1"/>
  <c r="O391" i="1" l="1"/>
  <c r="D391" i="1"/>
  <c r="E391" i="1" s="1"/>
  <c r="F392" i="1" s="1"/>
  <c r="H392" i="1" s="1"/>
  <c r="A392" i="1"/>
  <c r="J391" i="1"/>
  <c r="K391" i="1" s="1"/>
  <c r="L391" i="1" s="1"/>
  <c r="M391" i="1" s="1"/>
  <c r="T391" i="1"/>
  <c r="S391" i="1"/>
  <c r="Q390" i="1"/>
  <c r="R390" i="1" s="1"/>
  <c r="G391" i="1"/>
  <c r="G392" i="1" s="1"/>
  <c r="H390" i="1"/>
  <c r="N390" i="1" s="1"/>
  <c r="C326" i="1"/>
  <c r="P325" i="1"/>
  <c r="B325" i="1" s="1"/>
  <c r="H391" i="1" l="1"/>
  <c r="N391" i="1" s="1"/>
  <c r="A393" i="1"/>
  <c r="O392" i="1"/>
  <c r="D392" i="1"/>
  <c r="E392" i="1" s="1"/>
  <c r="F393" i="1" s="1"/>
  <c r="T392" i="1"/>
  <c r="S392" i="1"/>
  <c r="Q391" i="1"/>
  <c r="R391" i="1" s="1"/>
  <c r="J392" i="1"/>
  <c r="K392" i="1" s="1"/>
  <c r="L392" i="1" s="1"/>
  <c r="M392" i="1" s="1"/>
  <c r="N392" i="1" s="1"/>
  <c r="C327" i="1"/>
  <c r="P326" i="1"/>
  <c r="B326" i="1" s="1"/>
  <c r="J393" i="1" l="1"/>
  <c r="K393" i="1" s="1"/>
  <c r="L393" i="1" s="1"/>
  <c r="M393" i="1" s="1"/>
  <c r="S393" i="1"/>
  <c r="Q392" i="1"/>
  <c r="R392" i="1" s="1"/>
  <c r="T393" i="1"/>
  <c r="G393" i="1"/>
  <c r="A394" i="1"/>
  <c r="D393" i="1"/>
  <c r="E393" i="1" s="1"/>
  <c r="F394" i="1" s="1"/>
  <c r="O393" i="1"/>
  <c r="C328" i="1"/>
  <c r="P327" i="1"/>
  <c r="A395" i="1" l="1"/>
  <c r="O394" i="1"/>
  <c r="D394" i="1"/>
  <c r="E394" i="1" s="1"/>
  <c r="F395" i="1" s="1"/>
  <c r="G394" i="1"/>
  <c r="H394" i="1" s="1"/>
  <c r="S394" i="1"/>
  <c r="Q393" i="1"/>
  <c r="R393" i="1" s="1"/>
  <c r="T394" i="1"/>
  <c r="J394" i="1"/>
  <c r="K394" i="1" s="1"/>
  <c r="L394" i="1" s="1"/>
  <c r="M394" i="1" s="1"/>
  <c r="H393" i="1"/>
  <c r="N393" i="1" s="1"/>
  <c r="B327" i="1"/>
  <c r="C329" i="1"/>
  <c r="P328" i="1"/>
  <c r="B328" i="1" s="1"/>
  <c r="N394" i="1" l="1"/>
  <c r="S395" i="1"/>
  <c r="J395" i="1"/>
  <c r="T395" i="1"/>
  <c r="Q394" i="1"/>
  <c r="G395" i="1"/>
  <c r="H395" i="1" s="1"/>
  <c r="A396" i="1"/>
  <c r="O395" i="1"/>
  <c r="D395" i="1"/>
  <c r="E395" i="1" s="1"/>
  <c r="F396" i="1" s="1"/>
  <c r="K395" i="1"/>
  <c r="L395" i="1" s="1"/>
  <c r="M395" i="1" s="1"/>
  <c r="C330" i="1"/>
  <c r="P329" i="1"/>
  <c r="B329" i="1" s="1"/>
  <c r="N395" i="1" l="1"/>
  <c r="Q395" i="1"/>
  <c r="R395" i="1" s="1"/>
  <c r="J396" i="1"/>
  <c r="G396" i="1"/>
  <c r="H396" i="1" s="1"/>
  <c r="A397" i="1"/>
  <c r="D396" i="1"/>
  <c r="E396" i="1" s="1"/>
  <c r="F397" i="1" s="1"/>
  <c r="O396" i="1"/>
  <c r="K396" i="1"/>
  <c r="L396" i="1" s="1"/>
  <c r="M396" i="1" s="1"/>
  <c r="T396" i="1"/>
  <c r="S396" i="1"/>
  <c r="C331" i="1"/>
  <c r="P330" i="1"/>
  <c r="B330" i="1" s="1"/>
  <c r="N396" i="1" l="1"/>
  <c r="Q396" i="1"/>
  <c r="R396" i="1" s="1"/>
  <c r="J397" i="1"/>
  <c r="K397" i="1" s="1"/>
  <c r="L397" i="1" s="1"/>
  <c r="M397" i="1" s="1"/>
  <c r="G397" i="1"/>
  <c r="T397" i="1"/>
  <c r="H397" i="1"/>
  <c r="A398" i="1"/>
  <c r="D397" i="1"/>
  <c r="E397" i="1" s="1"/>
  <c r="F398" i="1" s="1"/>
  <c r="O397" i="1"/>
  <c r="S397" i="1"/>
  <c r="R331" i="1"/>
  <c r="C332" i="1" s="1"/>
  <c r="P331" i="1"/>
  <c r="N397" i="1" l="1"/>
  <c r="D398" i="1"/>
  <c r="E398" i="1" s="1"/>
  <c r="O398" i="1"/>
  <c r="Q398" i="1" s="1"/>
  <c r="Q397" i="1"/>
  <c r="R397" i="1" s="1"/>
  <c r="J398" i="1"/>
  <c r="K398" i="1" s="1"/>
  <c r="L398" i="1" s="1"/>
  <c r="M398" i="1" s="1"/>
  <c r="G398" i="1"/>
  <c r="H398" i="1" s="1"/>
  <c r="T398" i="1"/>
  <c r="S398" i="1"/>
  <c r="C333" i="1"/>
  <c r="P332" i="1"/>
  <c r="B332" i="1" s="1"/>
  <c r="B331" i="1"/>
  <c r="N398" i="1" l="1"/>
  <c r="C334" i="1"/>
  <c r="P333" i="1"/>
  <c r="B333" i="1" l="1"/>
  <c r="C335" i="1"/>
  <c r="P334" i="1"/>
  <c r="B334" i="1" s="1"/>
  <c r="C336" i="1" l="1"/>
  <c r="P335" i="1"/>
  <c r="B335" i="1" l="1"/>
  <c r="C337" i="1"/>
  <c r="P336" i="1"/>
  <c r="B336" i="1" s="1"/>
  <c r="C338" i="1" l="1"/>
  <c r="P337" i="1"/>
  <c r="B337" i="1" s="1"/>
  <c r="C339" i="1" l="1"/>
  <c r="P338" i="1"/>
  <c r="B338" i="1" l="1"/>
  <c r="C340" i="1"/>
  <c r="P339" i="1"/>
  <c r="B339" i="1" s="1"/>
  <c r="C341" i="1" l="1"/>
  <c r="P340" i="1"/>
  <c r="B340" i="1" l="1"/>
  <c r="C342" i="1"/>
  <c r="P341" i="1"/>
  <c r="B341" i="1" s="1"/>
  <c r="C343" i="1" l="1"/>
  <c r="P342" i="1"/>
  <c r="B342" i="1" l="1"/>
  <c r="C344" i="1"/>
  <c r="P343" i="1"/>
  <c r="B343" i="1" s="1"/>
  <c r="C345" i="1" l="1"/>
  <c r="P344" i="1"/>
  <c r="B344" i="1" s="1"/>
  <c r="C346" i="1" l="1"/>
  <c r="P345" i="1"/>
  <c r="B345" i="1" l="1"/>
  <c r="C347" i="1"/>
  <c r="P346" i="1"/>
  <c r="B346" i="1" s="1"/>
  <c r="C348" i="1" l="1"/>
  <c r="P347" i="1"/>
  <c r="B347" i="1" l="1"/>
  <c r="C349" i="1"/>
  <c r="P348" i="1"/>
  <c r="B348" i="1" s="1"/>
  <c r="C350" i="1" l="1"/>
  <c r="P349" i="1"/>
  <c r="B349" i="1" l="1"/>
  <c r="C351" i="1"/>
  <c r="P350" i="1"/>
  <c r="B350" i="1" s="1"/>
  <c r="C352" i="1" l="1"/>
  <c r="P351" i="1"/>
  <c r="B351" i="1" s="1"/>
  <c r="C353" i="1" l="1"/>
  <c r="P352" i="1"/>
  <c r="B352" i="1" l="1"/>
  <c r="C354" i="1"/>
  <c r="P353" i="1"/>
  <c r="B353" i="1" s="1"/>
  <c r="C355" i="1" l="1"/>
  <c r="P354" i="1"/>
  <c r="B354" i="1" l="1"/>
  <c r="C356" i="1"/>
  <c r="P355" i="1"/>
  <c r="B355" i="1" s="1"/>
  <c r="C357" i="1" l="1"/>
  <c r="P356" i="1"/>
  <c r="B356" i="1" l="1"/>
  <c r="C358" i="1"/>
  <c r="P357" i="1"/>
  <c r="B357" i="1" s="1"/>
  <c r="C359" i="1" l="1"/>
  <c r="P358" i="1"/>
  <c r="B358" i="1" s="1"/>
  <c r="C360" i="1" l="1"/>
  <c r="P359" i="1"/>
  <c r="B359" i="1" l="1"/>
  <c r="C361" i="1"/>
  <c r="P360" i="1"/>
  <c r="B360" i="1" s="1"/>
  <c r="R361" i="1" l="1"/>
  <c r="C362" i="1" s="1"/>
  <c r="P361" i="1"/>
  <c r="C363" i="1" l="1"/>
  <c r="P362" i="1"/>
  <c r="B362" i="1" s="1"/>
  <c r="B361" i="1"/>
  <c r="C364" i="1" l="1"/>
  <c r="P363" i="1"/>
  <c r="B363" i="1" l="1"/>
  <c r="C365" i="1"/>
  <c r="P364" i="1"/>
  <c r="B364" i="1" s="1"/>
  <c r="C366" i="1" l="1"/>
  <c r="P365" i="1"/>
  <c r="B365" i="1" s="1"/>
  <c r="C367" i="1" l="1"/>
  <c r="P366" i="1"/>
  <c r="B366" i="1" l="1"/>
  <c r="C368" i="1"/>
  <c r="P367" i="1"/>
  <c r="B367" i="1" s="1"/>
  <c r="C369" i="1" l="1"/>
  <c r="P368" i="1"/>
  <c r="B368" i="1" l="1"/>
  <c r="C370" i="1"/>
  <c r="P369" i="1"/>
  <c r="B369" i="1" s="1"/>
  <c r="C371" i="1" l="1"/>
  <c r="P370" i="1"/>
  <c r="B370" i="1" l="1"/>
  <c r="C372" i="1"/>
  <c r="P371" i="1"/>
  <c r="B371" i="1" s="1"/>
  <c r="C373" i="1" l="1"/>
  <c r="P372" i="1"/>
  <c r="B372" i="1" s="1"/>
  <c r="C374" i="1" l="1"/>
  <c r="P373" i="1"/>
  <c r="B373" i="1" l="1"/>
  <c r="C375" i="1"/>
  <c r="P374" i="1"/>
  <c r="B374" i="1" s="1"/>
  <c r="C376" i="1" l="1"/>
  <c r="P375" i="1"/>
  <c r="B375" i="1" l="1"/>
  <c r="C377" i="1"/>
  <c r="P376" i="1"/>
  <c r="B376" i="1" s="1"/>
  <c r="C378" i="1" l="1"/>
  <c r="P377" i="1"/>
  <c r="B377" i="1" l="1"/>
  <c r="C379" i="1"/>
  <c r="P378" i="1"/>
  <c r="B378" i="1" s="1"/>
  <c r="C380" i="1" l="1"/>
  <c r="P379" i="1"/>
  <c r="B379" i="1" s="1"/>
  <c r="C381" i="1" l="1"/>
  <c r="P380" i="1"/>
  <c r="B380" i="1" l="1"/>
  <c r="C382" i="1"/>
  <c r="P381" i="1"/>
  <c r="B381" i="1" s="1"/>
  <c r="C383" i="1" l="1"/>
  <c r="P382" i="1"/>
  <c r="B382" i="1" l="1"/>
  <c r="C384" i="1"/>
  <c r="P383" i="1"/>
  <c r="B383" i="1" s="1"/>
  <c r="C385" i="1" l="1"/>
  <c r="P384" i="1"/>
  <c r="B384" i="1" l="1"/>
  <c r="C386" i="1"/>
  <c r="P385" i="1"/>
  <c r="B385" i="1" s="1"/>
  <c r="C387" i="1" l="1"/>
  <c r="P386" i="1"/>
  <c r="B386" i="1" s="1"/>
  <c r="C388" i="1" l="1"/>
  <c r="P387" i="1"/>
  <c r="B387" i="1" l="1"/>
  <c r="C389" i="1"/>
  <c r="P388" i="1"/>
  <c r="B388" i="1" s="1"/>
  <c r="C390" i="1" l="1"/>
  <c r="P389" i="1"/>
  <c r="B389" i="1" l="1"/>
  <c r="C391" i="1"/>
  <c r="P390" i="1"/>
  <c r="B390" i="1" s="1"/>
  <c r="C392" i="1" l="1"/>
  <c r="P391" i="1"/>
  <c r="B391" i="1" l="1"/>
  <c r="C393" i="1"/>
  <c r="P392" i="1"/>
  <c r="B392" i="1" s="1"/>
  <c r="C394" i="1" l="1"/>
  <c r="P393" i="1"/>
  <c r="B393" i="1" s="1"/>
  <c r="R394" i="1" l="1"/>
  <c r="C395" i="1" s="1"/>
  <c r="P394" i="1"/>
  <c r="B394" i="1" l="1"/>
  <c r="C396" i="1"/>
  <c r="P395" i="1"/>
  <c r="B395" i="1" s="1"/>
  <c r="C397" i="1" l="1"/>
  <c r="P396" i="1"/>
  <c r="B396" i="1" l="1"/>
  <c r="C398" i="1"/>
  <c r="P397" i="1"/>
  <c r="B397" i="1" s="1"/>
  <c r="R398" i="1" l="1"/>
  <c r="P398" i="1"/>
  <c r="B398" i="1" l="1"/>
</calcChain>
</file>

<file path=xl/sharedStrings.xml><?xml version="1.0" encoding="utf-8"?>
<sst xmlns="http://schemas.openxmlformats.org/spreadsheetml/2006/main" count="132" uniqueCount="87">
  <si>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</si>
  <si>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</si>
  <si>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</si>
  <si>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</si>
  <si>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</si>
  <si>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</si>
  <si>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</si>
  <si>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</si>
  <si>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</si>
  <si>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</si>
  <si>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</si>
  <si>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</si>
  <si>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</si>
  <si>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</si>
  <si>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</si>
  <si>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</si>
  <si>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</si>
  <si>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</si>
  <si>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</si>
  <si>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</si>
  <si>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</si>
  <si>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</si>
  <si>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</si>
  <si>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</si>
  <si>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</si>
  <si>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</si>
  <si>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</si>
  <si>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</si>
  <si>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</si>
  <si>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</si>
  <si>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</si>
  <si>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</si>
  <si>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</si>
  <si>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</si>
  <si>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</si>
  <si>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</si>
  <si>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</si>
  <si>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</si>
  <si>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</si>
  <si>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</si>
  <si>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</si>
  <si>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</si>
  <si>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</si>
  <si>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</si>
  <si>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</si>
  <si>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</si>
  <si>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</si>
  <si>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</si>
  <si>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</si>
  <si>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</si>
  <si>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</si>
  <si>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</si>
  <si>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</si>
  <si>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</si>
  <si>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</si>
  <si>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</si>
  <si>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</si>
  <si>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</si>
  <si>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</si>
  <si>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</si>
  <si>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</si>
  <si>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</si>
  <si>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</si>
  <si>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</si>
  <si>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</si>
  <si>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</si>
  <si>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</si>
  <si>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</si>
  <si>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</si>
  <si>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</si>
  <si>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</si>
  <si>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</si>
  <si>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</si>
  <si>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</si>
  <si>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</si>
  <si>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</si>
  <si>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</si>
  <si>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</si>
  <si>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</si>
  <si>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LINHA 6</t>
  </si>
  <si>
    <t>DI + 1,40% / 1,50%</t>
  </si>
  <si>
    <t>DATA VENCIMENTO</t>
  </si>
  <si>
    <t>CONCESSIONÁRIA LINHA UNIVERSIDADE S.A.  - 3ª Emissão de Debêntures - 3ª Série - R$ 205.000.000,00 - 70.000 Debêntures</t>
  </si>
  <si>
    <t>LNUV33</t>
  </si>
  <si>
    <t>[CRONOGRAMA]</t>
  </si>
  <si>
    <t>BRLNUVDBS084</t>
  </si>
  <si>
    <t>AGD 28/07/2022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</si>
</sst>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1"/>
      <color indexed="8"/>
      <name val="Verdana"/>
      <family val="2"/>
    </font>
    <font>
      <sz val="10"/>
      <color rgb="FF0070C0"/>
      <name val="Verdana"/>
      <family val="2"/>
    </font>
    <font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6" fillId="4" borderId="0" xfId="0" applyNumberFormat="1" applyFont="1" applyFill="1" applyAlignment="1">
      <alignment horizontal="left" vertical="center"/>
    </xf>
    <xf numFmtId="0" fontId="16" fillId="4" borderId="0" xfId="0" applyFont="1" applyFill="1" applyAlignment="1">
      <alignment horizontal="left" vertical="top"/>
    </xf>
    <xf numFmtId="10" fontId="17" fillId="6" borderId="0" xfId="2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3" borderId="0" xfId="0" applyFont="1" applyFill="1" applyAlignment="1">
      <alignment horizontal="center"/>
    </xf>
    <xf numFmtId="0" fontId="18" fillId="4" borderId="0" xfId="0" applyFont="1" applyFill="1"/>
    <xf numFmtId="2" fontId="1" fillId="4" borderId="0" xfId="0" applyNumberFormat="1" applyFont="1" applyFill="1" applyAlignment="1">
      <alignment horizontal="center"/>
    </xf>
    <xf numFmtId="14" fontId="19" fillId="3" borderId="0" xfId="0" applyNumberFormat="1" applyFont="1" applyFill="1" applyAlignment="1">
      <alignment horizontal="center" vertical="center"/>
    </xf>
    <xf numFmtId="14" fontId="20" fillId="3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78" fontId="1" fillId="4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14" fontId="2" fillId="0" borderId="0" xfId="0" applyNumberFormat="1" applyFont="1"/>
    <xf numFmtId="14" fontId="10" fillId="0" borderId="0" xfId="0" applyNumberFormat="1" applyFont="1" applyAlignment="1">
      <alignment horizontal="center"/>
    </xf>
    <xf numFmtId="176" fontId="5" fillId="0" borderId="1" xfId="1" applyNumberFormat="1" applyFont="1" applyFill="1" applyBorder="1" applyAlignment="1">
      <alignment horizontal="left"/>
    </xf>
    <xf numFmtId="14" fontId="4" fillId="0" borderId="0" xfId="0" applyNumberFormat="1" applyFont="1" applyAlignment="1">
      <alignment horizontal="center"/>
    </xf>
    <xf numFmtId="10" fontId="1" fillId="4" borderId="0" xfId="0" applyNumberFormat="1" applyFont="1" applyFill="1" applyAlignment="1">
      <alignment horizontal="center"/>
    </xf>
    <xf numFmtId="0" fontId="21" fillId="6" borderId="0" xfId="2" applyFont="1" applyAlignment="1">
      <alignment horizontal="center"/>
    </xf>
    <xf numFmtId="0" fontId="16" fillId="4" borderId="0" xfId="0" applyFont="1" applyFill="1" applyAlignment="1">
      <alignment horizontal="left"/>
    </xf>
    <xf numFmtId="10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0" fontId="13" fillId="4" borderId="0" xfId="0" applyFont="1" applyFill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47626</xdr:rowOff>
    </xdr:from>
    <xdr:to>
      <xdr:col>0</xdr:col>
      <xdr:colOff>1200149</xdr:colOff>
      <xdr:row>4</xdr:row>
      <xdr:rowOff>103238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0C3C49-F37D-4710-A265-839410A8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7626"/>
          <a:ext cx="1019175" cy="7604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36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29" width="15" style="8" customWidth="1"/>
    <col min="30" max="30" width="16" style="8" bestFit="1" customWidth="1"/>
    <col min="31" max="31" width="12.140625" style="8" customWidth="1"/>
    <col min="32" max="32" width="11.140625" style="8" customWidth="1"/>
    <col min="33" max="33" width="13.7109375" style="8" customWidth="1"/>
    <col min="34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43" customFormat="1" ht="14.25" x14ac:dyDescent="0.2">
      <c r="A1" s="126"/>
      <c r="B1" s="115">
        <f ca="1">WORKDAY(TODAY(),1,$W$160:$W$544)</f>
        <v>45279</v>
      </c>
      <c r="C1" s="68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95"/>
      <c r="P1" s="65"/>
      <c r="Q1" s="65"/>
      <c r="R1" s="64"/>
      <c r="S1" s="96"/>
      <c r="T1" s="97"/>
      <c r="U1" s="38"/>
      <c r="V1" s="38"/>
      <c r="W1" s="54" t="s">
        <v>0</v>
      </c>
      <c r="X1" s="55"/>
      <c r="Y1" s="54" t="s">
        <v>84</v>
      </c>
      <c r="Z1" s="54"/>
      <c r="AA1" s="54"/>
      <c r="AB1" s="54" t="s">
        <v>1</v>
      </c>
      <c r="AC1" s="54"/>
      <c r="AD1" s="54"/>
      <c r="AE1" s="54"/>
      <c r="AF1" s="56"/>
      <c r="AG1" s="54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</row>
    <row r="2" spans="1:192" s="43" customFormat="1" ht="14.25" x14ac:dyDescent="0.15">
      <c r="A2" s="127"/>
      <c r="B2" s="116" t="s">
        <v>82</v>
      </c>
      <c r="C2" s="94"/>
      <c r="D2" s="94"/>
      <c r="E2" s="98"/>
      <c r="F2" s="99"/>
      <c r="G2" s="99"/>
      <c r="H2" s="99"/>
      <c r="I2" s="100"/>
      <c r="J2" s="100"/>
      <c r="K2" s="94"/>
      <c r="L2" s="94"/>
      <c r="M2" s="94"/>
      <c r="N2" s="94"/>
      <c r="O2" s="101"/>
      <c r="P2" s="94"/>
      <c r="Q2" s="94"/>
      <c r="R2" s="102"/>
      <c r="S2" s="96"/>
      <c r="T2" s="97"/>
      <c r="U2" s="45"/>
      <c r="V2" s="45"/>
      <c r="W2" s="46"/>
      <c r="X2" s="47"/>
      <c r="Y2" s="39"/>
      <c r="Z2" s="45"/>
      <c r="AA2" s="45"/>
      <c r="AB2" s="39"/>
      <c r="AC2" s="39"/>
      <c r="AD2" s="39"/>
      <c r="AE2" s="45"/>
      <c r="AF2" s="48"/>
      <c r="AG2" s="45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</row>
    <row r="3" spans="1:192" s="43" customFormat="1" ht="14.25" x14ac:dyDescent="0.15">
      <c r="A3" s="128"/>
      <c r="B3" s="116" t="s">
        <v>80</v>
      </c>
      <c r="C3" s="94"/>
      <c r="D3" s="94"/>
      <c r="E3" s="98"/>
      <c r="F3" s="99"/>
      <c r="G3" s="99"/>
      <c r="H3" s="99"/>
      <c r="I3" s="100"/>
      <c r="J3" s="100"/>
      <c r="K3" s="94"/>
      <c r="L3" s="94"/>
      <c r="M3" s="94"/>
      <c r="N3" s="94"/>
      <c r="O3" s="101"/>
      <c r="P3" s="94"/>
      <c r="Q3" s="94"/>
      <c r="R3" s="102"/>
      <c r="S3" s="96"/>
      <c r="T3" s="97"/>
      <c r="U3" s="45"/>
      <c r="V3" s="45"/>
      <c r="W3" s="46"/>
      <c r="X3" s="47"/>
      <c r="Y3" s="39"/>
      <c r="Z3" s="45"/>
      <c r="AA3" s="45"/>
      <c r="AB3" s="39"/>
      <c r="AC3" s="39"/>
      <c r="AD3" s="39"/>
      <c r="AE3" s="45"/>
      <c r="AF3" s="48"/>
      <c r="AG3" s="45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</row>
    <row r="4" spans="1:192" s="43" customFormat="1" ht="12.75" customHeight="1" x14ac:dyDescent="0.2">
      <c r="A4" s="129"/>
      <c r="B4" s="120" t="s">
        <v>85</v>
      </c>
      <c r="C4" s="94"/>
      <c r="D4" s="94"/>
      <c r="E4" s="98"/>
      <c r="F4" s="99"/>
      <c r="G4" s="99"/>
      <c r="H4" s="99"/>
      <c r="I4" s="100"/>
      <c r="J4" s="100"/>
      <c r="K4" s="94"/>
      <c r="L4" s="94"/>
      <c r="M4" s="94"/>
      <c r="N4" s="94"/>
      <c r="O4" s="101"/>
      <c r="P4" s="94"/>
      <c r="Q4" s="94"/>
      <c r="R4" s="102"/>
      <c r="S4" s="96"/>
      <c r="T4" s="97"/>
      <c r="U4" s="45"/>
      <c r="V4" s="45"/>
      <c r="W4" s="45"/>
      <c r="X4" s="47"/>
      <c r="Y4" s="39"/>
      <c r="Z4" s="45"/>
      <c r="AA4" s="45"/>
      <c r="AB4" s="39"/>
      <c r="AC4" s="39"/>
      <c r="AD4" s="39"/>
      <c r="AE4" s="45"/>
      <c r="AF4" s="48"/>
      <c r="AG4" s="4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</row>
    <row r="5" spans="1:192" s="43" customFormat="1" ht="14.25" x14ac:dyDescent="0.2">
      <c r="A5" s="130" t="str">
        <f>IF(A4="Sim",VLOOKUP($B$1,$A$12:$T$4692,16),"")</f>
        <v/>
      </c>
      <c r="B5" s="137" t="s">
        <v>86</v>
      </c>
      <c r="C5" s="134"/>
      <c r="D5" s="103"/>
      <c r="E5" s="104"/>
      <c r="F5" s="105"/>
      <c r="G5" s="105"/>
      <c r="H5" s="105"/>
      <c r="I5" s="106"/>
      <c r="J5" s="107"/>
      <c r="K5" s="108"/>
      <c r="L5" s="108"/>
      <c r="M5" s="109"/>
      <c r="N5" s="109"/>
      <c r="O5" s="110"/>
      <c r="P5" s="111"/>
      <c r="Q5" s="111"/>
      <c r="R5" s="112"/>
      <c r="S5" s="113"/>
      <c r="T5" s="114"/>
      <c r="U5" s="49"/>
      <c r="V5" s="49"/>
      <c r="W5" s="49"/>
      <c r="X5" s="50"/>
      <c r="Y5" s="49"/>
      <c r="Z5" s="49"/>
      <c r="AA5" s="49"/>
      <c r="AB5" s="49"/>
      <c r="AC5" s="49"/>
      <c r="AD5" s="49"/>
      <c r="AE5" s="49"/>
      <c r="AF5" s="49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</row>
    <row r="6" spans="1:192" s="43" customFormat="1" ht="12.75" x14ac:dyDescent="0.2">
      <c r="A6" s="76" t="s">
        <v>58</v>
      </c>
      <c r="B6" s="133" t="s">
        <v>60</v>
      </c>
      <c r="C6" s="133" t="s">
        <v>78</v>
      </c>
      <c r="D6" s="133" t="s">
        <v>61</v>
      </c>
      <c r="E6" s="133" t="s">
        <v>62</v>
      </c>
      <c r="F6" s="133" t="s">
        <v>63</v>
      </c>
      <c r="G6" s="133" t="s">
        <v>64</v>
      </c>
      <c r="H6" s="133" t="s">
        <v>65</v>
      </c>
      <c r="I6" s="133" t="s">
        <v>66</v>
      </c>
      <c r="J6" s="133" t="s">
        <v>67</v>
      </c>
      <c r="K6" s="133" t="s">
        <v>68</v>
      </c>
      <c r="L6" s="133" t="s">
        <v>69</v>
      </c>
      <c r="M6" s="133" t="s">
        <v>70</v>
      </c>
      <c r="N6" s="133" t="s">
        <v>71</v>
      </c>
      <c r="O6" s="133" t="s">
        <v>72</v>
      </c>
      <c r="P6" s="133" t="s">
        <v>73</v>
      </c>
      <c r="Q6" s="133" t="s">
        <v>74</v>
      </c>
      <c r="R6" s="133" t="s">
        <v>75</v>
      </c>
      <c r="S6" s="133" t="s">
        <v>76</v>
      </c>
      <c r="T6" s="133" t="s">
        <v>77</v>
      </c>
      <c r="U6" s="38"/>
      <c r="V6" s="38"/>
      <c r="W6" s="38"/>
      <c r="X6" s="41"/>
      <c r="Y6" s="38"/>
      <c r="Z6" s="38"/>
      <c r="AA6" s="38"/>
      <c r="AB6" s="38"/>
      <c r="AC6" s="38"/>
      <c r="AD6" s="38"/>
      <c r="AE6" s="38"/>
      <c r="AF6" s="40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</row>
    <row r="7" spans="1:192" s="43" customFormat="1" ht="12.75" x14ac:dyDescent="0.15">
      <c r="A7" s="122">
        <v>44281</v>
      </c>
      <c r="B7" s="73" t="s">
        <v>4</v>
      </c>
      <c r="C7" s="73" t="s">
        <v>5</v>
      </c>
      <c r="D7" s="77" t="s">
        <v>6</v>
      </c>
      <c r="E7" s="78" t="s">
        <v>6</v>
      </c>
      <c r="F7" s="77" t="s">
        <v>6</v>
      </c>
      <c r="G7" s="77" t="s">
        <v>6</v>
      </c>
      <c r="H7" s="77" t="s">
        <v>6</v>
      </c>
      <c r="I7" s="79" t="s">
        <v>7</v>
      </c>
      <c r="J7" s="79" t="s">
        <v>7</v>
      </c>
      <c r="K7" s="79" t="s">
        <v>7</v>
      </c>
      <c r="L7" s="79" t="s">
        <v>7</v>
      </c>
      <c r="M7" s="80" t="s">
        <v>7</v>
      </c>
      <c r="N7" s="81" t="s">
        <v>8</v>
      </c>
      <c r="O7" s="82" t="s">
        <v>9</v>
      </c>
      <c r="P7" s="73" t="s">
        <v>10</v>
      </c>
      <c r="Q7" s="83" t="s">
        <v>11</v>
      </c>
      <c r="R7" s="83" t="s">
        <v>11</v>
      </c>
      <c r="S7" s="84" t="s">
        <v>12</v>
      </c>
      <c r="T7" s="85" t="s">
        <v>12</v>
      </c>
      <c r="U7" s="38"/>
      <c r="V7" s="38"/>
      <c r="W7" s="38"/>
      <c r="X7" s="41"/>
      <c r="Y7" s="38"/>
      <c r="Z7" s="38"/>
      <c r="AA7" s="38"/>
      <c r="AB7" s="38"/>
      <c r="AC7" s="38"/>
      <c r="AD7" s="38"/>
      <c r="AE7" s="38"/>
      <c r="AF7" s="40"/>
      <c r="AG7" s="38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</row>
    <row r="8" spans="1:192" s="43" customFormat="1" ht="12.75" x14ac:dyDescent="0.15">
      <c r="A8" s="90" t="s">
        <v>59</v>
      </c>
      <c r="B8" s="73" t="s">
        <v>13</v>
      </c>
      <c r="C8" s="73" t="s">
        <v>14</v>
      </c>
      <c r="D8" s="86" t="s">
        <v>15</v>
      </c>
      <c r="E8" s="87" t="s">
        <v>16</v>
      </c>
      <c r="F8" s="73" t="s">
        <v>16</v>
      </c>
      <c r="G8" s="73" t="s">
        <v>16</v>
      </c>
      <c r="H8" s="73" t="s">
        <v>16</v>
      </c>
      <c r="I8" s="88"/>
      <c r="J8" s="88" t="s">
        <v>3</v>
      </c>
      <c r="K8" s="89" t="s">
        <v>17</v>
      </c>
      <c r="L8" s="89" t="s">
        <v>17</v>
      </c>
      <c r="M8" s="81" t="s">
        <v>16</v>
      </c>
      <c r="N8" s="81" t="s">
        <v>18</v>
      </c>
      <c r="O8" s="82"/>
      <c r="P8" s="73"/>
      <c r="Q8" s="73"/>
      <c r="R8" s="83"/>
      <c r="S8" s="84" t="s">
        <v>19</v>
      </c>
      <c r="T8" s="85" t="s">
        <v>3</v>
      </c>
      <c r="U8" s="38"/>
      <c r="V8" s="38"/>
      <c r="W8" s="38"/>
      <c r="X8" s="41"/>
      <c r="Y8" s="38"/>
      <c r="Z8" s="38"/>
      <c r="AA8" s="38"/>
      <c r="AB8" s="38"/>
      <c r="AC8" s="38"/>
      <c r="AD8" s="38"/>
      <c r="AE8" s="38"/>
      <c r="AF8" s="40"/>
      <c r="AG8" s="38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</row>
    <row r="9" spans="1:192" s="43" customFormat="1" ht="14.25" x14ac:dyDescent="0.2">
      <c r="A9" s="122">
        <v>44392</v>
      </c>
      <c r="B9" s="119" t="s">
        <v>83</v>
      </c>
      <c r="C9" s="91"/>
      <c r="D9" s="73"/>
      <c r="E9" s="87" t="s">
        <v>20</v>
      </c>
      <c r="F9" s="73" t="s">
        <v>21</v>
      </c>
      <c r="G9" s="73" t="s">
        <v>21</v>
      </c>
      <c r="H9" s="73" t="s">
        <v>21</v>
      </c>
      <c r="I9" s="88" t="s">
        <v>22</v>
      </c>
      <c r="J9" s="88" t="s">
        <v>23</v>
      </c>
      <c r="K9" s="89" t="s">
        <v>24</v>
      </c>
      <c r="L9" s="89" t="s">
        <v>24</v>
      </c>
      <c r="M9" s="81" t="s">
        <v>25</v>
      </c>
      <c r="N9" s="73" t="s">
        <v>21</v>
      </c>
      <c r="O9" s="82"/>
      <c r="P9" s="73"/>
      <c r="Q9" s="73"/>
      <c r="R9" s="83"/>
      <c r="S9" s="84" t="s">
        <v>26</v>
      </c>
      <c r="T9" s="85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</row>
    <row r="10" spans="1:192" s="43" customFormat="1" ht="12.75" x14ac:dyDescent="0.15">
      <c r="A10" s="90" t="s">
        <v>81</v>
      </c>
      <c r="B10" s="73" t="s">
        <v>79</v>
      </c>
      <c r="C10" s="73" t="s">
        <v>27</v>
      </c>
      <c r="D10" s="86" t="s">
        <v>28</v>
      </c>
      <c r="E10" s="87" t="s">
        <v>29</v>
      </c>
      <c r="F10" s="73" t="s">
        <v>30</v>
      </c>
      <c r="G10" s="73" t="s">
        <v>31</v>
      </c>
      <c r="H10" s="73" t="s">
        <v>32</v>
      </c>
      <c r="I10" s="88" t="s">
        <v>33</v>
      </c>
      <c r="J10" s="88" t="s">
        <v>17</v>
      </c>
      <c r="K10" s="73" t="s">
        <v>34</v>
      </c>
      <c r="L10" s="73" t="s">
        <v>35</v>
      </c>
      <c r="M10" s="73" t="s">
        <v>36</v>
      </c>
      <c r="N10" s="81" t="s">
        <v>37</v>
      </c>
      <c r="O10" s="82"/>
      <c r="P10" s="73" t="s">
        <v>38</v>
      </c>
      <c r="Q10" s="73" t="s">
        <v>50</v>
      </c>
      <c r="R10" s="83"/>
      <c r="S10" s="84"/>
      <c r="T10" s="85"/>
      <c r="U10" s="38"/>
      <c r="V10" s="40"/>
      <c r="W10" s="57" t="s">
        <v>39</v>
      </c>
      <c r="X10" s="58" t="s">
        <v>2</v>
      </c>
      <c r="Y10" s="57" t="s">
        <v>40</v>
      </c>
      <c r="Z10" s="57" t="s">
        <v>41</v>
      </c>
      <c r="AA10" s="57" t="s">
        <v>42</v>
      </c>
      <c r="AB10" s="57" t="s">
        <v>43</v>
      </c>
      <c r="AC10" s="59" t="s">
        <v>43</v>
      </c>
      <c r="AD10" s="57" t="s">
        <v>44</v>
      </c>
      <c r="AE10" s="57" t="s">
        <v>45</v>
      </c>
      <c r="AF10" s="60" t="s">
        <v>46</v>
      </c>
      <c r="AG10" s="57" t="s">
        <v>46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</row>
    <row r="11" spans="1:192" s="43" customFormat="1" ht="12.75" x14ac:dyDescent="0.2">
      <c r="A11" s="123">
        <v>44778</v>
      </c>
      <c r="B11" s="73" t="s">
        <v>47</v>
      </c>
      <c r="C11" s="73" t="s">
        <v>47</v>
      </c>
      <c r="D11" s="88"/>
      <c r="E11" s="87"/>
      <c r="F11" s="92"/>
      <c r="G11" s="92" t="s">
        <v>48</v>
      </c>
      <c r="H11" s="92"/>
      <c r="I11" s="91"/>
      <c r="J11" s="88" t="s">
        <v>24</v>
      </c>
      <c r="K11" s="87"/>
      <c r="L11" s="87"/>
      <c r="M11" s="93"/>
      <c r="N11" s="93"/>
      <c r="O11" s="82"/>
      <c r="P11" s="73" t="s">
        <v>47</v>
      </c>
      <c r="Q11" s="85"/>
      <c r="R11" s="83" t="s">
        <v>47</v>
      </c>
      <c r="S11" s="84"/>
      <c r="T11" s="85"/>
      <c r="U11" s="39"/>
      <c r="V11" s="40"/>
      <c r="W11" s="57"/>
      <c r="X11" s="58"/>
      <c r="Y11" s="57" t="s">
        <v>47</v>
      </c>
      <c r="Z11" s="57" t="s">
        <v>49</v>
      </c>
      <c r="AA11" s="61"/>
      <c r="AB11" s="57" t="s">
        <v>47</v>
      </c>
      <c r="AC11" s="59" t="s">
        <v>50</v>
      </c>
      <c r="AD11" s="57" t="s">
        <v>47</v>
      </c>
      <c r="AE11" s="57"/>
      <c r="AF11" s="60" t="s">
        <v>51</v>
      </c>
      <c r="AG11" s="57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</row>
    <row r="12" spans="1:192" ht="18.75" x14ac:dyDescent="0.3">
      <c r="A12" s="131">
        <f>A9</f>
        <v>44392</v>
      </c>
      <c r="B12" s="15">
        <f ca="1">IF(A12&lt;=TODAY(),C12+P12,IF(AND(A12&gt;TODAY(),A12&lt;=$B$1),IF(VLOOKUP(TODAY(),$A$10:$D$5000,4,FALSE)=0,"n.d",C12+P12),"n.d"))</f>
        <v>1000</v>
      </c>
      <c r="C12" s="118">
        <v>1000</v>
      </c>
      <c r="D12" s="13">
        <f ca="1">IF(A12&lt;$B$1,VLOOKUP(A12,[1]DI!$A$4:$B$15000,2,FALSE),0)</f>
        <v>4.1500000000000002E-2</v>
      </c>
      <c r="E12" s="14">
        <f t="shared" ref="E12:E75" ca="1" si="0">ROUND(((1+D12)^(1/252)),8)</f>
        <v>1.00016137</v>
      </c>
      <c r="F12" s="14">
        <v>1</v>
      </c>
      <c r="G12" s="14">
        <f>F12</f>
        <v>1</v>
      </c>
      <c r="H12" s="14">
        <f t="shared" ref="H12:H75" si="1">ROUND(F12/G12,8)</f>
        <v>1</v>
      </c>
      <c r="I12" s="117">
        <v>1.4999999999999999E-2</v>
      </c>
      <c r="J12" s="52">
        <f>AD160</f>
        <v>44392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21">
        <f t="shared" ref="Q12:Q75" si="5">IF($O12&gt;0,VLOOKUP($O12,$W$12:$AC$150,7),0)</f>
        <v>0</v>
      </c>
      <c r="R12" s="14">
        <f>IF(Q12&gt;0,TRUNC(Q12*C12,8),0)</f>
        <v>0</v>
      </c>
      <c r="S12" s="19" t="str">
        <f>AF12</f>
        <v>J=</v>
      </c>
      <c r="T12" s="35">
        <f>AG12</f>
        <v>44403</v>
      </c>
      <c r="U12" s="3"/>
      <c r="V12" s="20"/>
      <c r="W12" s="62">
        <v>0</v>
      </c>
      <c r="X12" s="63">
        <f t="shared" ref="X12:X13" si="6">AD160</f>
        <v>44392</v>
      </c>
      <c r="Y12" s="124">
        <f>C12</f>
        <v>1000</v>
      </c>
      <c r="Z12" s="64"/>
      <c r="AA12" s="121"/>
      <c r="AB12" s="64"/>
      <c r="AC12" s="66"/>
      <c r="AD12" s="65"/>
      <c r="AE12" s="62"/>
      <c r="AF12" s="67" t="s">
        <v>52</v>
      </c>
      <c r="AG12" s="68">
        <f t="shared" ref="AG12:AG13" si="7">X13</f>
        <v>44403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35">
        <f t="shared" ref="A13:A76" si="8">(A12+1)</f>
        <v>44393</v>
      </c>
      <c r="B13" s="15">
        <f ca="1">IF(A13&lt;=TODAY(),C13+P13,IF(AND(A13&gt;TODAY(),A13&lt;=$B$1),IF(VLOOKUP(TODAY(),$A$10:$D$5000,4,FALSE)=0,"n.d",C13+P13),"n.d"))</f>
        <v>1000.220464</v>
      </c>
      <c r="C13" s="14">
        <f t="shared" ref="C13:C76" si="9">(C12-R12)</f>
        <v>1000</v>
      </c>
      <c r="D13" s="13">
        <f ca="1">IF(A13&lt;$B$1,VLOOKUP(A13,[1]DI!$A$4:$B$15000,2,FALSE),0)</f>
        <v>4.1500000000000002E-2</v>
      </c>
      <c r="E13" s="14">
        <f t="shared" ca="1" si="0"/>
        <v>1.00016137</v>
      </c>
      <c r="F13" s="14">
        <f ca="1">(TRUNC(PRODUCT($E$12:$E12),16))</f>
        <v>1.00016137</v>
      </c>
      <c r="G13" s="14">
        <f t="shared" ref="G13:G76" si="10">IF(O12&gt;0,F12,G12)</f>
        <v>1</v>
      </c>
      <c r="H13" s="14">
        <f t="shared" ca="1" si="1"/>
        <v>1.00016137</v>
      </c>
      <c r="I13" s="13">
        <f>IF(O12&gt;0,VLOOKUP(A12,AD$160:AE$166,2),I12)</f>
        <v>1.4999999999999999E-2</v>
      </c>
      <c r="J13" s="35">
        <f t="shared" ref="J13:J76" si="11">IF(O12&gt;0,VLOOKUP(O12,W$12:AG$150,2),J12)</f>
        <v>44392</v>
      </c>
      <c r="K13" s="2">
        <f t="shared" ref="K13:K76" si="12">IF(A13&gt;J13,IF(NETWORKDAYS(J13,A13,$W$160:$W$544)-1=0,1,NETWORKDAYS(J13,A13,$W$160:$W$544)-1),0)</f>
        <v>1</v>
      </c>
      <c r="L13" s="18">
        <f t="shared" ref="L13:L76" si="13">IF(AND(K13=1,K12=1),1,IF(K13&gt;0,IF(K13=K12,K13+1,K13),0))</f>
        <v>1</v>
      </c>
      <c r="M13" s="12">
        <f t="shared" si="2"/>
        <v>1.0000590840000001</v>
      </c>
      <c r="N13" s="12">
        <f t="shared" ca="1" si="3"/>
        <v>1.0002204640000001</v>
      </c>
      <c r="O13" s="18">
        <f t="shared" ref="O13:O76" si="14">IF(VLOOKUP(A13,X$12:AE$150,8)=VLOOKUP(A12,X$12:AE$150,8),0,VLOOKUP(A13,X$12:AE$150,8))</f>
        <v>0</v>
      </c>
      <c r="P13" s="14">
        <f t="shared" ca="1" si="4"/>
        <v>0.22046399999999999</v>
      </c>
      <c r="Q13" s="21">
        <f t="shared" si="5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J=</v>
      </c>
      <c r="T13" s="35">
        <f t="shared" ref="T13:T76" si="17">IF(O12&gt;0,VLOOKUP(O12,W$12:AG$150,11),T12)</f>
        <v>44403</v>
      </c>
      <c r="U13" s="3"/>
      <c r="V13" s="4"/>
      <c r="W13" s="62">
        <f t="shared" ref="W13:W26" si="18">W12+1</f>
        <v>1</v>
      </c>
      <c r="X13" s="63">
        <f t="shared" si="6"/>
        <v>44403</v>
      </c>
      <c r="Y13" s="124">
        <f t="shared" ref="Y13" si="19">(Y12-AB13)</f>
        <v>1000</v>
      </c>
      <c r="Z13" s="65">
        <f t="shared" ref="Z13" si="20">NETWORKDAYS(X12,X13,W$160:W$444)-1</f>
        <v>7</v>
      </c>
      <c r="AA13" s="125">
        <f>ROUND((ROUND(((1+0.014)^(Z13/252)),9)-1)*Y12,8)</f>
        <v>0.386266</v>
      </c>
      <c r="AB13" s="69">
        <f t="shared" ref="AB13" si="21">TRUNC(Y$12*AC13,6)</f>
        <v>0</v>
      </c>
      <c r="AC13" s="66">
        <v>0</v>
      </c>
      <c r="AD13" s="124">
        <f t="shared" ref="AD13" si="22">(AA13+AB13)</f>
        <v>0.386266</v>
      </c>
      <c r="AE13" s="62">
        <f t="shared" ref="AE13:AE26" si="23">AE12+1</f>
        <v>1</v>
      </c>
      <c r="AF13" s="67" t="s">
        <v>52</v>
      </c>
      <c r="AG13" s="68">
        <f t="shared" si="7"/>
        <v>44434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35">
        <f t="shared" si="8"/>
        <v>44394</v>
      </c>
      <c r="B14" s="15">
        <f t="shared" ref="B14:B77" ca="1" si="24">IF(A14&lt;=TODAY(),C14+P14,IF(AND(A14&gt;TODAY(),A14&lt;=$B$1),IF(VLOOKUP(TODAY(),$A$10:$D$5000,4,FALSE)=0,"n.d",C14+P14),"n.d"))</f>
        <v>1000.381873</v>
      </c>
      <c r="C14" s="14">
        <f t="shared" si="9"/>
        <v>1000</v>
      </c>
      <c r="D14" s="13">
        <f ca="1">IF(A14&lt;$B$1,VLOOKUP(A14,[1]DI!$A$4:$B$15000,2,FALSE),0)</f>
        <v>0</v>
      </c>
      <c r="E14" s="14">
        <f t="shared" ca="1" si="0"/>
        <v>1</v>
      </c>
      <c r="F14" s="14">
        <f ca="1">(TRUNC(PRODUCT($E$12:$E13),16))</f>
        <v>1.00032276604028</v>
      </c>
      <c r="G14" s="14">
        <f t="shared" si="10"/>
        <v>1</v>
      </c>
      <c r="H14" s="14">
        <f t="shared" ca="1" si="1"/>
        <v>1.0003227699999999</v>
      </c>
      <c r="I14" s="13">
        <f t="shared" ref="I14:I77" si="25">IF(O13&gt;0,VLOOKUP(A13,AD$160:AE$166,2),I13)</f>
        <v>1.4999999999999999E-2</v>
      </c>
      <c r="J14" s="35">
        <f t="shared" si="11"/>
        <v>44392</v>
      </c>
      <c r="K14" s="2">
        <f t="shared" si="12"/>
        <v>1</v>
      </c>
      <c r="L14" s="18">
        <f t="shared" si="13"/>
        <v>1</v>
      </c>
      <c r="M14" s="12">
        <f t="shared" si="2"/>
        <v>1.0000590840000001</v>
      </c>
      <c r="N14" s="12">
        <f t="shared" ca="1" si="3"/>
        <v>1.000381873</v>
      </c>
      <c r="O14" s="18">
        <f t="shared" si="14"/>
        <v>0</v>
      </c>
      <c r="P14" s="14">
        <f t="shared" ca="1" si="4"/>
        <v>0.38187300000000002</v>
      </c>
      <c r="Q14" s="21">
        <f t="shared" si="5"/>
        <v>0</v>
      </c>
      <c r="R14" s="14">
        <f t="shared" si="15"/>
        <v>0</v>
      </c>
      <c r="S14" s="4" t="str">
        <f t="shared" si="16"/>
        <v>J=</v>
      </c>
      <c r="T14" s="35">
        <f t="shared" si="17"/>
        <v>44403</v>
      </c>
      <c r="U14" s="3"/>
      <c r="V14" s="4"/>
      <c r="W14" s="62">
        <f t="shared" si="18"/>
        <v>2</v>
      </c>
      <c r="X14" s="63">
        <f t="shared" ref="X14" si="26">AD162</f>
        <v>44434</v>
      </c>
      <c r="Y14" s="124">
        <f t="shared" ref="Y14" si="27">(Y13-AB14)</f>
        <v>1000</v>
      </c>
      <c r="Z14" s="65">
        <f t="shared" ref="Z14" si="28">NETWORKDAYS(X13,X14,W$160:W$444)-1</f>
        <v>23</v>
      </c>
      <c r="AA14" s="125">
        <f>ROUND((ROUND(((1+0.014)^(Z14/252)),9)-1)*Y13,8)</f>
        <v>1.2697210000000001</v>
      </c>
      <c r="AB14" s="69">
        <f t="shared" ref="AB14" si="29">TRUNC(Y$12*AC14,6)</f>
        <v>0</v>
      </c>
      <c r="AC14" s="66">
        <v>0</v>
      </c>
      <c r="AD14" s="124">
        <f t="shared" ref="AD14" si="30">(AA14+AB14)</f>
        <v>1.2697210000000001</v>
      </c>
      <c r="AE14" s="62">
        <f t="shared" si="23"/>
        <v>2</v>
      </c>
      <c r="AF14" s="67" t="s">
        <v>52</v>
      </c>
      <c r="AG14" s="68">
        <f t="shared" ref="AG14" si="31">X15</f>
        <v>44466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35">
        <f t="shared" si="8"/>
        <v>44395</v>
      </c>
      <c r="B15" s="15">
        <f t="shared" ca="1" si="24"/>
        <v>1000.381873</v>
      </c>
      <c r="C15" s="14">
        <f t="shared" si="9"/>
        <v>1000</v>
      </c>
      <c r="D15" s="13">
        <f ca="1">IF(A15&lt;$B$1,VLOOKUP(A15,[1]DI!$A$4:$B$15000,2,FALSE),0)</f>
        <v>0</v>
      </c>
      <c r="E15" s="14">
        <f t="shared" ca="1" si="0"/>
        <v>1</v>
      </c>
      <c r="F15" s="14">
        <f ca="1">(TRUNC(PRODUCT($E$12:$E14),16))</f>
        <v>1.00032276604028</v>
      </c>
      <c r="G15" s="14">
        <f t="shared" si="10"/>
        <v>1</v>
      </c>
      <c r="H15" s="14">
        <f t="shared" ca="1" si="1"/>
        <v>1.0003227699999999</v>
      </c>
      <c r="I15" s="13">
        <f t="shared" si="25"/>
        <v>1.4999999999999999E-2</v>
      </c>
      <c r="J15" s="35">
        <f t="shared" si="11"/>
        <v>44392</v>
      </c>
      <c r="K15" s="2">
        <f t="shared" si="12"/>
        <v>1</v>
      </c>
      <c r="L15" s="18">
        <f t="shared" si="13"/>
        <v>1</v>
      </c>
      <c r="M15" s="12">
        <f t="shared" si="2"/>
        <v>1.0000590840000001</v>
      </c>
      <c r="N15" s="12">
        <f t="shared" ca="1" si="3"/>
        <v>1.000381873</v>
      </c>
      <c r="O15" s="18">
        <f t="shared" si="14"/>
        <v>0</v>
      </c>
      <c r="P15" s="14">
        <f t="shared" ca="1" si="4"/>
        <v>0.38187300000000002</v>
      </c>
      <c r="Q15" s="21">
        <f t="shared" si="5"/>
        <v>0</v>
      </c>
      <c r="R15" s="14">
        <f t="shared" si="15"/>
        <v>0</v>
      </c>
      <c r="S15" s="4" t="str">
        <f t="shared" si="16"/>
        <v>J=</v>
      </c>
      <c r="T15" s="35">
        <f t="shared" si="17"/>
        <v>44403</v>
      </c>
      <c r="U15" s="3"/>
      <c r="V15" s="4"/>
      <c r="W15" s="62">
        <f t="shared" si="18"/>
        <v>3</v>
      </c>
      <c r="X15" s="63">
        <f t="shared" ref="X15:X17" si="32">AD163</f>
        <v>44466</v>
      </c>
      <c r="Y15" s="124">
        <f t="shared" ref="Y15:Y17" si="33">(Y14-AB15)</f>
        <v>1000</v>
      </c>
      <c r="Z15" s="65">
        <f t="shared" ref="Z15:Z17" si="34">NETWORKDAYS(X14,X15,W$160:W$444)-1</f>
        <v>21</v>
      </c>
      <c r="AA15" s="125">
        <f t="shared" ref="AA15:AA17" si="35">ROUND((ROUND(((1+0.014)^(Z15/252)),9)-1)*Y14,8)</f>
        <v>1.1592469999999999</v>
      </c>
      <c r="AB15" s="69">
        <f t="shared" ref="AB15:AB17" si="36">TRUNC(Y$12*AC15,6)</f>
        <v>0</v>
      </c>
      <c r="AC15" s="66">
        <v>0</v>
      </c>
      <c r="AD15" s="124">
        <f t="shared" ref="AD15:AD17" si="37">(AA15+AB15)</f>
        <v>1.1592469999999999</v>
      </c>
      <c r="AE15" s="62">
        <f t="shared" si="23"/>
        <v>3</v>
      </c>
      <c r="AF15" s="67" t="s">
        <v>52</v>
      </c>
      <c r="AG15" s="68">
        <f t="shared" ref="AG15:AG17" si="38">X16</f>
        <v>44495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35">
        <f t="shared" si="8"/>
        <v>44396</v>
      </c>
      <c r="B16" s="15">
        <f t="shared" ca="1" si="24"/>
        <v>1000.44097899</v>
      </c>
      <c r="C16" s="14">
        <f t="shared" si="9"/>
        <v>1000</v>
      </c>
      <c r="D16" s="13">
        <f ca="1">IF(A16&lt;$B$1,VLOOKUP(A16,[1]DI!$A$4:$B$15000,2,FALSE),0)</f>
        <v>4.1500000000000002E-2</v>
      </c>
      <c r="E16" s="14">
        <f t="shared" ca="1" si="0"/>
        <v>1.00016137</v>
      </c>
      <c r="F16" s="14">
        <f ca="1">(TRUNC(PRODUCT($E$12:$E15),16))</f>
        <v>1.00032276604028</v>
      </c>
      <c r="G16" s="14">
        <f t="shared" si="10"/>
        <v>1</v>
      </c>
      <c r="H16" s="14">
        <f t="shared" ca="1" si="1"/>
        <v>1.0003227699999999</v>
      </c>
      <c r="I16" s="13">
        <f t="shared" si="25"/>
        <v>1.4999999999999999E-2</v>
      </c>
      <c r="J16" s="35">
        <f t="shared" si="11"/>
        <v>44392</v>
      </c>
      <c r="K16" s="2">
        <f t="shared" si="12"/>
        <v>2</v>
      </c>
      <c r="L16" s="18">
        <f t="shared" si="13"/>
        <v>2</v>
      </c>
      <c r="M16" s="12">
        <f t="shared" si="2"/>
        <v>1.000118171</v>
      </c>
      <c r="N16" s="12">
        <f t="shared" ca="1" si="3"/>
        <v>1.000440979</v>
      </c>
      <c r="O16" s="18">
        <f t="shared" si="14"/>
        <v>0</v>
      </c>
      <c r="P16" s="14">
        <f t="shared" ca="1" si="4"/>
        <v>0.44097899000000002</v>
      </c>
      <c r="Q16" s="21">
        <f t="shared" si="5"/>
        <v>0</v>
      </c>
      <c r="R16" s="14">
        <f t="shared" si="15"/>
        <v>0</v>
      </c>
      <c r="S16" s="4" t="str">
        <f t="shared" si="16"/>
        <v>J=</v>
      </c>
      <c r="T16" s="35">
        <f t="shared" si="17"/>
        <v>44403</v>
      </c>
      <c r="U16" s="3"/>
      <c r="V16" s="4"/>
      <c r="W16" s="62">
        <f t="shared" si="18"/>
        <v>4</v>
      </c>
      <c r="X16" s="63">
        <f t="shared" si="32"/>
        <v>44495</v>
      </c>
      <c r="Y16" s="124">
        <f t="shared" si="33"/>
        <v>1000</v>
      </c>
      <c r="Z16" s="65">
        <f t="shared" si="34"/>
        <v>20</v>
      </c>
      <c r="AA16" s="125">
        <f t="shared" si="35"/>
        <v>1.1040140000000001</v>
      </c>
      <c r="AB16" s="69">
        <f t="shared" si="36"/>
        <v>0</v>
      </c>
      <c r="AC16" s="66">
        <v>0</v>
      </c>
      <c r="AD16" s="124">
        <f t="shared" si="37"/>
        <v>1.1040140000000001</v>
      </c>
      <c r="AE16" s="62">
        <f t="shared" si="23"/>
        <v>4</v>
      </c>
      <c r="AF16" s="67" t="s">
        <v>52</v>
      </c>
      <c r="AG16" s="68">
        <f t="shared" si="38"/>
        <v>44526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35">
        <f t="shared" si="8"/>
        <v>44397</v>
      </c>
      <c r="B17" s="15">
        <f t="shared" ca="1" si="24"/>
        <v>1000.661537</v>
      </c>
      <c r="C17" s="14">
        <f t="shared" si="9"/>
        <v>1000</v>
      </c>
      <c r="D17" s="13">
        <f ca="1">IF(A17&lt;$B$1,VLOOKUP(A17,[1]DI!$A$4:$B$15000,2,FALSE),0)</f>
        <v>4.1500000000000002E-2</v>
      </c>
      <c r="E17" s="14">
        <f t="shared" ca="1" si="0"/>
        <v>1.00016137</v>
      </c>
      <c r="F17" s="14">
        <f ca="1">(TRUNC(PRODUCT($E$12:$E16),16))</f>
        <v>1.0004841881250299</v>
      </c>
      <c r="G17" s="14">
        <f t="shared" si="10"/>
        <v>1</v>
      </c>
      <c r="H17" s="14">
        <f t="shared" ca="1" si="1"/>
        <v>1.0004841900000001</v>
      </c>
      <c r="I17" s="13">
        <f t="shared" si="25"/>
        <v>1.4999999999999999E-2</v>
      </c>
      <c r="J17" s="35">
        <f t="shared" si="11"/>
        <v>44392</v>
      </c>
      <c r="K17" s="2">
        <f t="shared" si="12"/>
        <v>3</v>
      </c>
      <c r="L17" s="18">
        <f t="shared" si="13"/>
        <v>3</v>
      </c>
      <c r="M17" s="12">
        <f t="shared" si="2"/>
        <v>1.0001772609999999</v>
      </c>
      <c r="N17" s="12">
        <f t="shared" ca="1" si="3"/>
        <v>1.000661537</v>
      </c>
      <c r="O17" s="18">
        <f t="shared" si="14"/>
        <v>0</v>
      </c>
      <c r="P17" s="14">
        <f t="shared" ca="1" si="4"/>
        <v>0.66153700000000004</v>
      </c>
      <c r="Q17" s="21">
        <f t="shared" si="5"/>
        <v>0</v>
      </c>
      <c r="R17" s="14">
        <f t="shared" si="15"/>
        <v>0</v>
      </c>
      <c r="S17" s="4" t="str">
        <f t="shared" si="16"/>
        <v>J=</v>
      </c>
      <c r="T17" s="35">
        <f t="shared" si="17"/>
        <v>44403</v>
      </c>
      <c r="U17" s="3"/>
      <c r="V17" s="4"/>
      <c r="W17" s="62">
        <f t="shared" si="18"/>
        <v>5</v>
      </c>
      <c r="X17" s="63">
        <f t="shared" si="32"/>
        <v>44526</v>
      </c>
      <c r="Y17" s="124">
        <f t="shared" si="33"/>
        <v>1000</v>
      </c>
      <c r="Z17" s="65">
        <f t="shared" si="34"/>
        <v>21</v>
      </c>
      <c r="AA17" s="125">
        <f t="shared" si="35"/>
        <v>1.1592469999999999</v>
      </c>
      <c r="AB17" s="69">
        <f t="shared" si="36"/>
        <v>0</v>
      </c>
      <c r="AC17" s="66">
        <v>0</v>
      </c>
      <c r="AD17" s="124">
        <f t="shared" si="37"/>
        <v>1.1592469999999999</v>
      </c>
      <c r="AE17" s="62">
        <f t="shared" si="23"/>
        <v>5</v>
      </c>
      <c r="AF17" s="67" t="s">
        <v>52</v>
      </c>
      <c r="AG17" s="68">
        <f t="shared" si="38"/>
        <v>44557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35">
        <f t="shared" si="8"/>
        <v>44398</v>
      </c>
      <c r="B18" s="15">
        <f t="shared" ca="1" si="24"/>
        <v>1000.882148</v>
      </c>
      <c r="C18" s="14">
        <f t="shared" si="9"/>
        <v>1000</v>
      </c>
      <c r="D18" s="13">
        <f ca="1">IF(A18&lt;$B$1,VLOOKUP(A18,[1]DI!$A$4:$B$15000,2,FALSE),0)</f>
        <v>4.1500000000000002E-2</v>
      </c>
      <c r="E18" s="14">
        <f t="shared" ca="1" si="0"/>
        <v>1.00016137</v>
      </c>
      <c r="F18" s="14">
        <f ca="1">(TRUNC(PRODUCT($E$12:$E17),16))</f>
        <v>1.0006456362584699</v>
      </c>
      <c r="G18" s="14">
        <f t="shared" si="10"/>
        <v>1</v>
      </c>
      <c r="H18" s="14">
        <f t="shared" ca="1" si="1"/>
        <v>1.0006456399999999</v>
      </c>
      <c r="I18" s="13">
        <f t="shared" si="25"/>
        <v>1.4999999999999999E-2</v>
      </c>
      <c r="J18" s="35">
        <f t="shared" si="11"/>
        <v>44392</v>
      </c>
      <c r="K18" s="2">
        <f t="shared" si="12"/>
        <v>4</v>
      </c>
      <c r="L18" s="18">
        <f t="shared" si="13"/>
        <v>4</v>
      </c>
      <c r="M18" s="12">
        <f t="shared" si="2"/>
        <v>1.000236355</v>
      </c>
      <c r="N18" s="12">
        <f t="shared" ca="1" si="3"/>
        <v>1.0008821480000001</v>
      </c>
      <c r="O18" s="18">
        <f t="shared" si="14"/>
        <v>0</v>
      </c>
      <c r="P18" s="14">
        <f t="shared" ca="1" si="4"/>
        <v>0.88214800000000004</v>
      </c>
      <c r="Q18" s="21">
        <f t="shared" si="5"/>
        <v>0</v>
      </c>
      <c r="R18" s="14">
        <f t="shared" si="15"/>
        <v>0</v>
      </c>
      <c r="S18" s="4" t="str">
        <f t="shared" si="16"/>
        <v>J=</v>
      </c>
      <c r="T18" s="35">
        <f t="shared" si="17"/>
        <v>44403</v>
      </c>
      <c r="U18" s="3"/>
      <c r="V18" s="4"/>
      <c r="W18" s="62">
        <f t="shared" si="18"/>
        <v>6</v>
      </c>
      <c r="X18" s="63">
        <f t="shared" ref="X18:X21" si="39">AD166</f>
        <v>44557</v>
      </c>
      <c r="Y18" s="124">
        <f t="shared" ref="Y18:Y21" si="40">(Y17-AB18)</f>
        <v>1000</v>
      </c>
      <c r="Z18" s="65">
        <f t="shared" ref="Z18:Z21" si="41">NETWORKDAYS(X17,X18,W$160:W$444)-1</f>
        <v>21</v>
      </c>
      <c r="AA18" s="125">
        <f t="shared" ref="AA18:AA21" si="42">ROUND((ROUND(((1+0.014)^(Z18/252)),9)-1)*Y17,8)</f>
        <v>1.1592469999999999</v>
      </c>
      <c r="AB18" s="69">
        <f t="shared" ref="AB18:AB21" si="43">TRUNC(Y$12*AC18,6)</f>
        <v>0</v>
      </c>
      <c r="AC18" s="66">
        <v>0</v>
      </c>
      <c r="AD18" s="124">
        <f t="shared" ref="AD18:AD21" si="44">(AA18+AB18)</f>
        <v>1.1592469999999999</v>
      </c>
      <c r="AE18" s="62">
        <f t="shared" si="23"/>
        <v>6</v>
      </c>
      <c r="AF18" s="67" t="s">
        <v>52</v>
      </c>
      <c r="AG18" s="68">
        <f t="shared" ref="AG18:AG21" si="45">X19</f>
        <v>44587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35">
        <f t="shared" si="8"/>
        <v>44399</v>
      </c>
      <c r="B19" s="15">
        <f t="shared" ca="1" si="24"/>
        <v>1001.102801</v>
      </c>
      <c r="C19" s="14">
        <f t="shared" si="9"/>
        <v>1000</v>
      </c>
      <c r="D19" s="13">
        <f ca="1">IF(A19&lt;$B$1,VLOOKUP(A19,[1]DI!$A$4:$B$15000,2,FALSE),0)</f>
        <v>4.1500000000000002E-2</v>
      </c>
      <c r="E19" s="14">
        <f t="shared" ca="1" si="0"/>
        <v>1.00016137</v>
      </c>
      <c r="F19" s="14">
        <f ca="1">(TRUNC(PRODUCT($E$12:$E18),16))</f>
        <v>1.00080711044479</v>
      </c>
      <c r="G19" s="14">
        <f t="shared" si="10"/>
        <v>1</v>
      </c>
      <c r="H19" s="14">
        <f t="shared" ca="1" si="1"/>
        <v>1.00080711</v>
      </c>
      <c r="I19" s="13">
        <f t="shared" si="25"/>
        <v>1.4999999999999999E-2</v>
      </c>
      <c r="J19" s="35">
        <f t="shared" si="11"/>
        <v>44392</v>
      </c>
      <c r="K19" s="2">
        <f t="shared" si="12"/>
        <v>5</v>
      </c>
      <c r="L19" s="18">
        <f t="shared" si="13"/>
        <v>5</v>
      </c>
      <c r="M19" s="12">
        <f t="shared" si="2"/>
        <v>1.0002954529999999</v>
      </c>
      <c r="N19" s="12">
        <f t="shared" ca="1" si="3"/>
        <v>1.001102801</v>
      </c>
      <c r="O19" s="18">
        <f t="shared" si="14"/>
        <v>0</v>
      </c>
      <c r="P19" s="14">
        <f t="shared" ca="1" si="4"/>
        <v>1.1028009999999999</v>
      </c>
      <c r="Q19" s="21">
        <f t="shared" si="5"/>
        <v>0</v>
      </c>
      <c r="R19" s="14">
        <f t="shared" si="15"/>
        <v>0</v>
      </c>
      <c r="S19" s="4" t="str">
        <f t="shared" si="16"/>
        <v>J=</v>
      </c>
      <c r="T19" s="35">
        <f t="shared" si="17"/>
        <v>44403</v>
      </c>
      <c r="U19" s="3"/>
      <c r="V19" s="4"/>
      <c r="W19" s="62">
        <f t="shared" si="18"/>
        <v>7</v>
      </c>
      <c r="X19" s="63">
        <f t="shared" si="39"/>
        <v>44587</v>
      </c>
      <c r="Y19" s="124">
        <f t="shared" si="40"/>
        <v>1000</v>
      </c>
      <c r="Z19" s="65">
        <f t="shared" si="41"/>
        <v>22</v>
      </c>
      <c r="AA19" s="125">
        <f t="shared" si="42"/>
        <v>1.214483</v>
      </c>
      <c r="AB19" s="69">
        <f t="shared" si="43"/>
        <v>0</v>
      </c>
      <c r="AC19" s="66">
        <v>0</v>
      </c>
      <c r="AD19" s="124">
        <f t="shared" si="44"/>
        <v>1.214483</v>
      </c>
      <c r="AE19" s="62">
        <f t="shared" si="23"/>
        <v>7</v>
      </c>
      <c r="AF19" s="67" t="s">
        <v>52</v>
      </c>
      <c r="AG19" s="68">
        <f t="shared" si="45"/>
        <v>44622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35">
        <f t="shared" si="8"/>
        <v>44400</v>
      </c>
      <c r="B20" s="15">
        <f t="shared" ca="1" si="24"/>
        <v>1001.3235069900001</v>
      </c>
      <c r="C20" s="14">
        <f t="shared" si="9"/>
        <v>1000</v>
      </c>
      <c r="D20" s="13">
        <f ca="1">IF(A20&lt;$B$1,VLOOKUP(A20,[1]DI!$A$4:$B$15000,2,FALSE),0)</f>
        <v>4.1500000000000002E-2</v>
      </c>
      <c r="E20" s="14">
        <f t="shared" ca="1" si="0"/>
        <v>1.00016137</v>
      </c>
      <c r="F20" s="14">
        <f ca="1">(TRUNC(PRODUCT($E$12:$E19),16))</f>
        <v>1.0009686106882101</v>
      </c>
      <c r="G20" s="14">
        <f t="shared" si="10"/>
        <v>1</v>
      </c>
      <c r="H20" s="14">
        <f t="shared" ca="1" si="1"/>
        <v>1.0009686099999999</v>
      </c>
      <c r="I20" s="13">
        <f t="shared" si="25"/>
        <v>1.4999999999999999E-2</v>
      </c>
      <c r="J20" s="35">
        <f t="shared" si="11"/>
        <v>44392</v>
      </c>
      <c r="K20" s="2">
        <f t="shared" si="12"/>
        <v>6</v>
      </c>
      <c r="L20" s="18">
        <f t="shared" si="13"/>
        <v>6</v>
      </c>
      <c r="M20" s="12">
        <f t="shared" si="2"/>
        <v>1.0003545540000001</v>
      </c>
      <c r="N20" s="12">
        <f t="shared" ca="1" si="3"/>
        <v>1.0013235069999999</v>
      </c>
      <c r="O20" s="18">
        <f t="shared" si="14"/>
        <v>0</v>
      </c>
      <c r="P20" s="14">
        <f t="shared" ca="1" si="4"/>
        <v>1.32350699</v>
      </c>
      <c r="Q20" s="21">
        <f t="shared" si="5"/>
        <v>0</v>
      </c>
      <c r="R20" s="14">
        <f t="shared" si="15"/>
        <v>0</v>
      </c>
      <c r="S20" s="4" t="str">
        <f t="shared" si="16"/>
        <v>J=</v>
      </c>
      <c r="T20" s="35">
        <f t="shared" si="17"/>
        <v>44403</v>
      </c>
      <c r="U20" s="3"/>
      <c r="V20" s="4"/>
      <c r="W20" s="62">
        <f t="shared" si="18"/>
        <v>8</v>
      </c>
      <c r="X20" s="63">
        <f t="shared" si="39"/>
        <v>44622</v>
      </c>
      <c r="Y20" s="124">
        <f t="shared" si="40"/>
        <v>1000</v>
      </c>
      <c r="Z20" s="65">
        <f t="shared" si="41"/>
        <v>23</v>
      </c>
      <c r="AA20" s="125">
        <f t="shared" si="42"/>
        <v>1.2697210000000001</v>
      </c>
      <c r="AB20" s="69">
        <f t="shared" si="43"/>
        <v>0</v>
      </c>
      <c r="AC20" s="66">
        <v>0</v>
      </c>
      <c r="AD20" s="124">
        <f t="shared" si="44"/>
        <v>1.2697210000000001</v>
      </c>
      <c r="AE20" s="62">
        <f t="shared" si="23"/>
        <v>8</v>
      </c>
      <c r="AF20" s="67" t="s">
        <v>52</v>
      </c>
      <c r="AG20" s="68">
        <f t="shared" si="45"/>
        <v>44648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35">
        <f t="shared" si="8"/>
        <v>44401</v>
      </c>
      <c r="B21" s="15">
        <f t="shared" ca="1" si="24"/>
        <v>1001.54426499</v>
      </c>
      <c r="C21" s="14">
        <f t="shared" si="9"/>
        <v>1000</v>
      </c>
      <c r="D21" s="13">
        <f ca="1">IF(A21&lt;$B$1,VLOOKUP(A21,[1]DI!$A$4:$B$15000,2,FALSE),0)</f>
        <v>0</v>
      </c>
      <c r="E21" s="14">
        <f t="shared" ca="1" si="0"/>
        <v>1</v>
      </c>
      <c r="F21" s="14">
        <f ca="1">(TRUNC(PRODUCT($E$12:$E20),16))</f>
        <v>1.00113013699291</v>
      </c>
      <c r="G21" s="14">
        <f t="shared" si="10"/>
        <v>1</v>
      </c>
      <c r="H21" s="14">
        <f t="shared" ca="1" si="1"/>
        <v>1.0011301399999999</v>
      </c>
      <c r="I21" s="13">
        <f t="shared" si="25"/>
        <v>1.4999999999999999E-2</v>
      </c>
      <c r="J21" s="35">
        <f t="shared" si="11"/>
        <v>44392</v>
      </c>
      <c r="K21" s="2">
        <f t="shared" si="12"/>
        <v>6</v>
      </c>
      <c r="L21" s="18">
        <f t="shared" si="13"/>
        <v>7</v>
      </c>
      <c r="M21" s="12">
        <f t="shared" si="2"/>
        <v>1.000413658</v>
      </c>
      <c r="N21" s="12">
        <f t="shared" ca="1" si="3"/>
        <v>1.0015442649999999</v>
      </c>
      <c r="O21" s="18">
        <f t="shared" si="14"/>
        <v>0</v>
      </c>
      <c r="P21" s="14">
        <f t="shared" ca="1" si="4"/>
        <v>1.5442649900000001</v>
      </c>
      <c r="Q21" s="21">
        <f t="shared" si="5"/>
        <v>0</v>
      </c>
      <c r="R21" s="14">
        <f t="shared" si="15"/>
        <v>0</v>
      </c>
      <c r="S21" s="4" t="str">
        <f t="shared" si="16"/>
        <v>J=</v>
      </c>
      <c r="T21" s="35">
        <f t="shared" si="17"/>
        <v>44403</v>
      </c>
      <c r="U21" s="3"/>
      <c r="V21" s="4"/>
      <c r="W21" s="62">
        <f t="shared" si="18"/>
        <v>9</v>
      </c>
      <c r="X21" s="63">
        <f t="shared" si="39"/>
        <v>44648</v>
      </c>
      <c r="Y21" s="124">
        <f t="shared" si="40"/>
        <v>1000</v>
      </c>
      <c r="Z21" s="65">
        <f t="shared" si="41"/>
        <v>18</v>
      </c>
      <c r="AA21" s="125">
        <f t="shared" si="42"/>
        <v>0.99355800000000005</v>
      </c>
      <c r="AB21" s="69">
        <f t="shared" si="43"/>
        <v>0</v>
      </c>
      <c r="AC21" s="66">
        <v>0</v>
      </c>
      <c r="AD21" s="124">
        <f t="shared" si="44"/>
        <v>0.99355800000000005</v>
      </c>
      <c r="AE21" s="62">
        <f t="shared" si="23"/>
        <v>9</v>
      </c>
      <c r="AF21" s="67" t="s">
        <v>52</v>
      </c>
      <c r="AG21" s="68">
        <f t="shared" si="45"/>
        <v>44677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35">
        <f t="shared" si="8"/>
        <v>44402</v>
      </c>
      <c r="B22" s="15">
        <f t="shared" ca="1" si="24"/>
        <v>1001.54426499</v>
      </c>
      <c r="C22" s="14">
        <f t="shared" si="9"/>
        <v>1000</v>
      </c>
      <c r="D22" s="13">
        <f ca="1">IF(A22&lt;$B$1,VLOOKUP(A22,[1]DI!$A$4:$B$15000,2,FALSE),0)</f>
        <v>0</v>
      </c>
      <c r="E22" s="14">
        <f t="shared" ca="1" si="0"/>
        <v>1</v>
      </c>
      <c r="F22" s="14">
        <f ca="1">(TRUNC(PRODUCT($E$12:$E21),16))</f>
        <v>1.00113013699291</v>
      </c>
      <c r="G22" s="14">
        <f t="shared" si="10"/>
        <v>1</v>
      </c>
      <c r="H22" s="14">
        <f t="shared" ca="1" si="1"/>
        <v>1.0011301399999999</v>
      </c>
      <c r="I22" s="13">
        <f t="shared" si="25"/>
        <v>1.4999999999999999E-2</v>
      </c>
      <c r="J22" s="35">
        <f t="shared" si="11"/>
        <v>44392</v>
      </c>
      <c r="K22" s="2">
        <f t="shared" si="12"/>
        <v>6</v>
      </c>
      <c r="L22" s="18">
        <f t="shared" si="13"/>
        <v>7</v>
      </c>
      <c r="M22" s="12">
        <f t="shared" si="2"/>
        <v>1.000413658</v>
      </c>
      <c r="N22" s="12">
        <f t="shared" ca="1" si="3"/>
        <v>1.0015442649999999</v>
      </c>
      <c r="O22" s="18">
        <f t="shared" si="14"/>
        <v>0</v>
      </c>
      <c r="P22" s="14">
        <f t="shared" ca="1" si="4"/>
        <v>1.5442649900000001</v>
      </c>
      <c r="Q22" s="21">
        <f t="shared" si="5"/>
        <v>0</v>
      </c>
      <c r="R22" s="14">
        <f t="shared" si="15"/>
        <v>0</v>
      </c>
      <c r="S22" s="4" t="str">
        <f t="shared" si="16"/>
        <v>J=</v>
      </c>
      <c r="T22" s="35">
        <f t="shared" si="17"/>
        <v>44403</v>
      </c>
      <c r="U22" s="3"/>
      <c r="V22" s="4"/>
      <c r="W22" s="62">
        <f t="shared" si="18"/>
        <v>10</v>
      </c>
      <c r="X22" s="63">
        <f t="shared" ref="X22" si="46">AD170</f>
        <v>44677</v>
      </c>
      <c r="Y22" s="124">
        <f t="shared" ref="Y22" si="47">(Y21-AB22)</f>
        <v>1000</v>
      </c>
      <c r="Z22" s="65">
        <f t="shared" ref="Z22" si="48">NETWORKDAYS(X21,X22,W$160:W$444)-1</f>
        <v>19</v>
      </c>
      <c r="AA22" s="125">
        <f t="shared" ref="AA22" si="49">ROUND((ROUND(((1+0.014)^(Z22/252)),9)-1)*Y21,8)</f>
        <v>1.0487850000000001</v>
      </c>
      <c r="AB22" s="69">
        <f t="shared" ref="AB22" si="50">TRUNC(Y$12*AC22,6)</f>
        <v>0</v>
      </c>
      <c r="AC22" s="66">
        <v>0</v>
      </c>
      <c r="AD22" s="124">
        <f t="shared" ref="AD22" si="51">(AA22+AB22)</f>
        <v>1.0487850000000001</v>
      </c>
      <c r="AE22" s="62">
        <f t="shared" si="23"/>
        <v>10</v>
      </c>
      <c r="AF22" s="67" t="s">
        <v>52</v>
      </c>
      <c r="AG22" s="68">
        <f t="shared" ref="AG22" si="52">X23</f>
        <v>44707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35">
        <f t="shared" si="8"/>
        <v>44403</v>
      </c>
      <c r="B23" s="15">
        <f t="shared" ca="1" si="24"/>
        <v>1001.54426499</v>
      </c>
      <c r="C23" s="14">
        <f t="shared" si="9"/>
        <v>1000</v>
      </c>
      <c r="D23" s="13">
        <f ca="1">IF(A23&lt;$B$1,VLOOKUP(A23,[1]DI!$A$4:$B$15000,2,FALSE),0)</f>
        <v>4.1500000000000002E-2</v>
      </c>
      <c r="E23" s="14">
        <f t="shared" ca="1" si="0"/>
        <v>1.00016137</v>
      </c>
      <c r="F23" s="14">
        <f ca="1">(TRUNC(PRODUCT($E$12:$E22),16))</f>
        <v>1.00113013699291</v>
      </c>
      <c r="G23" s="14">
        <f t="shared" si="10"/>
        <v>1</v>
      </c>
      <c r="H23" s="14">
        <f t="shared" ca="1" si="1"/>
        <v>1.0011301399999999</v>
      </c>
      <c r="I23" s="13">
        <f t="shared" si="25"/>
        <v>1.4999999999999999E-2</v>
      </c>
      <c r="J23" s="35">
        <f t="shared" si="11"/>
        <v>44392</v>
      </c>
      <c r="K23" s="2">
        <f t="shared" si="12"/>
        <v>7</v>
      </c>
      <c r="L23" s="18">
        <f t="shared" si="13"/>
        <v>7</v>
      </c>
      <c r="M23" s="12">
        <f t="shared" si="2"/>
        <v>1.000413658</v>
      </c>
      <c r="N23" s="12">
        <f t="shared" ca="1" si="3"/>
        <v>1.0015442649999999</v>
      </c>
      <c r="O23" s="18">
        <f t="shared" si="14"/>
        <v>1</v>
      </c>
      <c r="P23" s="14">
        <f t="shared" ca="1" si="4"/>
        <v>1.5442649900000001</v>
      </c>
      <c r="Q23" s="21">
        <f t="shared" si="5"/>
        <v>0</v>
      </c>
      <c r="R23" s="14">
        <f t="shared" si="15"/>
        <v>0</v>
      </c>
      <c r="S23" s="4" t="str">
        <f t="shared" si="16"/>
        <v>J=</v>
      </c>
      <c r="T23" s="35">
        <f t="shared" si="17"/>
        <v>44403</v>
      </c>
      <c r="U23" s="3"/>
      <c r="V23" s="4"/>
      <c r="W23" s="62">
        <f t="shared" si="18"/>
        <v>11</v>
      </c>
      <c r="X23" s="63">
        <f t="shared" ref="X23" si="53">AD171</f>
        <v>44707</v>
      </c>
      <c r="Y23" s="124">
        <f t="shared" ref="Y23" si="54">(Y22-AB23)</f>
        <v>1000</v>
      </c>
      <c r="Z23" s="65">
        <f t="shared" ref="Z23" si="55">NETWORKDAYS(X22,X23,W$160:W$444)-1</f>
        <v>22</v>
      </c>
      <c r="AA23" s="125">
        <f t="shared" ref="AA23" si="56">ROUND((ROUND(((1+0.014)^(Z23/252)),9)-1)*Y22,8)</f>
        <v>1.214483</v>
      </c>
      <c r="AB23" s="69">
        <f t="shared" ref="AB23" si="57">TRUNC(Y$12*AC23,6)</f>
        <v>0</v>
      </c>
      <c r="AC23" s="66">
        <v>0</v>
      </c>
      <c r="AD23" s="124">
        <f t="shared" ref="AD23" si="58">(AA23+AB23)</f>
        <v>1.214483</v>
      </c>
      <c r="AE23" s="62">
        <f t="shared" si="23"/>
        <v>11</v>
      </c>
      <c r="AF23" s="67" t="s">
        <v>52</v>
      </c>
      <c r="AG23" s="68">
        <f t="shared" ref="AG23" si="59">X24</f>
        <v>44739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35">
        <f t="shared" si="8"/>
        <v>44404</v>
      </c>
      <c r="B24" s="15">
        <f t="shared" ca="1" si="24"/>
        <v>1000.220464</v>
      </c>
      <c r="C24" s="14">
        <f t="shared" si="9"/>
        <v>1000</v>
      </c>
      <c r="D24" s="13">
        <f ca="1">IF(A24&lt;$B$1,VLOOKUP(A24,[1]DI!$A$4:$B$15000,2,FALSE),0)</f>
        <v>4.1500000000000002E-2</v>
      </c>
      <c r="E24" s="14">
        <f t="shared" ca="1" si="0"/>
        <v>1.00016137</v>
      </c>
      <c r="F24" s="14">
        <f ca="1">(TRUNC(PRODUCT($E$12:$E23),16))</f>
        <v>1.0012916893631201</v>
      </c>
      <c r="G24" s="14">
        <f t="shared" ca="1" si="10"/>
        <v>1.00113013699291</v>
      </c>
      <c r="H24" s="14">
        <f t="shared" ca="1" si="1"/>
        <v>1.00016137</v>
      </c>
      <c r="I24" s="13">
        <f t="shared" si="25"/>
        <v>1.4999999999999999E-2</v>
      </c>
      <c r="J24" s="35">
        <f t="shared" si="11"/>
        <v>44403</v>
      </c>
      <c r="K24" s="2">
        <f t="shared" si="12"/>
        <v>1</v>
      </c>
      <c r="L24" s="18">
        <f t="shared" si="13"/>
        <v>1</v>
      </c>
      <c r="M24" s="12">
        <f t="shared" si="2"/>
        <v>1.0000590840000001</v>
      </c>
      <c r="N24" s="12">
        <f t="shared" ca="1" si="3"/>
        <v>1.0002204640000001</v>
      </c>
      <c r="O24" s="18">
        <f t="shared" si="14"/>
        <v>0</v>
      </c>
      <c r="P24" s="14">
        <f t="shared" ca="1" si="4"/>
        <v>0.22046399999999999</v>
      </c>
      <c r="Q24" s="21">
        <f t="shared" si="5"/>
        <v>0</v>
      </c>
      <c r="R24" s="14">
        <f t="shared" si="15"/>
        <v>0</v>
      </c>
      <c r="S24" s="4" t="str">
        <f t="shared" si="16"/>
        <v>J=</v>
      </c>
      <c r="T24" s="35">
        <f t="shared" si="17"/>
        <v>44434</v>
      </c>
      <c r="U24" s="3"/>
      <c r="V24" s="4"/>
      <c r="W24" s="62">
        <f t="shared" si="18"/>
        <v>12</v>
      </c>
      <c r="X24" s="63">
        <f t="shared" ref="X24:X26" si="60">AD172</f>
        <v>44739</v>
      </c>
      <c r="Y24" s="124">
        <f t="shared" ref="Y24:Y26" si="61">(Y23-AB24)</f>
        <v>1000</v>
      </c>
      <c r="Z24" s="65">
        <f t="shared" ref="Z24:Z26" si="62">NETWORKDAYS(X23,X24,W$160:W$444)-1</f>
        <v>21</v>
      </c>
      <c r="AA24" s="125">
        <f t="shared" ref="AA24:AA26" si="63">ROUND((ROUND(((1+0.014)^(Z24/252)),9)-1)*Y23,8)</f>
        <v>1.1592469999999999</v>
      </c>
      <c r="AB24" s="69">
        <f t="shared" ref="AB24:AB26" si="64">TRUNC(Y$12*AC24,6)</f>
        <v>0</v>
      </c>
      <c r="AC24" s="66">
        <v>0</v>
      </c>
      <c r="AD24" s="124">
        <f t="shared" ref="AD24:AD26" si="65">(AA24+AB24)</f>
        <v>1.1592469999999999</v>
      </c>
      <c r="AE24" s="62">
        <f t="shared" si="23"/>
        <v>12</v>
      </c>
      <c r="AF24" s="67" t="s">
        <v>52</v>
      </c>
      <c r="AG24" s="68">
        <f t="shared" ref="AG24:AG25" si="66">X25</f>
        <v>44768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35">
        <f t="shared" si="8"/>
        <v>44405</v>
      </c>
      <c r="B25" s="15">
        <f t="shared" ca="1" si="24"/>
        <v>1000.44097899</v>
      </c>
      <c r="C25" s="14">
        <f t="shared" si="9"/>
        <v>1000</v>
      </c>
      <c r="D25" s="13">
        <f ca="1">IF(A25&lt;$B$1,VLOOKUP(A25,[1]DI!$A$4:$B$15000,2,FALSE),0)</f>
        <v>4.1500000000000002E-2</v>
      </c>
      <c r="E25" s="14">
        <f t="shared" ca="1" si="0"/>
        <v>1.00016137</v>
      </c>
      <c r="F25" s="14">
        <f ca="1">(TRUNC(PRODUCT($E$12:$E24),16))</f>
        <v>1.0014532678030299</v>
      </c>
      <c r="G25" s="14">
        <f t="shared" ca="1" si="10"/>
        <v>1.00113013699291</v>
      </c>
      <c r="H25" s="14">
        <f t="shared" ca="1" si="1"/>
        <v>1.0003227699999999</v>
      </c>
      <c r="I25" s="13">
        <f t="shared" si="25"/>
        <v>1.4999999999999999E-2</v>
      </c>
      <c r="J25" s="35">
        <f t="shared" si="11"/>
        <v>44403</v>
      </c>
      <c r="K25" s="2">
        <f t="shared" si="12"/>
        <v>2</v>
      </c>
      <c r="L25" s="18">
        <f t="shared" si="13"/>
        <v>2</v>
      </c>
      <c r="M25" s="12">
        <f t="shared" si="2"/>
        <v>1.000118171</v>
      </c>
      <c r="N25" s="12">
        <f t="shared" ca="1" si="3"/>
        <v>1.000440979</v>
      </c>
      <c r="O25" s="18">
        <f t="shared" si="14"/>
        <v>0</v>
      </c>
      <c r="P25" s="14">
        <f t="shared" ca="1" si="4"/>
        <v>0.44097899000000002</v>
      </c>
      <c r="Q25" s="21">
        <f t="shared" si="5"/>
        <v>0</v>
      </c>
      <c r="R25" s="14">
        <f t="shared" si="15"/>
        <v>0</v>
      </c>
      <c r="S25" s="4" t="str">
        <f t="shared" si="16"/>
        <v>J=</v>
      </c>
      <c r="T25" s="35">
        <f t="shared" si="17"/>
        <v>44434</v>
      </c>
      <c r="U25" s="3"/>
      <c r="V25" s="4"/>
      <c r="W25" s="62">
        <f t="shared" si="18"/>
        <v>13</v>
      </c>
      <c r="X25" s="63">
        <f t="shared" si="60"/>
        <v>44768</v>
      </c>
      <c r="Y25" s="124">
        <f t="shared" si="61"/>
        <v>1000</v>
      </c>
      <c r="Z25" s="65">
        <f t="shared" si="62"/>
        <v>21</v>
      </c>
      <c r="AA25" s="125">
        <f t="shared" si="63"/>
        <v>1.1592469999999999</v>
      </c>
      <c r="AB25" s="69">
        <f t="shared" si="64"/>
        <v>0</v>
      </c>
      <c r="AC25" s="66">
        <v>0</v>
      </c>
      <c r="AD25" s="124">
        <f t="shared" si="65"/>
        <v>1.1592469999999999</v>
      </c>
      <c r="AE25" s="62">
        <f t="shared" si="23"/>
        <v>13</v>
      </c>
      <c r="AF25" s="67" t="s">
        <v>53</v>
      </c>
      <c r="AG25" s="68">
        <f t="shared" si="66"/>
        <v>44778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35">
        <f t="shared" si="8"/>
        <v>44406</v>
      </c>
      <c r="B26" s="15">
        <f t="shared" ca="1" si="24"/>
        <v>1000.661537</v>
      </c>
      <c r="C26" s="14">
        <f t="shared" si="9"/>
        <v>1000</v>
      </c>
      <c r="D26" s="13">
        <f ca="1">IF(A26&lt;$B$1,VLOOKUP(A26,[1]DI!$A$4:$B$15000,2,FALSE),0)</f>
        <v>4.1500000000000002E-2</v>
      </c>
      <c r="E26" s="14">
        <f t="shared" ca="1" si="0"/>
        <v>1.00016137</v>
      </c>
      <c r="F26" s="14">
        <f ca="1">(TRUNC(PRODUCT($E$12:$E25),16))</f>
        <v>1.0016148723168601</v>
      </c>
      <c r="G26" s="14">
        <f t="shared" ca="1" si="10"/>
        <v>1.00113013699291</v>
      </c>
      <c r="H26" s="14">
        <f t="shared" ca="1" si="1"/>
        <v>1.0004841900000001</v>
      </c>
      <c r="I26" s="13">
        <f t="shared" si="25"/>
        <v>1.4999999999999999E-2</v>
      </c>
      <c r="J26" s="35">
        <f t="shared" si="11"/>
        <v>44403</v>
      </c>
      <c r="K26" s="2">
        <f t="shared" si="12"/>
        <v>3</v>
      </c>
      <c r="L26" s="18">
        <f t="shared" si="13"/>
        <v>3</v>
      </c>
      <c r="M26" s="12">
        <f t="shared" si="2"/>
        <v>1.0001772609999999</v>
      </c>
      <c r="N26" s="12">
        <f t="shared" ca="1" si="3"/>
        <v>1.000661537</v>
      </c>
      <c r="O26" s="18">
        <f t="shared" si="14"/>
        <v>0</v>
      </c>
      <c r="P26" s="14">
        <f t="shared" ca="1" si="4"/>
        <v>0.66153700000000004</v>
      </c>
      <c r="Q26" s="21">
        <f t="shared" si="5"/>
        <v>0</v>
      </c>
      <c r="R26" s="14">
        <f t="shared" si="15"/>
        <v>0</v>
      </c>
      <c r="S26" s="4" t="str">
        <f t="shared" si="16"/>
        <v>J=</v>
      </c>
      <c r="T26" s="35">
        <f t="shared" si="17"/>
        <v>44434</v>
      </c>
      <c r="U26" s="3"/>
      <c r="V26" s="4"/>
      <c r="W26" s="62">
        <f t="shared" si="18"/>
        <v>14</v>
      </c>
      <c r="X26" s="63">
        <f t="shared" si="60"/>
        <v>44778</v>
      </c>
      <c r="Y26" s="124">
        <f t="shared" si="61"/>
        <v>0</v>
      </c>
      <c r="Z26" s="65">
        <f t="shared" si="62"/>
        <v>8</v>
      </c>
      <c r="AA26" s="125">
        <f t="shared" si="63"/>
        <v>0.44145899999999999</v>
      </c>
      <c r="AB26" s="69">
        <f t="shared" si="64"/>
        <v>1000</v>
      </c>
      <c r="AC26" s="66">
        <v>1</v>
      </c>
      <c r="AD26" s="124">
        <f t="shared" si="65"/>
        <v>1000.441459</v>
      </c>
      <c r="AE26" s="62">
        <f t="shared" si="23"/>
        <v>14</v>
      </c>
      <c r="AF26" s="67"/>
      <c r="AG26" s="68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35">
        <f t="shared" si="8"/>
        <v>44407</v>
      </c>
      <c r="B27" s="15">
        <f t="shared" ca="1" si="24"/>
        <v>1000.882148</v>
      </c>
      <c r="C27" s="14">
        <f t="shared" si="9"/>
        <v>1000</v>
      </c>
      <c r="D27" s="13">
        <f ca="1">IF(A27&lt;$B$1,VLOOKUP(A27,[1]DI!$A$4:$B$15000,2,FALSE),0)</f>
        <v>4.1500000000000002E-2</v>
      </c>
      <c r="E27" s="14">
        <f t="shared" ca="1" si="0"/>
        <v>1.00016137</v>
      </c>
      <c r="F27" s="14">
        <f ca="1">(TRUNC(PRODUCT($E$12:$E26),16))</f>
        <v>1.0017765029087999</v>
      </c>
      <c r="G27" s="14">
        <f t="shared" ca="1" si="10"/>
        <v>1.00113013699291</v>
      </c>
      <c r="H27" s="14">
        <f t="shared" ca="1" si="1"/>
        <v>1.0006456399999999</v>
      </c>
      <c r="I27" s="13">
        <f t="shared" si="25"/>
        <v>1.4999999999999999E-2</v>
      </c>
      <c r="J27" s="35">
        <f t="shared" si="11"/>
        <v>44403</v>
      </c>
      <c r="K27" s="2">
        <f t="shared" si="12"/>
        <v>4</v>
      </c>
      <c r="L27" s="18">
        <f t="shared" si="13"/>
        <v>4</v>
      </c>
      <c r="M27" s="12">
        <f t="shared" si="2"/>
        <v>1.000236355</v>
      </c>
      <c r="N27" s="12">
        <f t="shared" ca="1" si="3"/>
        <v>1.0008821480000001</v>
      </c>
      <c r="O27" s="18">
        <f t="shared" si="14"/>
        <v>0</v>
      </c>
      <c r="P27" s="14">
        <f t="shared" ca="1" si="4"/>
        <v>0.88214800000000004</v>
      </c>
      <c r="Q27" s="21">
        <f t="shared" si="5"/>
        <v>0</v>
      </c>
      <c r="R27" s="14">
        <f t="shared" si="15"/>
        <v>0</v>
      </c>
      <c r="S27" s="4" t="str">
        <f t="shared" si="16"/>
        <v>J=</v>
      </c>
      <c r="T27" s="35">
        <f t="shared" si="17"/>
        <v>44434</v>
      </c>
      <c r="U27" s="3"/>
      <c r="V27" s="4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35">
        <f t="shared" si="8"/>
        <v>44408</v>
      </c>
      <c r="B28" s="15">
        <f t="shared" ca="1" si="24"/>
        <v>1001.102801</v>
      </c>
      <c r="C28" s="14">
        <f t="shared" si="9"/>
        <v>1000</v>
      </c>
      <c r="D28" s="13">
        <f ca="1">IF(A28&lt;$B$1,VLOOKUP(A28,[1]DI!$A$4:$B$15000,2,FALSE),0)</f>
        <v>0</v>
      </c>
      <c r="E28" s="14">
        <f t="shared" ca="1" si="0"/>
        <v>1</v>
      </c>
      <c r="F28" s="14">
        <f ca="1">(TRUNC(PRODUCT($E$12:$E27),16))</f>
        <v>1.0019381595830801</v>
      </c>
      <c r="G28" s="14">
        <f t="shared" ca="1" si="10"/>
        <v>1.00113013699291</v>
      </c>
      <c r="H28" s="14">
        <f t="shared" ca="1" si="1"/>
        <v>1.00080711</v>
      </c>
      <c r="I28" s="13">
        <f t="shared" si="25"/>
        <v>1.4999999999999999E-2</v>
      </c>
      <c r="J28" s="35">
        <f t="shared" si="11"/>
        <v>44403</v>
      </c>
      <c r="K28" s="2">
        <f t="shared" si="12"/>
        <v>4</v>
      </c>
      <c r="L28" s="18">
        <f t="shared" si="13"/>
        <v>5</v>
      </c>
      <c r="M28" s="12">
        <f t="shared" si="2"/>
        <v>1.0002954529999999</v>
      </c>
      <c r="N28" s="12">
        <f t="shared" ca="1" si="3"/>
        <v>1.001102801</v>
      </c>
      <c r="O28" s="18">
        <f t="shared" si="14"/>
        <v>0</v>
      </c>
      <c r="P28" s="14">
        <f t="shared" ca="1" si="4"/>
        <v>1.1028009999999999</v>
      </c>
      <c r="Q28" s="21">
        <f t="shared" si="5"/>
        <v>0</v>
      </c>
      <c r="R28" s="14">
        <f t="shared" si="15"/>
        <v>0</v>
      </c>
      <c r="S28" s="4" t="str">
        <f t="shared" si="16"/>
        <v>J=</v>
      </c>
      <c r="T28" s="35">
        <f t="shared" si="17"/>
        <v>44434</v>
      </c>
      <c r="U28" s="3"/>
      <c r="V28" s="4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35">
        <f t="shared" si="8"/>
        <v>44409</v>
      </c>
      <c r="B29" s="15">
        <f t="shared" ca="1" si="24"/>
        <v>1001.102801</v>
      </c>
      <c r="C29" s="14">
        <f t="shared" si="9"/>
        <v>1000</v>
      </c>
      <c r="D29" s="13">
        <f ca="1">IF(A29&lt;$B$1,VLOOKUP(A29,[1]DI!$A$4:$B$15000,2,FALSE),0)</f>
        <v>0</v>
      </c>
      <c r="E29" s="14">
        <f t="shared" ca="1" si="0"/>
        <v>1</v>
      </c>
      <c r="F29" s="14">
        <f ca="1">(TRUNC(PRODUCT($E$12:$E28),16))</f>
        <v>1.0019381595830801</v>
      </c>
      <c r="G29" s="14">
        <f t="shared" ca="1" si="10"/>
        <v>1.00113013699291</v>
      </c>
      <c r="H29" s="14">
        <f t="shared" ca="1" si="1"/>
        <v>1.00080711</v>
      </c>
      <c r="I29" s="13">
        <f t="shared" si="25"/>
        <v>1.4999999999999999E-2</v>
      </c>
      <c r="J29" s="35">
        <f t="shared" si="11"/>
        <v>44403</v>
      </c>
      <c r="K29" s="2">
        <f t="shared" si="12"/>
        <v>4</v>
      </c>
      <c r="L29" s="18">
        <f t="shared" si="13"/>
        <v>5</v>
      </c>
      <c r="M29" s="12">
        <f t="shared" si="2"/>
        <v>1.0002954529999999</v>
      </c>
      <c r="N29" s="12">
        <f t="shared" ca="1" si="3"/>
        <v>1.001102801</v>
      </c>
      <c r="O29" s="18">
        <f t="shared" si="14"/>
        <v>0</v>
      </c>
      <c r="P29" s="14">
        <f t="shared" ca="1" si="4"/>
        <v>1.1028009999999999</v>
      </c>
      <c r="Q29" s="21">
        <f t="shared" si="5"/>
        <v>0</v>
      </c>
      <c r="R29" s="14">
        <f t="shared" si="15"/>
        <v>0</v>
      </c>
      <c r="S29" s="4" t="str">
        <f t="shared" si="16"/>
        <v>J=</v>
      </c>
      <c r="T29" s="35">
        <f t="shared" si="17"/>
        <v>44434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35">
        <f t="shared" si="8"/>
        <v>44410</v>
      </c>
      <c r="B30" s="15">
        <f t="shared" ca="1" si="24"/>
        <v>1001.102801</v>
      </c>
      <c r="C30" s="14">
        <f t="shared" si="9"/>
        <v>1000</v>
      </c>
      <c r="D30" s="13">
        <f ca="1">IF(A30&lt;$B$1,VLOOKUP(A30,[1]DI!$A$4:$B$15000,2,FALSE),0)</f>
        <v>4.1500000000000002E-2</v>
      </c>
      <c r="E30" s="14">
        <f t="shared" ca="1" si="0"/>
        <v>1.00016137</v>
      </c>
      <c r="F30" s="14">
        <f ca="1">(TRUNC(PRODUCT($E$12:$E29),16))</f>
        <v>1.0019381595830801</v>
      </c>
      <c r="G30" s="14">
        <f t="shared" ca="1" si="10"/>
        <v>1.00113013699291</v>
      </c>
      <c r="H30" s="14">
        <f t="shared" ca="1" si="1"/>
        <v>1.00080711</v>
      </c>
      <c r="I30" s="13">
        <f t="shared" si="25"/>
        <v>1.4999999999999999E-2</v>
      </c>
      <c r="J30" s="35">
        <f t="shared" si="11"/>
        <v>44403</v>
      </c>
      <c r="K30" s="2">
        <f t="shared" si="12"/>
        <v>5</v>
      </c>
      <c r="L30" s="18">
        <f t="shared" si="13"/>
        <v>5</v>
      </c>
      <c r="M30" s="12">
        <f t="shared" si="2"/>
        <v>1.0002954529999999</v>
      </c>
      <c r="N30" s="12">
        <f t="shared" ca="1" si="3"/>
        <v>1.001102801</v>
      </c>
      <c r="O30" s="18">
        <f t="shared" si="14"/>
        <v>0</v>
      </c>
      <c r="P30" s="14">
        <f t="shared" ca="1" si="4"/>
        <v>1.1028009999999999</v>
      </c>
      <c r="Q30" s="21">
        <f t="shared" si="5"/>
        <v>0</v>
      </c>
      <c r="R30" s="14">
        <f t="shared" si="15"/>
        <v>0</v>
      </c>
      <c r="S30" s="4" t="str">
        <f t="shared" si="16"/>
        <v>J=</v>
      </c>
      <c r="T30" s="35">
        <f t="shared" si="17"/>
        <v>44434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35">
        <f t="shared" si="8"/>
        <v>44411</v>
      </c>
      <c r="B31" s="15">
        <f t="shared" ca="1" si="24"/>
        <v>1001.3235069900001</v>
      </c>
      <c r="C31" s="14">
        <f t="shared" si="9"/>
        <v>1000</v>
      </c>
      <c r="D31" s="13">
        <f ca="1">IF(A31&lt;$B$1,VLOOKUP(A31,[1]DI!$A$4:$B$15000,2,FALSE),0)</f>
        <v>4.1500000000000002E-2</v>
      </c>
      <c r="E31" s="14">
        <f t="shared" ca="1" si="0"/>
        <v>1.00016137</v>
      </c>
      <c r="F31" s="14">
        <f ca="1">(TRUNC(PRODUCT($E$12:$E30),16))</f>
        <v>1.00209984234389</v>
      </c>
      <c r="G31" s="14">
        <f t="shared" ca="1" si="10"/>
        <v>1.00113013699291</v>
      </c>
      <c r="H31" s="14">
        <f t="shared" ca="1" si="1"/>
        <v>1.0009686099999999</v>
      </c>
      <c r="I31" s="13">
        <f t="shared" si="25"/>
        <v>1.4999999999999999E-2</v>
      </c>
      <c r="J31" s="35">
        <f t="shared" si="11"/>
        <v>44403</v>
      </c>
      <c r="K31" s="2">
        <f t="shared" si="12"/>
        <v>6</v>
      </c>
      <c r="L31" s="18">
        <f t="shared" si="13"/>
        <v>6</v>
      </c>
      <c r="M31" s="12">
        <f t="shared" si="2"/>
        <v>1.0003545540000001</v>
      </c>
      <c r="N31" s="12">
        <f t="shared" ca="1" si="3"/>
        <v>1.0013235069999999</v>
      </c>
      <c r="O31" s="18">
        <f t="shared" si="14"/>
        <v>0</v>
      </c>
      <c r="P31" s="14">
        <f t="shared" ca="1" si="4"/>
        <v>1.32350699</v>
      </c>
      <c r="Q31" s="21">
        <f t="shared" si="5"/>
        <v>0</v>
      </c>
      <c r="R31" s="14">
        <f t="shared" si="15"/>
        <v>0</v>
      </c>
      <c r="S31" s="4" t="str">
        <f t="shared" si="16"/>
        <v>J=</v>
      </c>
      <c r="T31" s="35">
        <f t="shared" si="17"/>
        <v>44434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35">
        <f t="shared" si="8"/>
        <v>44412</v>
      </c>
      <c r="B32" s="15">
        <f t="shared" ca="1" si="24"/>
        <v>1001.54426499</v>
      </c>
      <c r="C32" s="14">
        <f t="shared" si="9"/>
        <v>1000</v>
      </c>
      <c r="D32" s="13">
        <f ca="1">IF(A32&lt;$B$1,VLOOKUP(A32,[1]DI!$A$4:$B$15000,2,FALSE),0)</f>
        <v>4.1500000000000002E-2</v>
      </c>
      <c r="E32" s="14">
        <f t="shared" ca="1" si="0"/>
        <v>1.00016137</v>
      </c>
      <c r="F32" s="14">
        <f ca="1">(TRUNC(PRODUCT($E$12:$E31),16))</f>
        <v>1.00226155119545</v>
      </c>
      <c r="G32" s="14">
        <f t="shared" ca="1" si="10"/>
        <v>1.00113013699291</v>
      </c>
      <c r="H32" s="14">
        <f t="shared" ca="1" si="1"/>
        <v>1.0011301399999999</v>
      </c>
      <c r="I32" s="13">
        <f t="shared" si="25"/>
        <v>1.4999999999999999E-2</v>
      </c>
      <c r="J32" s="35">
        <f t="shared" si="11"/>
        <v>44403</v>
      </c>
      <c r="K32" s="2">
        <f t="shared" si="12"/>
        <v>7</v>
      </c>
      <c r="L32" s="18">
        <f t="shared" si="13"/>
        <v>7</v>
      </c>
      <c r="M32" s="12">
        <f t="shared" si="2"/>
        <v>1.000413658</v>
      </c>
      <c r="N32" s="12">
        <f t="shared" ca="1" si="3"/>
        <v>1.0015442649999999</v>
      </c>
      <c r="O32" s="18">
        <f t="shared" si="14"/>
        <v>0</v>
      </c>
      <c r="P32" s="14">
        <f t="shared" ca="1" si="4"/>
        <v>1.5442649900000001</v>
      </c>
      <c r="Q32" s="21">
        <f t="shared" si="5"/>
        <v>0</v>
      </c>
      <c r="R32" s="14">
        <f t="shared" si="15"/>
        <v>0</v>
      </c>
      <c r="S32" s="4" t="str">
        <f t="shared" si="16"/>
        <v>J=</v>
      </c>
      <c r="T32" s="35">
        <f t="shared" si="17"/>
        <v>44434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35">
        <f t="shared" si="8"/>
        <v>44413</v>
      </c>
      <c r="B33" s="15">
        <f t="shared" ca="1" si="24"/>
        <v>1001.765067</v>
      </c>
      <c r="C33" s="14">
        <f t="shared" si="9"/>
        <v>1000</v>
      </c>
      <c r="D33" s="13">
        <f ca="1">IF(A33&lt;$B$1,VLOOKUP(A33,[1]DI!$A$4:$B$15000,2,FALSE),0)</f>
        <v>5.1499999999999997E-2</v>
      </c>
      <c r="E33" s="14">
        <f t="shared" ca="1" si="0"/>
        <v>1.0001993</v>
      </c>
      <c r="F33" s="14">
        <f ca="1">(TRUNC(PRODUCT($E$12:$E32),16))</f>
        <v>1.00242328614197</v>
      </c>
      <c r="G33" s="14">
        <f t="shared" ca="1" si="10"/>
        <v>1.00113013699291</v>
      </c>
      <c r="H33" s="14">
        <f t="shared" ca="1" si="1"/>
        <v>1.00129169</v>
      </c>
      <c r="I33" s="13">
        <f t="shared" si="25"/>
        <v>1.4999999999999999E-2</v>
      </c>
      <c r="J33" s="35">
        <f t="shared" si="11"/>
        <v>44403</v>
      </c>
      <c r="K33" s="2">
        <f t="shared" si="12"/>
        <v>8</v>
      </c>
      <c r="L33" s="18">
        <f t="shared" si="13"/>
        <v>8</v>
      </c>
      <c r="M33" s="12">
        <f t="shared" si="2"/>
        <v>1.0004727659999999</v>
      </c>
      <c r="N33" s="12">
        <f t="shared" ca="1" si="3"/>
        <v>1.001765067</v>
      </c>
      <c r="O33" s="18">
        <f t="shared" si="14"/>
        <v>0</v>
      </c>
      <c r="P33" s="14">
        <f t="shared" ca="1" si="4"/>
        <v>1.7650669999999999</v>
      </c>
      <c r="Q33" s="21">
        <f t="shared" si="5"/>
        <v>0</v>
      </c>
      <c r="R33" s="14">
        <f t="shared" si="15"/>
        <v>0</v>
      </c>
      <c r="S33" s="4" t="str">
        <f t="shared" si="16"/>
        <v>J=</v>
      </c>
      <c r="T33" s="35">
        <f t="shared" si="17"/>
        <v>44434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35">
        <f t="shared" si="8"/>
        <v>44414</v>
      </c>
      <c r="B34" s="15">
        <f t="shared" ca="1" si="24"/>
        <v>1002.02392099</v>
      </c>
      <c r="C34" s="14">
        <f t="shared" si="9"/>
        <v>1000</v>
      </c>
      <c r="D34" s="13">
        <f ca="1">IF(A34&lt;$B$1,VLOOKUP(A34,[1]DI!$A$4:$B$15000,2,FALSE),0)</f>
        <v>5.1499999999999997E-2</v>
      </c>
      <c r="E34" s="14">
        <f t="shared" ca="1" si="0"/>
        <v>1.0001993</v>
      </c>
      <c r="F34" s="14">
        <f ca="1">(TRUNC(PRODUCT($E$12:$E33),16))</f>
        <v>1.0026230691028899</v>
      </c>
      <c r="G34" s="14">
        <f t="shared" ca="1" si="10"/>
        <v>1.00113013699291</v>
      </c>
      <c r="H34" s="14">
        <f t="shared" ca="1" si="1"/>
        <v>1.0014912499999999</v>
      </c>
      <c r="I34" s="13">
        <f t="shared" si="25"/>
        <v>1.4999999999999999E-2</v>
      </c>
      <c r="J34" s="35">
        <f t="shared" si="11"/>
        <v>44403</v>
      </c>
      <c r="K34" s="2">
        <f t="shared" si="12"/>
        <v>9</v>
      </c>
      <c r="L34" s="18">
        <f t="shared" si="13"/>
        <v>9</v>
      </c>
      <c r="M34" s="12">
        <f t="shared" si="2"/>
        <v>1.0005318780000001</v>
      </c>
      <c r="N34" s="12">
        <f t="shared" ca="1" si="3"/>
        <v>1.0020239209999999</v>
      </c>
      <c r="O34" s="18">
        <f t="shared" si="14"/>
        <v>0</v>
      </c>
      <c r="P34" s="14">
        <f t="shared" ca="1" si="4"/>
        <v>2.0239209900000001</v>
      </c>
      <c r="Q34" s="21">
        <f t="shared" si="5"/>
        <v>0</v>
      </c>
      <c r="R34" s="14">
        <f t="shared" si="15"/>
        <v>0</v>
      </c>
      <c r="S34" s="4" t="str">
        <f t="shared" si="16"/>
        <v>J=</v>
      </c>
      <c r="T34" s="35">
        <f t="shared" si="17"/>
        <v>44434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35">
        <f t="shared" si="8"/>
        <v>44415</v>
      </c>
      <c r="B35" s="15">
        <f t="shared" ca="1" si="24"/>
        <v>1002.28283199</v>
      </c>
      <c r="C35" s="14">
        <f t="shared" si="9"/>
        <v>1000</v>
      </c>
      <c r="D35" s="13">
        <f ca="1">IF(A35&lt;$B$1,VLOOKUP(A35,[1]DI!$A$4:$B$15000,2,FALSE),0)</f>
        <v>0</v>
      </c>
      <c r="E35" s="14">
        <f t="shared" ca="1" si="0"/>
        <v>1</v>
      </c>
      <c r="F35" s="14">
        <f ca="1">(TRUNC(PRODUCT($E$12:$E34),16))</f>
        <v>1.0028228918805699</v>
      </c>
      <c r="G35" s="14">
        <f t="shared" ca="1" si="10"/>
        <v>1.00113013699291</v>
      </c>
      <c r="H35" s="14">
        <f t="shared" ca="1" si="1"/>
        <v>1.00169084</v>
      </c>
      <c r="I35" s="13">
        <f t="shared" si="25"/>
        <v>1.4999999999999999E-2</v>
      </c>
      <c r="J35" s="35">
        <f t="shared" si="11"/>
        <v>44403</v>
      </c>
      <c r="K35" s="2">
        <f t="shared" si="12"/>
        <v>9</v>
      </c>
      <c r="L35" s="18">
        <f t="shared" si="13"/>
        <v>10</v>
      </c>
      <c r="M35" s="12">
        <f t="shared" si="2"/>
        <v>1.0005909930000001</v>
      </c>
      <c r="N35" s="12">
        <f t="shared" ca="1" si="3"/>
        <v>1.0022828319999999</v>
      </c>
      <c r="O35" s="18">
        <f t="shared" si="14"/>
        <v>0</v>
      </c>
      <c r="P35" s="14">
        <f t="shared" ca="1" si="4"/>
        <v>2.28283199</v>
      </c>
      <c r="Q35" s="21">
        <f t="shared" si="5"/>
        <v>0</v>
      </c>
      <c r="R35" s="14">
        <f t="shared" si="15"/>
        <v>0</v>
      </c>
      <c r="S35" s="4" t="str">
        <f t="shared" si="16"/>
        <v>J=</v>
      </c>
      <c r="T35" s="35">
        <f t="shared" si="17"/>
        <v>44434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35">
        <f t="shared" si="8"/>
        <v>44416</v>
      </c>
      <c r="B36" s="15">
        <f t="shared" ca="1" si="24"/>
        <v>1002.28283199</v>
      </c>
      <c r="C36" s="14">
        <f t="shared" si="9"/>
        <v>1000</v>
      </c>
      <c r="D36" s="13">
        <f ca="1">IF(A36&lt;$B$1,VLOOKUP(A36,[1]DI!$A$4:$B$15000,2,FALSE),0)</f>
        <v>0</v>
      </c>
      <c r="E36" s="14">
        <f t="shared" ca="1" si="0"/>
        <v>1</v>
      </c>
      <c r="F36" s="14">
        <f ca="1">(TRUNC(PRODUCT($E$12:$E35),16))</f>
        <v>1.0028228918805699</v>
      </c>
      <c r="G36" s="14">
        <f t="shared" ca="1" si="10"/>
        <v>1.00113013699291</v>
      </c>
      <c r="H36" s="14">
        <f t="shared" ca="1" si="1"/>
        <v>1.00169084</v>
      </c>
      <c r="I36" s="13">
        <f t="shared" si="25"/>
        <v>1.4999999999999999E-2</v>
      </c>
      <c r="J36" s="35">
        <f t="shared" si="11"/>
        <v>44403</v>
      </c>
      <c r="K36" s="2">
        <f t="shared" si="12"/>
        <v>9</v>
      </c>
      <c r="L36" s="18">
        <f t="shared" si="13"/>
        <v>10</v>
      </c>
      <c r="M36" s="12">
        <f t="shared" si="2"/>
        <v>1.0005909930000001</v>
      </c>
      <c r="N36" s="12">
        <f t="shared" ca="1" si="3"/>
        <v>1.0022828319999999</v>
      </c>
      <c r="O36" s="18">
        <f t="shared" si="14"/>
        <v>0</v>
      </c>
      <c r="P36" s="14">
        <f t="shared" ca="1" si="4"/>
        <v>2.28283199</v>
      </c>
      <c r="Q36" s="21">
        <f t="shared" si="5"/>
        <v>0</v>
      </c>
      <c r="R36" s="14">
        <f t="shared" si="15"/>
        <v>0</v>
      </c>
      <c r="S36" s="4" t="str">
        <f t="shared" si="16"/>
        <v>J=</v>
      </c>
      <c r="T36" s="35">
        <f t="shared" si="17"/>
        <v>44434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35">
        <f t="shared" si="8"/>
        <v>44417</v>
      </c>
      <c r="B37" s="15">
        <f t="shared" ca="1" si="24"/>
        <v>1002.28283199</v>
      </c>
      <c r="C37" s="14">
        <f t="shared" si="9"/>
        <v>1000</v>
      </c>
      <c r="D37" s="13">
        <f ca="1">IF(A37&lt;$B$1,VLOOKUP(A37,[1]DI!$A$4:$B$15000,2,FALSE),0)</f>
        <v>5.1499999999999997E-2</v>
      </c>
      <c r="E37" s="14">
        <f t="shared" ca="1" si="0"/>
        <v>1.0001993</v>
      </c>
      <c r="F37" s="14">
        <f ca="1">(TRUNC(PRODUCT($E$12:$E36),16))</f>
        <v>1.0028228918805699</v>
      </c>
      <c r="G37" s="14">
        <f t="shared" ca="1" si="10"/>
        <v>1.00113013699291</v>
      </c>
      <c r="H37" s="14">
        <f t="shared" ca="1" si="1"/>
        <v>1.00169084</v>
      </c>
      <c r="I37" s="13">
        <f t="shared" si="25"/>
        <v>1.4999999999999999E-2</v>
      </c>
      <c r="J37" s="35">
        <f t="shared" si="11"/>
        <v>44403</v>
      </c>
      <c r="K37" s="2">
        <f t="shared" si="12"/>
        <v>10</v>
      </c>
      <c r="L37" s="18">
        <f t="shared" si="13"/>
        <v>10</v>
      </c>
      <c r="M37" s="12">
        <f t="shared" si="2"/>
        <v>1.0005909930000001</v>
      </c>
      <c r="N37" s="12">
        <f t="shared" ca="1" si="3"/>
        <v>1.0022828319999999</v>
      </c>
      <c r="O37" s="18">
        <f t="shared" si="14"/>
        <v>0</v>
      </c>
      <c r="P37" s="14">
        <f t="shared" ca="1" si="4"/>
        <v>2.28283199</v>
      </c>
      <c r="Q37" s="21">
        <f t="shared" si="5"/>
        <v>0</v>
      </c>
      <c r="R37" s="14">
        <f t="shared" si="15"/>
        <v>0</v>
      </c>
      <c r="S37" s="4" t="str">
        <f t="shared" si="16"/>
        <v>J=</v>
      </c>
      <c r="T37" s="35">
        <f t="shared" si="17"/>
        <v>44434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35">
        <f t="shared" si="8"/>
        <v>44418</v>
      </c>
      <c r="B38" s="15">
        <f t="shared" ca="1" si="24"/>
        <v>1002.54182</v>
      </c>
      <c r="C38" s="14">
        <f t="shared" si="9"/>
        <v>1000</v>
      </c>
      <c r="D38" s="13">
        <f ca="1">IF(A38&lt;$B$1,VLOOKUP(A38,[1]DI!$A$4:$B$15000,2,FALSE),0)</f>
        <v>5.1499999999999997E-2</v>
      </c>
      <c r="E38" s="14">
        <f t="shared" ca="1" si="0"/>
        <v>1.0001993</v>
      </c>
      <c r="F38" s="14">
        <f ca="1">(TRUNC(PRODUCT($E$12:$E37),16))</f>
        <v>1.00302275448292</v>
      </c>
      <c r="G38" s="14">
        <f t="shared" ca="1" si="10"/>
        <v>1.00113013699291</v>
      </c>
      <c r="H38" s="14">
        <f t="shared" ca="1" si="1"/>
        <v>1.0018904799999999</v>
      </c>
      <c r="I38" s="13">
        <f t="shared" si="25"/>
        <v>1.4999999999999999E-2</v>
      </c>
      <c r="J38" s="35">
        <f t="shared" si="11"/>
        <v>44403</v>
      </c>
      <c r="K38" s="2">
        <f t="shared" si="12"/>
        <v>11</v>
      </c>
      <c r="L38" s="18">
        <f t="shared" si="13"/>
        <v>11</v>
      </c>
      <c r="M38" s="12">
        <f t="shared" si="2"/>
        <v>1.0006501109999999</v>
      </c>
      <c r="N38" s="12">
        <f t="shared" ca="1" si="3"/>
        <v>1.00254182</v>
      </c>
      <c r="O38" s="18">
        <f t="shared" si="14"/>
        <v>0</v>
      </c>
      <c r="P38" s="14">
        <f t="shared" ca="1" si="4"/>
        <v>2.54182</v>
      </c>
      <c r="Q38" s="21">
        <f t="shared" si="5"/>
        <v>0</v>
      </c>
      <c r="R38" s="14">
        <f t="shared" si="15"/>
        <v>0</v>
      </c>
      <c r="S38" s="4" t="str">
        <f t="shared" si="16"/>
        <v>J=</v>
      </c>
      <c r="T38" s="35">
        <f t="shared" si="17"/>
        <v>44434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35">
        <f t="shared" si="8"/>
        <v>44419</v>
      </c>
      <c r="B39" s="15">
        <f t="shared" ca="1" si="24"/>
        <v>1002.80087499</v>
      </c>
      <c r="C39" s="14">
        <f t="shared" si="9"/>
        <v>1000</v>
      </c>
      <c r="D39" s="13">
        <f ca="1">IF(A39&lt;$B$1,VLOOKUP(A39,[1]DI!$A$4:$B$15000,2,FALSE),0)</f>
        <v>5.1499999999999997E-2</v>
      </c>
      <c r="E39" s="14">
        <f t="shared" ca="1" si="0"/>
        <v>1.0001993</v>
      </c>
      <c r="F39" s="14">
        <f ca="1">(TRUNC(PRODUCT($E$12:$E38),16))</f>
        <v>1.0032226569178899</v>
      </c>
      <c r="G39" s="14">
        <f t="shared" ca="1" si="10"/>
        <v>1.00113013699291</v>
      </c>
      <c r="H39" s="14">
        <f t="shared" ca="1" si="1"/>
        <v>1.0020901600000001</v>
      </c>
      <c r="I39" s="13">
        <f t="shared" si="25"/>
        <v>1.4999999999999999E-2</v>
      </c>
      <c r="J39" s="35">
        <f t="shared" si="11"/>
        <v>44403</v>
      </c>
      <c r="K39" s="2">
        <f t="shared" si="12"/>
        <v>12</v>
      </c>
      <c r="L39" s="18">
        <f t="shared" si="13"/>
        <v>12</v>
      </c>
      <c r="M39" s="12">
        <f t="shared" si="2"/>
        <v>1.000709233</v>
      </c>
      <c r="N39" s="12">
        <f t="shared" ca="1" si="3"/>
        <v>1.0028008749999999</v>
      </c>
      <c r="O39" s="18">
        <f t="shared" si="14"/>
        <v>0</v>
      </c>
      <c r="P39" s="14">
        <f t="shared" ca="1" si="4"/>
        <v>2.8008749900000001</v>
      </c>
      <c r="Q39" s="21">
        <f t="shared" si="5"/>
        <v>0</v>
      </c>
      <c r="R39" s="14">
        <f t="shared" si="15"/>
        <v>0</v>
      </c>
      <c r="S39" s="4" t="str">
        <f t="shared" si="16"/>
        <v>J=</v>
      </c>
      <c r="T39" s="35">
        <f t="shared" si="17"/>
        <v>44434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35">
        <f t="shared" si="8"/>
        <v>44420</v>
      </c>
      <c r="B40" s="15">
        <f t="shared" ca="1" si="24"/>
        <v>1003.059987</v>
      </c>
      <c r="C40" s="14">
        <f t="shared" si="9"/>
        <v>1000</v>
      </c>
      <c r="D40" s="13">
        <f ca="1">IF(A40&lt;$B$1,VLOOKUP(A40,[1]DI!$A$4:$B$15000,2,FALSE),0)</f>
        <v>5.1499999999999997E-2</v>
      </c>
      <c r="E40" s="14">
        <f t="shared" ca="1" si="0"/>
        <v>1.0001993</v>
      </c>
      <c r="F40" s="14">
        <f ca="1">(TRUNC(PRODUCT($E$12:$E39),16))</f>
        <v>1.00342259919341</v>
      </c>
      <c r="G40" s="14">
        <f t="shared" ca="1" si="10"/>
        <v>1.00113013699291</v>
      </c>
      <c r="H40" s="14">
        <f t="shared" ca="1" si="1"/>
        <v>1.00228987</v>
      </c>
      <c r="I40" s="13">
        <f t="shared" si="25"/>
        <v>1.4999999999999999E-2</v>
      </c>
      <c r="J40" s="35">
        <f t="shared" si="11"/>
        <v>44403</v>
      </c>
      <c r="K40" s="2">
        <f t="shared" si="12"/>
        <v>13</v>
      </c>
      <c r="L40" s="18">
        <f t="shared" si="13"/>
        <v>13</v>
      </c>
      <c r="M40" s="12">
        <f t="shared" si="2"/>
        <v>1.000768358</v>
      </c>
      <c r="N40" s="12">
        <f t="shared" ca="1" si="3"/>
        <v>1.0030599870000001</v>
      </c>
      <c r="O40" s="18">
        <f t="shared" si="14"/>
        <v>0</v>
      </c>
      <c r="P40" s="14">
        <f t="shared" ca="1" si="4"/>
        <v>3.059987</v>
      </c>
      <c r="Q40" s="21">
        <f t="shared" si="5"/>
        <v>0</v>
      </c>
      <c r="R40" s="14">
        <f t="shared" si="15"/>
        <v>0</v>
      </c>
      <c r="S40" s="4" t="str">
        <f t="shared" si="16"/>
        <v>J=</v>
      </c>
      <c r="T40" s="35">
        <f t="shared" si="17"/>
        <v>44434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35">
        <f t="shared" si="8"/>
        <v>44421</v>
      </c>
      <c r="B41" s="15">
        <f t="shared" ca="1" si="24"/>
        <v>1003.319177</v>
      </c>
      <c r="C41" s="14">
        <f t="shared" si="9"/>
        <v>1000</v>
      </c>
      <c r="D41" s="13">
        <f ca="1">IF(A41&lt;$B$1,VLOOKUP(A41,[1]DI!$A$4:$B$15000,2,FALSE),0)</f>
        <v>5.1499999999999997E-2</v>
      </c>
      <c r="E41" s="14">
        <f t="shared" ca="1" si="0"/>
        <v>1.0001993</v>
      </c>
      <c r="F41" s="14">
        <f ca="1">(TRUNC(PRODUCT($E$12:$E40),16))</f>
        <v>1.00362258131743</v>
      </c>
      <c r="G41" s="14">
        <f t="shared" ca="1" si="10"/>
        <v>1.00113013699291</v>
      </c>
      <c r="H41" s="14">
        <f t="shared" ca="1" si="1"/>
        <v>1.0024896299999999</v>
      </c>
      <c r="I41" s="13">
        <f t="shared" si="25"/>
        <v>1.4999999999999999E-2</v>
      </c>
      <c r="J41" s="35">
        <f t="shared" si="11"/>
        <v>44403</v>
      </c>
      <c r="K41" s="2">
        <f t="shared" si="12"/>
        <v>14</v>
      </c>
      <c r="L41" s="18">
        <f t="shared" si="13"/>
        <v>14</v>
      </c>
      <c r="M41" s="12">
        <f t="shared" si="2"/>
        <v>1.000827487</v>
      </c>
      <c r="N41" s="12">
        <f t="shared" ca="1" si="3"/>
        <v>1.0033191770000001</v>
      </c>
      <c r="O41" s="18">
        <f t="shared" si="14"/>
        <v>0</v>
      </c>
      <c r="P41" s="14">
        <f t="shared" ca="1" si="4"/>
        <v>3.3191769999999998</v>
      </c>
      <c r="Q41" s="21">
        <f t="shared" si="5"/>
        <v>0</v>
      </c>
      <c r="R41" s="14">
        <f t="shared" si="15"/>
        <v>0</v>
      </c>
      <c r="S41" s="4" t="str">
        <f t="shared" si="16"/>
        <v>J=</v>
      </c>
      <c r="T41" s="35">
        <f t="shared" si="17"/>
        <v>44434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35">
        <f t="shared" si="8"/>
        <v>44422</v>
      </c>
      <c r="B42" s="15">
        <f t="shared" ca="1" si="24"/>
        <v>1003.578435</v>
      </c>
      <c r="C42" s="14">
        <f t="shared" si="9"/>
        <v>1000</v>
      </c>
      <c r="D42" s="13">
        <f ca="1">IF(A42&lt;$B$1,VLOOKUP(A42,[1]DI!$A$4:$B$15000,2,FALSE),0)</f>
        <v>0</v>
      </c>
      <c r="E42" s="14">
        <f t="shared" ca="1" si="0"/>
        <v>1</v>
      </c>
      <c r="F42" s="14">
        <f ca="1">(TRUNC(PRODUCT($E$12:$E41),16))</f>
        <v>1.0038226032978901</v>
      </c>
      <c r="G42" s="14">
        <f t="shared" ca="1" si="10"/>
        <v>1.00113013699291</v>
      </c>
      <c r="H42" s="14">
        <f t="shared" ca="1" si="1"/>
        <v>1.00268943</v>
      </c>
      <c r="I42" s="13">
        <f t="shared" si="25"/>
        <v>1.4999999999999999E-2</v>
      </c>
      <c r="J42" s="35">
        <f t="shared" si="11"/>
        <v>44403</v>
      </c>
      <c r="K42" s="2">
        <f t="shared" si="12"/>
        <v>14</v>
      </c>
      <c r="L42" s="18">
        <f t="shared" si="13"/>
        <v>15</v>
      </c>
      <c r="M42" s="12">
        <f t="shared" si="2"/>
        <v>1.0008866199999999</v>
      </c>
      <c r="N42" s="12">
        <f t="shared" ca="1" si="3"/>
        <v>1.0035784350000001</v>
      </c>
      <c r="O42" s="18">
        <f t="shared" si="14"/>
        <v>0</v>
      </c>
      <c r="P42" s="14">
        <f t="shared" ca="1" si="4"/>
        <v>3.5784349999999998</v>
      </c>
      <c r="Q42" s="21">
        <f t="shared" si="5"/>
        <v>0</v>
      </c>
      <c r="R42" s="14">
        <f t="shared" si="15"/>
        <v>0</v>
      </c>
      <c r="S42" s="4" t="str">
        <f t="shared" si="16"/>
        <v>J=</v>
      </c>
      <c r="T42" s="35">
        <f t="shared" si="17"/>
        <v>44434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35">
        <f t="shared" si="8"/>
        <v>44423</v>
      </c>
      <c r="B43" s="15">
        <f t="shared" ca="1" si="24"/>
        <v>1003.578435</v>
      </c>
      <c r="C43" s="14">
        <f t="shared" si="9"/>
        <v>1000</v>
      </c>
      <c r="D43" s="13">
        <f ca="1">IF(A43&lt;$B$1,VLOOKUP(A43,[1]DI!$A$4:$B$15000,2,FALSE),0)</f>
        <v>0</v>
      </c>
      <c r="E43" s="14">
        <f t="shared" ca="1" si="0"/>
        <v>1</v>
      </c>
      <c r="F43" s="14">
        <f ca="1">(TRUNC(PRODUCT($E$12:$E42),16))</f>
        <v>1.0038226032978901</v>
      </c>
      <c r="G43" s="14">
        <f t="shared" ca="1" si="10"/>
        <v>1.00113013699291</v>
      </c>
      <c r="H43" s="14">
        <f t="shared" ca="1" si="1"/>
        <v>1.00268943</v>
      </c>
      <c r="I43" s="13">
        <f t="shared" si="25"/>
        <v>1.4999999999999999E-2</v>
      </c>
      <c r="J43" s="35">
        <f t="shared" si="11"/>
        <v>44403</v>
      </c>
      <c r="K43" s="2">
        <f t="shared" si="12"/>
        <v>14</v>
      </c>
      <c r="L43" s="18">
        <f t="shared" si="13"/>
        <v>15</v>
      </c>
      <c r="M43" s="12">
        <f t="shared" si="2"/>
        <v>1.0008866199999999</v>
      </c>
      <c r="N43" s="12">
        <f t="shared" ca="1" si="3"/>
        <v>1.0035784350000001</v>
      </c>
      <c r="O43" s="18">
        <f t="shared" si="14"/>
        <v>0</v>
      </c>
      <c r="P43" s="14">
        <f t="shared" ca="1" si="4"/>
        <v>3.5784349999999998</v>
      </c>
      <c r="Q43" s="21">
        <f t="shared" si="5"/>
        <v>0</v>
      </c>
      <c r="R43" s="14">
        <f t="shared" si="15"/>
        <v>0</v>
      </c>
      <c r="S43" s="4" t="str">
        <f t="shared" si="16"/>
        <v>J=</v>
      </c>
      <c r="T43" s="35">
        <f t="shared" si="17"/>
        <v>44434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35">
        <f t="shared" si="8"/>
        <v>44424</v>
      </c>
      <c r="B44" s="15">
        <f t="shared" ca="1" si="24"/>
        <v>1003.578435</v>
      </c>
      <c r="C44" s="14">
        <f t="shared" si="9"/>
        <v>1000</v>
      </c>
      <c r="D44" s="13">
        <f ca="1">IF(A44&lt;$B$1,VLOOKUP(A44,[1]DI!$A$4:$B$15000,2,FALSE),0)</f>
        <v>5.1499999999999997E-2</v>
      </c>
      <c r="E44" s="14">
        <f t="shared" ca="1" si="0"/>
        <v>1.0001993</v>
      </c>
      <c r="F44" s="14">
        <f ca="1">(TRUNC(PRODUCT($E$12:$E43),16))</f>
        <v>1.0038226032978901</v>
      </c>
      <c r="G44" s="14">
        <f t="shared" ca="1" si="10"/>
        <v>1.00113013699291</v>
      </c>
      <c r="H44" s="14">
        <f t="shared" ca="1" si="1"/>
        <v>1.00268943</v>
      </c>
      <c r="I44" s="13">
        <f t="shared" si="25"/>
        <v>1.4999999999999999E-2</v>
      </c>
      <c r="J44" s="35">
        <f t="shared" si="11"/>
        <v>44403</v>
      </c>
      <c r="K44" s="2">
        <f t="shared" si="12"/>
        <v>15</v>
      </c>
      <c r="L44" s="18">
        <f t="shared" si="13"/>
        <v>15</v>
      </c>
      <c r="M44" s="12">
        <f t="shared" si="2"/>
        <v>1.0008866199999999</v>
      </c>
      <c r="N44" s="12">
        <f t="shared" ca="1" si="3"/>
        <v>1.0035784350000001</v>
      </c>
      <c r="O44" s="18">
        <f t="shared" si="14"/>
        <v>0</v>
      </c>
      <c r="P44" s="14">
        <f t="shared" ca="1" si="4"/>
        <v>3.5784349999999998</v>
      </c>
      <c r="Q44" s="21">
        <f t="shared" si="5"/>
        <v>0</v>
      </c>
      <c r="R44" s="14">
        <f t="shared" si="15"/>
        <v>0</v>
      </c>
      <c r="S44" s="4" t="str">
        <f t="shared" si="16"/>
        <v>J=</v>
      </c>
      <c r="T44" s="35">
        <f t="shared" si="17"/>
        <v>44434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35">
        <f t="shared" si="8"/>
        <v>44425</v>
      </c>
      <c r="B45" s="15">
        <f t="shared" ca="1" si="24"/>
        <v>1003.83774899</v>
      </c>
      <c r="C45" s="14">
        <f t="shared" si="9"/>
        <v>1000</v>
      </c>
      <c r="D45" s="13">
        <f ca="1">IF(A45&lt;$B$1,VLOOKUP(A45,[1]DI!$A$4:$B$15000,2,FALSE),0)</f>
        <v>5.1499999999999997E-2</v>
      </c>
      <c r="E45" s="14">
        <f t="shared" ca="1" si="0"/>
        <v>1.0001993</v>
      </c>
      <c r="F45" s="14">
        <f ca="1">(TRUNC(PRODUCT($E$12:$E44),16))</f>
        <v>1.00402266514272</v>
      </c>
      <c r="G45" s="14">
        <f t="shared" ca="1" si="10"/>
        <v>1.00113013699291</v>
      </c>
      <c r="H45" s="14">
        <f t="shared" ca="1" si="1"/>
        <v>1.0028892599999999</v>
      </c>
      <c r="I45" s="13">
        <f t="shared" si="25"/>
        <v>1.4999999999999999E-2</v>
      </c>
      <c r="J45" s="35">
        <f t="shared" si="11"/>
        <v>44403</v>
      </c>
      <c r="K45" s="2">
        <f t="shared" si="12"/>
        <v>16</v>
      </c>
      <c r="L45" s="18">
        <f t="shared" si="13"/>
        <v>16</v>
      </c>
      <c r="M45" s="12">
        <f t="shared" si="2"/>
        <v>1.0009457559999999</v>
      </c>
      <c r="N45" s="12">
        <f t="shared" ca="1" si="3"/>
        <v>1.0038377489999999</v>
      </c>
      <c r="O45" s="18">
        <f t="shared" si="14"/>
        <v>0</v>
      </c>
      <c r="P45" s="14">
        <f t="shared" ca="1" si="4"/>
        <v>3.8377489900000001</v>
      </c>
      <c r="Q45" s="21">
        <f t="shared" si="5"/>
        <v>0</v>
      </c>
      <c r="R45" s="14">
        <f t="shared" si="15"/>
        <v>0</v>
      </c>
      <c r="S45" s="4" t="str">
        <f t="shared" si="16"/>
        <v>J=</v>
      </c>
      <c r="T45" s="35">
        <f t="shared" si="17"/>
        <v>44434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35">
        <f t="shared" si="8"/>
        <v>44426</v>
      </c>
      <c r="B46" s="15">
        <f t="shared" ca="1" si="24"/>
        <v>1004.09713899</v>
      </c>
      <c r="C46" s="14">
        <f t="shared" si="9"/>
        <v>1000</v>
      </c>
      <c r="D46" s="13">
        <f ca="1">IF(A46&lt;$B$1,VLOOKUP(A46,[1]DI!$A$4:$B$15000,2,FALSE),0)</f>
        <v>5.1499999999999997E-2</v>
      </c>
      <c r="E46" s="14">
        <f t="shared" ca="1" si="0"/>
        <v>1.0001993</v>
      </c>
      <c r="F46" s="14">
        <f ca="1">(TRUNC(PRODUCT($E$12:$E45),16))</f>
        <v>1.00422276685989</v>
      </c>
      <c r="G46" s="14">
        <f t="shared" ca="1" si="10"/>
        <v>1.00113013699291</v>
      </c>
      <c r="H46" s="14">
        <f t="shared" ca="1" si="1"/>
        <v>1.0030891399999999</v>
      </c>
      <c r="I46" s="13">
        <f t="shared" si="25"/>
        <v>1.4999999999999999E-2</v>
      </c>
      <c r="J46" s="35">
        <f t="shared" si="11"/>
        <v>44403</v>
      </c>
      <c r="K46" s="2">
        <f t="shared" si="12"/>
        <v>17</v>
      </c>
      <c r="L46" s="18">
        <f t="shared" si="13"/>
        <v>17</v>
      </c>
      <c r="M46" s="12">
        <f t="shared" si="2"/>
        <v>1.0010048949999999</v>
      </c>
      <c r="N46" s="12">
        <f t="shared" ca="1" si="3"/>
        <v>1.004097139</v>
      </c>
      <c r="O46" s="18">
        <f t="shared" si="14"/>
        <v>0</v>
      </c>
      <c r="P46" s="14">
        <f t="shared" ca="1" si="4"/>
        <v>4.0971389900000004</v>
      </c>
      <c r="Q46" s="21">
        <f t="shared" si="5"/>
        <v>0</v>
      </c>
      <c r="R46" s="14">
        <f t="shared" si="15"/>
        <v>0</v>
      </c>
      <c r="S46" s="4" t="str">
        <f t="shared" si="16"/>
        <v>J=</v>
      </c>
      <c r="T46" s="35">
        <f t="shared" si="17"/>
        <v>44434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35">
        <f t="shared" si="8"/>
        <v>44427</v>
      </c>
      <c r="B47" s="15">
        <f t="shared" ca="1" si="24"/>
        <v>1004.356588</v>
      </c>
      <c r="C47" s="14">
        <f t="shared" si="9"/>
        <v>1000</v>
      </c>
      <c r="D47" s="13">
        <f ca="1">IF(A47&lt;$B$1,VLOOKUP(A47,[1]DI!$A$4:$B$15000,2,FALSE),0)</f>
        <v>5.1499999999999997E-2</v>
      </c>
      <c r="E47" s="14">
        <f t="shared" ca="1" si="0"/>
        <v>1.0001993</v>
      </c>
      <c r="F47" s="14">
        <f ca="1">(TRUNC(PRODUCT($E$12:$E46),16))</f>
        <v>1.00442290845732</v>
      </c>
      <c r="G47" s="14">
        <f t="shared" ca="1" si="10"/>
        <v>1.00113013699291</v>
      </c>
      <c r="H47" s="14">
        <f t="shared" ca="1" si="1"/>
        <v>1.00328905</v>
      </c>
      <c r="I47" s="13">
        <f t="shared" si="25"/>
        <v>1.4999999999999999E-2</v>
      </c>
      <c r="J47" s="35">
        <f t="shared" si="11"/>
        <v>44403</v>
      </c>
      <c r="K47" s="2">
        <f t="shared" si="12"/>
        <v>18</v>
      </c>
      <c r="L47" s="18">
        <f t="shared" si="13"/>
        <v>18</v>
      </c>
      <c r="M47" s="12">
        <f t="shared" si="2"/>
        <v>1.001064038</v>
      </c>
      <c r="N47" s="12">
        <f t="shared" ca="1" si="3"/>
        <v>1.0043565880000001</v>
      </c>
      <c r="O47" s="18">
        <f t="shared" si="14"/>
        <v>0</v>
      </c>
      <c r="P47" s="14">
        <f t="shared" ca="1" si="4"/>
        <v>4.3565880000000003</v>
      </c>
      <c r="Q47" s="21">
        <f t="shared" si="5"/>
        <v>0</v>
      </c>
      <c r="R47" s="14">
        <f t="shared" si="15"/>
        <v>0</v>
      </c>
      <c r="S47" s="4" t="str">
        <f t="shared" si="16"/>
        <v>J=</v>
      </c>
      <c r="T47" s="35">
        <f t="shared" si="17"/>
        <v>44434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35">
        <f t="shared" si="8"/>
        <v>44428</v>
      </c>
      <c r="B48" s="15">
        <f t="shared" ca="1" si="24"/>
        <v>1004.61611299</v>
      </c>
      <c r="C48" s="14">
        <f t="shared" si="9"/>
        <v>1000</v>
      </c>
      <c r="D48" s="13">
        <f ca="1">IF(A48&lt;$B$1,VLOOKUP(A48,[1]DI!$A$4:$B$15000,2,FALSE),0)</f>
        <v>5.1499999999999997E-2</v>
      </c>
      <c r="E48" s="14">
        <f t="shared" ca="1" si="0"/>
        <v>1.0001993</v>
      </c>
      <c r="F48" s="14">
        <f ca="1">(TRUNC(PRODUCT($E$12:$E47),16))</f>
        <v>1.00462308994298</v>
      </c>
      <c r="G48" s="14">
        <f t="shared" ca="1" si="10"/>
        <v>1.00113013699291</v>
      </c>
      <c r="H48" s="14">
        <f t="shared" ca="1" si="1"/>
        <v>1.00348901</v>
      </c>
      <c r="I48" s="13">
        <f t="shared" si="25"/>
        <v>1.4999999999999999E-2</v>
      </c>
      <c r="J48" s="35">
        <f t="shared" si="11"/>
        <v>44403</v>
      </c>
      <c r="K48" s="2">
        <f t="shared" si="12"/>
        <v>19</v>
      </c>
      <c r="L48" s="18">
        <f t="shared" si="13"/>
        <v>19</v>
      </c>
      <c r="M48" s="12">
        <f t="shared" si="2"/>
        <v>1.0011231840000001</v>
      </c>
      <c r="N48" s="12">
        <f t="shared" ca="1" si="3"/>
        <v>1.004616113</v>
      </c>
      <c r="O48" s="18">
        <f t="shared" si="14"/>
        <v>0</v>
      </c>
      <c r="P48" s="14">
        <f t="shared" ca="1" si="4"/>
        <v>4.6161129900000004</v>
      </c>
      <c r="Q48" s="21">
        <f t="shared" si="5"/>
        <v>0</v>
      </c>
      <c r="R48" s="14">
        <f t="shared" si="15"/>
        <v>0</v>
      </c>
      <c r="S48" s="4" t="str">
        <f t="shared" si="16"/>
        <v>J=</v>
      </c>
      <c r="T48" s="35">
        <f t="shared" si="17"/>
        <v>44434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35">
        <f t="shared" si="8"/>
        <v>44429</v>
      </c>
      <c r="B49" s="15">
        <f t="shared" ca="1" si="24"/>
        <v>1004.87570599</v>
      </c>
      <c r="C49" s="14">
        <f t="shared" si="9"/>
        <v>1000</v>
      </c>
      <c r="D49" s="13">
        <f ca="1">IF(A49&lt;$B$1,VLOOKUP(A49,[1]DI!$A$4:$B$15000,2,FALSE),0)</f>
        <v>0</v>
      </c>
      <c r="E49" s="14">
        <f t="shared" ca="1" si="0"/>
        <v>1</v>
      </c>
      <c r="F49" s="14">
        <f ca="1">(TRUNC(PRODUCT($E$12:$E48),16))</f>
        <v>1.0048233113248</v>
      </c>
      <c r="G49" s="14">
        <f t="shared" ca="1" si="10"/>
        <v>1.00113013699291</v>
      </c>
      <c r="H49" s="14">
        <f t="shared" ca="1" si="1"/>
        <v>1.00368901</v>
      </c>
      <c r="I49" s="13">
        <f t="shared" si="25"/>
        <v>1.4999999999999999E-2</v>
      </c>
      <c r="J49" s="35">
        <f t="shared" si="11"/>
        <v>44403</v>
      </c>
      <c r="K49" s="2">
        <f t="shared" si="12"/>
        <v>19</v>
      </c>
      <c r="L49" s="18">
        <f t="shared" si="13"/>
        <v>20</v>
      </c>
      <c r="M49" s="12">
        <f t="shared" si="2"/>
        <v>1.0011823339999999</v>
      </c>
      <c r="N49" s="12">
        <f t="shared" ca="1" si="3"/>
        <v>1.004875706</v>
      </c>
      <c r="O49" s="18">
        <f t="shared" si="14"/>
        <v>0</v>
      </c>
      <c r="P49" s="14">
        <f t="shared" ca="1" si="4"/>
        <v>4.8757059900000002</v>
      </c>
      <c r="Q49" s="21">
        <f t="shared" si="5"/>
        <v>0</v>
      </c>
      <c r="R49" s="14">
        <f t="shared" si="15"/>
        <v>0</v>
      </c>
      <c r="S49" s="4" t="str">
        <f t="shared" si="16"/>
        <v>J=</v>
      </c>
      <c r="T49" s="35">
        <f t="shared" si="17"/>
        <v>44434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35">
        <f t="shared" si="8"/>
        <v>44430</v>
      </c>
      <c r="B50" s="15">
        <f t="shared" ca="1" si="24"/>
        <v>1004.87570599</v>
      </c>
      <c r="C50" s="14">
        <f t="shared" si="9"/>
        <v>1000</v>
      </c>
      <c r="D50" s="13">
        <f ca="1">IF(A50&lt;$B$1,VLOOKUP(A50,[1]DI!$A$4:$B$15000,2,FALSE),0)</f>
        <v>0</v>
      </c>
      <c r="E50" s="14">
        <f t="shared" ca="1" si="0"/>
        <v>1</v>
      </c>
      <c r="F50" s="14">
        <f ca="1">(TRUNC(PRODUCT($E$12:$E49),16))</f>
        <v>1.0048233113248</v>
      </c>
      <c r="G50" s="14">
        <f t="shared" ca="1" si="10"/>
        <v>1.00113013699291</v>
      </c>
      <c r="H50" s="14">
        <f t="shared" ca="1" si="1"/>
        <v>1.00368901</v>
      </c>
      <c r="I50" s="13">
        <f t="shared" si="25"/>
        <v>1.4999999999999999E-2</v>
      </c>
      <c r="J50" s="35">
        <f t="shared" si="11"/>
        <v>44403</v>
      </c>
      <c r="K50" s="2">
        <f t="shared" si="12"/>
        <v>19</v>
      </c>
      <c r="L50" s="18">
        <f t="shared" si="13"/>
        <v>20</v>
      </c>
      <c r="M50" s="12">
        <f t="shared" si="2"/>
        <v>1.0011823339999999</v>
      </c>
      <c r="N50" s="12">
        <f t="shared" ca="1" si="3"/>
        <v>1.004875706</v>
      </c>
      <c r="O50" s="18">
        <f t="shared" si="14"/>
        <v>0</v>
      </c>
      <c r="P50" s="14">
        <f t="shared" ca="1" si="4"/>
        <v>4.8757059900000002</v>
      </c>
      <c r="Q50" s="21">
        <f t="shared" si="5"/>
        <v>0</v>
      </c>
      <c r="R50" s="14">
        <f t="shared" si="15"/>
        <v>0</v>
      </c>
      <c r="S50" s="4" t="str">
        <f t="shared" si="16"/>
        <v>J=</v>
      </c>
      <c r="T50" s="35">
        <f t="shared" si="17"/>
        <v>44434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35">
        <f t="shared" si="8"/>
        <v>44431</v>
      </c>
      <c r="B51" s="15">
        <f t="shared" ca="1" si="24"/>
        <v>1004.87570599</v>
      </c>
      <c r="C51" s="14">
        <f t="shared" si="9"/>
        <v>1000</v>
      </c>
      <c r="D51" s="13">
        <f ca="1">IF(A51&lt;$B$1,VLOOKUP(A51,[1]DI!$A$4:$B$15000,2,FALSE),0)</f>
        <v>5.1499999999999997E-2</v>
      </c>
      <c r="E51" s="14">
        <f t="shared" ca="1" si="0"/>
        <v>1.0001993</v>
      </c>
      <c r="F51" s="14">
        <f ca="1">(TRUNC(PRODUCT($E$12:$E50),16))</f>
        <v>1.0048233113248</v>
      </c>
      <c r="G51" s="14">
        <f t="shared" ca="1" si="10"/>
        <v>1.00113013699291</v>
      </c>
      <c r="H51" s="14">
        <f t="shared" ca="1" si="1"/>
        <v>1.00368901</v>
      </c>
      <c r="I51" s="13">
        <f t="shared" si="25"/>
        <v>1.4999999999999999E-2</v>
      </c>
      <c r="J51" s="35">
        <f t="shared" si="11"/>
        <v>44403</v>
      </c>
      <c r="K51" s="2">
        <f t="shared" si="12"/>
        <v>20</v>
      </c>
      <c r="L51" s="18">
        <f t="shared" si="13"/>
        <v>20</v>
      </c>
      <c r="M51" s="12">
        <f t="shared" si="2"/>
        <v>1.0011823339999999</v>
      </c>
      <c r="N51" s="12">
        <f t="shared" ca="1" si="3"/>
        <v>1.004875706</v>
      </c>
      <c r="O51" s="18">
        <f t="shared" si="14"/>
        <v>0</v>
      </c>
      <c r="P51" s="14">
        <f t="shared" ca="1" si="4"/>
        <v>4.8757059900000002</v>
      </c>
      <c r="Q51" s="21">
        <f t="shared" si="5"/>
        <v>0</v>
      </c>
      <c r="R51" s="14">
        <f t="shared" si="15"/>
        <v>0</v>
      </c>
      <c r="S51" s="4" t="str">
        <f t="shared" si="16"/>
        <v>J=</v>
      </c>
      <c r="T51" s="35">
        <f t="shared" si="17"/>
        <v>44434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35">
        <f t="shared" si="8"/>
        <v>44432</v>
      </c>
      <c r="B52" s="15">
        <f t="shared" ca="1" si="24"/>
        <v>1005.135356</v>
      </c>
      <c r="C52" s="14">
        <f t="shared" si="9"/>
        <v>1000</v>
      </c>
      <c r="D52" s="13">
        <f ca="1">IF(A52&lt;$B$1,VLOOKUP(A52,[1]DI!$A$4:$B$15000,2,FALSE),0)</f>
        <v>5.1499999999999997E-2</v>
      </c>
      <c r="E52" s="14">
        <f t="shared" ca="1" si="0"/>
        <v>1.0001993</v>
      </c>
      <c r="F52" s="14">
        <f ca="1">(TRUNC(PRODUCT($E$12:$E51),16))</f>
        <v>1.0050235726107499</v>
      </c>
      <c r="G52" s="14">
        <f t="shared" ca="1" si="10"/>
        <v>1.00113013699291</v>
      </c>
      <c r="H52" s="14">
        <f t="shared" ca="1" si="1"/>
        <v>1.00388904</v>
      </c>
      <c r="I52" s="13">
        <f t="shared" si="25"/>
        <v>1.4999999999999999E-2</v>
      </c>
      <c r="J52" s="35">
        <f t="shared" si="11"/>
        <v>44403</v>
      </c>
      <c r="K52" s="2">
        <f t="shared" si="12"/>
        <v>21</v>
      </c>
      <c r="L52" s="18">
        <f t="shared" si="13"/>
        <v>21</v>
      </c>
      <c r="M52" s="12">
        <f t="shared" si="2"/>
        <v>1.001241488</v>
      </c>
      <c r="N52" s="12">
        <f t="shared" ca="1" si="3"/>
        <v>1.005135356</v>
      </c>
      <c r="O52" s="18">
        <f t="shared" si="14"/>
        <v>0</v>
      </c>
      <c r="P52" s="14">
        <f t="shared" ca="1" si="4"/>
        <v>5.1353559999999998</v>
      </c>
      <c r="Q52" s="21">
        <f t="shared" si="5"/>
        <v>0</v>
      </c>
      <c r="R52" s="14">
        <f t="shared" si="15"/>
        <v>0</v>
      </c>
      <c r="S52" s="4" t="str">
        <f t="shared" si="16"/>
        <v>J=</v>
      </c>
      <c r="T52" s="35">
        <f t="shared" si="17"/>
        <v>44434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35">
        <f t="shared" si="8"/>
        <v>44433</v>
      </c>
      <c r="B53" s="15">
        <f t="shared" ca="1" si="24"/>
        <v>1005.395083</v>
      </c>
      <c r="C53" s="14">
        <f t="shared" si="9"/>
        <v>1000</v>
      </c>
      <c r="D53" s="13">
        <f ca="1">IF(A53&lt;$B$1,VLOOKUP(A53,[1]DI!$A$4:$B$15000,2,FALSE),0)</f>
        <v>5.1499999999999997E-2</v>
      </c>
      <c r="E53" s="14">
        <f t="shared" ca="1" si="0"/>
        <v>1.0001993</v>
      </c>
      <c r="F53" s="14">
        <f ca="1">(TRUNC(PRODUCT($E$12:$E52),16))</f>
        <v>1.00522387380877</v>
      </c>
      <c r="G53" s="14">
        <f t="shared" ca="1" si="10"/>
        <v>1.00113013699291</v>
      </c>
      <c r="H53" s="14">
        <f t="shared" ca="1" si="1"/>
        <v>1.0040891199999999</v>
      </c>
      <c r="I53" s="13">
        <f t="shared" si="25"/>
        <v>1.4999999999999999E-2</v>
      </c>
      <c r="J53" s="35">
        <f t="shared" si="11"/>
        <v>44403</v>
      </c>
      <c r="K53" s="2">
        <f t="shared" si="12"/>
        <v>22</v>
      </c>
      <c r="L53" s="18">
        <f t="shared" si="13"/>
        <v>22</v>
      </c>
      <c r="M53" s="12">
        <f t="shared" si="2"/>
        <v>1.0013006449999999</v>
      </c>
      <c r="N53" s="12">
        <f t="shared" ca="1" si="3"/>
        <v>1.005395083</v>
      </c>
      <c r="O53" s="18">
        <f t="shared" si="14"/>
        <v>0</v>
      </c>
      <c r="P53" s="14">
        <f t="shared" ca="1" si="4"/>
        <v>5.3950829999999996</v>
      </c>
      <c r="Q53" s="21">
        <f t="shared" si="5"/>
        <v>0</v>
      </c>
      <c r="R53" s="14">
        <f t="shared" si="15"/>
        <v>0</v>
      </c>
      <c r="S53" s="4" t="str">
        <f t="shared" si="16"/>
        <v>J=</v>
      </c>
      <c r="T53" s="35">
        <f t="shared" si="17"/>
        <v>44434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35">
        <f t="shared" si="8"/>
        <v>44434</v>
      </c>
      <c r="B54" s="15">
        <f t="shared" ca="1" si="24"/>
        <v>1005.65486799</v>
      </c>
      <c r="C54" s="14">
        <f t="shared" si="9"/>
        <v>1000</v>
      </c>
      <c r="D54" s="13">
        <f ca="1">IF(A54&lt;$B$1,VLOOKUP(A54,[1]DI!$A$4:$B$15000,2,FALSE),0)</f>
        <v>5.1499999999999997E-2</v>
      </c>
      <c r="E54" s="14">
        <f t="shared" ca="1" si="0"/>
        <v>1.0001993</v>
      </c>
      <c r="F54" s="14">
        <f ca="1">(TRUNC(PRODUCT($E$12:$E53),16))</f>
        <v>1.00542421492682</v>
      </c>
      <c r="G54" s="14">
        <f t="shared" ca="1" si="10"/>
        <v>1.00113013699291</v>
      </c>
      <c r="H54" s="14">
        <f t="shared" ca="1" si="1"/>
        <v>1.0042892299999999</v>
      </c>
      <c r="I54" s="13">
        <f t="shared" si="25"/>
        <v>1.4999999999999999E-2</v>
      </c>
      <c r="J54" s="35">
        <f t="shared" si="11"/>
        <v>44403</v>
      </c>
      <c r="K54" s="2">
        <f t="shared" si="12"/>
        <v>23</v>
      </c>
      <c r="L54" s="18">
        <f t="shared" si="13"/>
        <v>23</v>
      </c>
      <c r="M54" s="12">
        <f t="shared" si="2"/>
        <v>1.0013598050000001</v>
      </c>
      <c r="N54" s="12">
        <f t="shared" ca="1" si="3"/>
        <v>1.0056548679999999</v>
      </c>
      <c r="O54" s="18">
        <f t="shared" si="14"/>
        <v>2</v>
      </c>
      <c r="P54" s="14">
        <f t="shared" ca="1" si="4"/>
        <v>5.6548679899999996</v>
      </c>
      <c r="Q54" s="21">
        <f t="shared" si="5"/>
        <v>0</v>
      </c>
      <c r="R54" s="14">
        <f t="shared" si="15"/>
        <v>0</v>
      </c>
      <c r="S54" s="4" t="str">
        <f t="shared" si="16"/>
        <v>J=</v>
      </c>
      <c r="T54" s="35">
        <f t="shared" si="17"/>
        <v>44434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35">
        <f t="shared" si="8"/>
        <v>44435</v>
      </c>
      <c r="B55" s="15">
        <f t="shared" ca="1" si="24"/>
        <v>1000.2583959900001</v>
      </c>
      <c r="C55" s="14">
        <f t="shared" si="9"/>
        <v>1000</v>
      </c>
      <c r="D55" s="13">
        <f ca="1">IF(A55&lt;$B$1,VLOOKUP(A55,[1]DI!$A$4:$B$15000,2,FALSE),0)</f>
        <v>5.1499999999999997E-2</v>
      </c>
      <c r="E55" s="14">
        <f t="shared" ca="1" si="0"/>
        <v>1.0001993</v>
      </c>
      <c r="F55" s="14">
        <f ca="1">(TRUNC(PRODUCT($E$12:$E54),16))</f>
        <v>1.00562459597286</v>
      </c>
      <c r="G55" s="14">
        <f t="shared" ca="1" si="10"/>
        <v>1.00542421492682</v>
      </c>
      <c r="H55" s="14">
        <f t="shared" ca="1" si="1"/>
        <v>1.0001993</v>
      </c>
      <c r="I55" s="13">
        <f t="shared" si="25"/>
        <v>1.4999999999999999E-2</v>
      </c>
      <c r="J55" s="35">
        <f t="shared" si="11"/>
        <v>44434</v>
      </c>
      <c r="K55" s="2">
        <f t="shared" si="12"/>
        <v>1</v>
      </c>
      <c r="L55" s="18">
        <f t="shared" si="13"/>
        <v>1</v>
      </c>
      <c r="M55" s="12">
        <f t="shared" si="2"/>
        <v>1.0000590840000001</v>
      </c>
      <c r="N55" s="12">
        <f t="shared" ca="1" si="3"/>
        <v>1.000258396</v>
      </c>
      <c r="O55" s="18">
        <f t="shared" si="14"/>
        <v>0</v>
      </c>
      <c r="P55" s="14">
        <f t="shared" ca="1" si="4"/>
        <v>0.25839599000000002</v>
      </c>
      <c r="Q55" s="21">
        <f t="shared" si="5"/>
        <v>0</v>
      </c>
      <c r="R55" s="14">
        <f t="shared" si="15"/>
        <v>0</v>
      </c>
      <c r="S55" s="4" t="str">
        <f t="shared" si="16"/>
        <v>J=</v>
      </c>
      <c r="T55" s="35">
        <f t="shared" si="17"/>
        <v>44466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35">
        <f t="shared" si="8"/>
        <v>44436</v>
      </c>
      <c r="B56" s="15">
        <f t="shared" ca="1" si="24"/>
        <v>1000.457748</v>
      </c>
      <c r="C56" s="14">
        <f t="shared" si="9"/>
        <v>1000</v>
      </c>
      <c r="D56" s="13">
        <f ca="1">IF(A56&lt;$B$1,VLOOKUP(A56,[1]DI!$A$4:$B$15000,2,FALSE),0)</f>
        <v>0</v>
      </c>
      <c r="E56" s="14">
        <f t="shared" ca="1" si="0"/>
        <v>1</v>
      </c>
      <c r="F56" s="14">
        <f ca="1">(TRUNC(PRODUCT($E$12:$E55),16))</f>
        <v>1.00582501695483</v>
      </c>
      <c r="G56" s="14">
        <f t="shared" ca="1" si="10"/>
        <v>1.00542421492682</v>
      </c>
      <c r="H56" s="14">
        <f t="shared" ca="1" si="1"/>
        <v>1.00039864</v>
      </c>
      <c r="I56" s="13">
        <f t="shared" si="25"/>
        <v>1.4999999999999999E-2</v>
      </c>
      <c r="J56" s="35">
        <f t="shared" si="11"/>
        <v>44434</v>
      </c>
      <c r="K56" s="2">
        <f t="shared" si="12"/>
        <v>1</v>
      </c>
      <c r="L56" s="18">
        <f t="shared" si="13"/>
        <v>1</v>
      </c>
      <c r="M56" s="12">
        <f t="shared" si="2"/>
        <v>1.0000590840000001</v>
      </c>
      <c r="N56" s="12">
        <f t="shared" ca="1" si="3"/>
        <v>1.0004577480000001</v>
      </c>
      <c r="O56" s="18">
        <f t="shared" si="14"/>
        <v>0</v>
      </c>
      <c r="P56" s="14">
        <f t="shared" ca="1" si="4"/>
        <v>0.45774799999999999</v>
      </c>
      <c r="Q56" s="21">
        <f t="shared" si="5"/>
        <v>0</v>
      </c>
      <c r="R56" s="14">
        <f t="shared" si="15"/>
        <v>0</v>
      </c>
      <c r="S56" s="4" t="str">
        <f t="shared" si="16"/>
        <v>J=</v>
      </c>
      <c r="T56" s="35">
        <f t="shared" si="17"/>
        <v>44466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35">
        <f t="shared" si="8"/>
        <v>44437</v>
      </c>
      <c r="B57" s="15">
        <f t="shared" ca="1" si="24"/>
        <v>1000.457748</v>
      </c>
      <c r="C57" s="14">
        <f t="shared" si="9"/>
        <v>1000</v>
      </c>
      <c r="D57" s="13">
        <f ca="1">IF(A57&lt;$B$1,VLOOKUP(A57,[1]DI!$A$4:$B$15000,2,FALSE),0)</f>
        <v>0</v>
      </c>
      <c r="E57" s="14">
        <f t="shared" ca="1" si="0"/>
        <v>1</v>
      </c>
      <c r="F57" s="14">
        <f ca="1">(TRUNC(PRODUCT($E$12:$E56),16))</f>
        <v>1.00582501695483</v>
      </c>
      <c r="G57" s="14">
        <f t="shared" ca="1" si="10"/>
        <v>1.00542421492682</v>
      </c>
      <c r="H57" s="14">
        <f t="shared" ca="1" si="1"/>
        <v>1.00039864</v>
      </c>
      <c r="I57" s="13">
        <f t="shared" si="25"/>
        <v>1.4999999999999999E-2</v>
      </c>
      <c r="J57" s="35">
        <f t="shared" si="11"/>
        <v>44434</v>
      </c>
      <c r="K57" s="2">
        <f t="shared" si="12"/>
        <v>1</v>
      </c>
      <c r="L57" s="18">
        <f t="shared" si="13"/>
        <v>1</v>
      </c>
      <c r="M57" s="12">
        <f t="shared" si="2"/>
        <v>1.0000590840000001</v>
      </c>
      <c r="N57" s="12">
        <f t="shared" ca="1" si="3"/>
        <v>1.0004577480000001</v>
      </c>
      <c r="O57" s="18">
        <f t="shared" si="14"/>
        <v>0</v>
      </c>
      <c r="P57" s="14">
        <f t="shared" ca="1" si="4"/>
        <v>0.45774799999999999</v>
      </c>
      <c r="Q57" s="21">
        <f t="shared" si="5"/>
        <v>0</v>
      </c>
      <c r="R57" s="14">
        <f t="shared" si="15"/>
        <v>0</v>
      </c>
      <c r="S57" s="4" t="str">
        <f t="shared" si="16"/>
        <v>J=</v>
      </c>
      <c r="T57" s="35">
        <f t="shared" si="17"/>
        <v>44466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35">
        <f t="shared" si="8"/>
        <v>44438</v>
      </c>
      <c r="B58" s="15">
        <f t="shared" ca="1" si="24"/>
        <v>1000.5168579899999</v>
      </c>
      <c r="C58" s="14">
        <f t="shared" si="9"/>
        <v>1000</v>
      </c>
      <c r="D58" s="13">
        <f ca="1">IF(A58&lt;$B$1,VLOOKUP(A58,[1]DI!$A$4:$B$15000,2,FALSE),0)</f>
        <v>5.1499999999999997E-2</v>
      </c>
      <c r="E58" s="14">
        <f t="shared" ca="1" si="0"/>
        <v>1.0001993</v>
      </c>
      <c r="F58" s="14">
        <f ca="1">(TRUNC(PRODUCT($E$12:$E57),16))</f>
        <v>1.00582501695483</v>
      </c>
      <c r="G58" s="14">
        <f t="shared" ca="1" si="10"/>
        <v>1.00542421492682</v>
      </c>
      <c r="H58" s="14">
        <f t="shared" ca="1" si="1"/>
        <v>1.00039864</v>
      </c>
      <c r="I58" s="13">
        <f t="shared" si="25"/>
        <v>1.4999999999999999E-2</v>
      </c>
      <c r="J58" s="35">
        <f t="shared" si="11"/>
        <v>44434</v>
      </c>
      <c r="K58" s="2">
        <f t="shared" si="12"/>
        <v>2</v>
      </c>
      <c r="L58" s="18">
        <f t="shared" si="13"/>
        <v>2</v>
      </c>
      <c r="M58" s="12">
        <f t="shared" si="2"/>
        <v>1.000118171</v>
      </c>
      <c r="N58" s="12">
        <f t="shared" ca="1" si="3"/>
        <v>1.0005168579999999</v>
      </c>
      <c r="O58" s="18">
        <f t="shared" si="14"/>
        <v>0</v>
      </c>
      <c r="P58" s="14">
        <f t="shared" ca="1" si="4"/>
        <v>0.51685798999999999</v>
      </c>
      <c r="Q58" s="21">
        <f t="shared" si="5"/>
        <v>0</v>
      </c>
      <c r="R58" s="14">
        <f t="shared" si="15"/>
        <v>0</v>
      </c>
      <c r="S58" s="4" t="str">
        <f t="shared" si="16"/>
        <v>J=</v>
      </c>
      <c r="T58" s="35">
        <f t="shared" si="17"/>
        <v>44466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35">
        <f t="shared" si="8"/>
        <v>44439</v>
      </c>
      <c r="B59" s="15">
        <f t="shared" ca="1" si="24"/>
        <v>1000.775387</v>
      </c>
      <c r="C59" s="14">
        <f t="shared" si="9"/>
        <v>1000</v>
      </c>
      <c r="D59" s="13">
        <f ca="1">IF(A59&lt;$B$1,VLOOKUP(A59,[1]DI!$A$4:$B$15000,2,FALSE),0)</f>
        <v>5.1499999999999997E-2</v>
      </c>
      <c r="E59" s="14">
        <f t="shared" ca="1" si="0"/>
        <v>1.0001993</v>
      </c>
      <c r="F59" s="14">
        <f ca="1">(TRUNC(PRODUCT($E$12:$E58),16))</f>
        <v>1.0060254778807101</v>
      </c>
      <c r="G59" s="14">
        <f t="shared" ca="1" si="10"/>
        <v>1.00542421492682</v>
      </c>
      <c r="H59" s="14">
        <f t="shared" ca="1" si="1"/>
        <v>1.00059802</v>
      </c>
      <c r="I59" s="13">
        <f t="shared" si="25"/>
        <v>1.4999999999999999E-2</v>
      </c>
      <c r="J59" s="35">
        <f t="shared" si="11"/>
        <v>44434</v>
      </c>
      <c r="K59" s="2">
        <f t="shared" si="12"/>
        <v>3</v>
      </c>
      <c r="L59" s="18">
        <f t="shared" si="13"/>
        <v>3</v>
      </c>
      <c r="M59" s="12">
        <f t="shared" si="2"/>
        <v>1.0001772609999999</v>
      </c>
      <c r="N59" s="12">
        <f t="shared" ca="1" si="3"/>
        <v>1.000775387</v>
      </c>
      <c r="O59" s="18">
        <f t="shared" si="14"/>
        <v>0</v>
      </c>
      <c r="P59" s="14">
        <f t="shared" ca="1" si="4"/>
        <v>0.77538700000000005</v>
      </c>
      <c r="Q59" s="21">
        <f t="shared" si="5"/>
        <v>0</v>
      </c>
      <c r="R59" s="14">
        <f t="shared" si="15"/>
        <v>0</v>
      </c>
      <c r="S59" s="4" t="str">
        <f t="shared" si="16"/>
        <v>J=</v>
      </c>
      <c r="T59" s="35">
        <f t="shared" si="17"/>
        <v>44466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35">
        <f t="shared" si="8"/>
        <v>44440</v>
      </c>
      <c r="B60" s="15">
        <f t="shared" ca="1" si="24"/>
        <v>1001.03398299</v>
      </c>
      <c r="C60" s="14">
        <f t="shared" si="9"/>
        <v>1000</v>
      </c>
      <c r="D60" s="13">
        <f ca="1">IF(A60&lt;$B$1,VLOOKUP(A60,[1]DI!$A$4:$B$15000,2,FALSE),0)</f>
        <v>5.1499999999999997E-2</v>
      </c>
      <c r="E60" s="14">
        <f t="shared" ca="1" si="0"/>
        <v>1.0001993</v>
      </c>
      <c r="F60" s="14">
        <f ca="1">(TRUNC(PRODUCT($E$12:$E59),16))</f>
        <v>1.00622597875845</v>
      </c>
      <c r="G60" s="14">
        <f t="shared" ca="1" si="10"/>
        <v>1.00542421492682</v>
      </c>
      <c r="H60" s="14">
        <f t="shared" ca="1" si="1"/>
        <v>1.0007974399999999</v>
      </c>
      <c r="I60" s="13">
        <f t="shared" si="25"/>
        <v>1.4999999999999999E-2</v>
      </c>
      <c r="J60" s="35">
        <f t="shared" si="11"/>
        <v>44434</v>
      </c>
      <c r="K60" s="2">
        <f t="shared" si="12"/>
        <v>4</v>
      </c>
      <c r="L60" s="18">
        <f t="shared" si="13"/>
        <v>4</v>
      </c>
      <c r="M60" s="12">
        <f t="shared" si="2"/>
        <v>1.000236355</v>
      </c>
      <c r="N60" s="12">
        <f t="shared" ca="1" si="3"/>
        <v>1.0010339829999999</v>
      </c>
      <c r="O60" s="18">
        <f t="shared" si="14"/>
        <v>0</v>
      </c>
      <c r="P60" s="14">
        <f t="shared" ca="1" si="4"/>
        <v>1.0339829899999999</v>
      </c>
      <c r="Q60" s="21">
        <f t="shared" si="5"/>
        <v>0</v>
      </c>
      <c r="R60" s="14">
        <f t="shared" si="15"/>
        <v>0</v>
      </c>
      <c r="S60" s="4" t="str">
        <f t="shared" si="16"/>
        <v>J=</v>
      </c>
      <c r="T60" s="35">
        <f t="shared" si="17"/>
        <v>44466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35">
        <f t="shared" si="8"/>
        <v>44441</v>
      </c>
      <c r="B61" s="15">
        <f t="shared" ca="1" si="24"/>
        <v>1001.29264799</v>
      </c>
      <c r="C61" s="14">
        <f t="shared" si="9"/>
        <v>1000</v>
      </c>
      <c r="D61" s="13">
        <f ca="1">IF(A61&lt;$B$1,VLOOKUP(A61,[1]DI!$A$4:$B$15000,2,FALSE),0)</f>
        <v>5.1499999999999997E-2</v>
      </c>
      <c r="E61" s="14">
        <f t="shared" ca="1" si="0"/>
        <v>1.0001993</v>
      </c>
      <c r="F61" s="14">
        <f ca="1">(TRUNC(PRODUCT($E$12:$E60),16))</f>
        <v>1.00642651959602</v>
      </c>
      <c r="G61" s="14">
        <f t="shared" ca="1" si="10"/>
        <v>1.00542421492682</v>
      </c>
      <c r="H61" s="14">
        <f t="shared" ca="1" si="1"/>
        <v>1.0009969000000001</v>
      </c>
      <c r="I61" s="13">
        <f t="shared" si="25"/>
        <v>1.4999999999999999E-2</v>
      </c>
      <c r="J61" s="35">
        <f t="shared" si="11"/>
        <v>44434</v>
      </c>
      <c r="K61" s="2">
        <f t="shared" si="12"/>
        <v>5</v>
      </c>
      <c r="L61" s="18">
        <f t="shared" si="13"/>
        <v>5</v>
      </c>
      <c r="M61" s="12">
        <f t="shared" si="2"/>
        <v>1.0002954529999999</v>
      </c>
      <c r="N61" s="12">
        <f t="shared" ca="1" si="3"/>
        <v>1.001292648</v>
      </c>
      <c r="O61" s="18">
        <f t="shared" si="14"/>
        <v>0</v>
      </c>
      <c r="P61" s="14">
        <f t="shared" ca="1" si="4"/>
        <v>1.2926479900000001</v>
      </c>
      <c r="Q61" s="21">
        <f t="shared" si="5"/>
        <v>0</v>
      </c>
      <c r="R61" s="14">
        <f t="shared" si="15"/>
        <v>0</v>
      </c>
      <c r="S61" s="4" t="str">
        <f t="shared" si="16"/>
        <v>J=</v>
      </c>
      <c r="T61" s="35">
        <f t="shared" si="17"/>
        <v>44466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35">
        <f t="shared" si="8"/>
        <v>44442</v>
      </c>
      <c r="B62" s="15">
        <f t="shared" ca="1" si="24"/>
        <v>1001.551378</v>
      </c>
      <c r="C62" s="14">
        <f t="shared" si="9"/>
        <v>1000</v>
      </c>
      <c r="D62" s="13">
        <f ca="1">IF(A62&lt;$B$1,VLOOKUP(A62,[1]DI!$A$4:$B$15000,2,FALSE),0)</f>
        <v>5.1499999999999997E-2</v>
      </c>
      <c r="E62" s="14">
        <f t="shared" ca="1" si="0"/>
        <v>1.0001993</v>
      </c>
      <c r="F62" s="14">
        <f ca="1">(TRUNC(PRODUCT($E$12:$E61),16))</f>
        <v>1.00662710040138</v>
      </c>
      <c r="G62" s="14">
        <f t="shared" ca="1" si="10"/>
        <v>1.00542421492682</v>
      </c>
      <c r="H62" s="14">
        <f t="shared" ca="1" si="1"/>
        <v>1.0011964</v>
      </c>
      <c r="I62" s="13">
        <f t="shared" si="25"/>
        <v>1.4999999999999999E-2</v>
      </c>
      <c r="J62" s="35">
        <f t="shared" si="11"/>
        <v>44434</v>
      </c>
      <c r="K62" s="2">
        <f t="shared" si="12"/>
        <v>6</v>
      </c>
      <c r="L62" s="18">
        <f t="shared" si="13"/>
        <v>6</v>
      </c>
      <c r="M62" s="12">
        <f t="shared" si="2"/>
        <v>1.0003545540000001</v>
      </c>
      <c r="N62" s="12">
        <f t="shared" ca="1" si="3"/>
        <v>1.001551378</v>
      </c>
      <c r="O62" s="18">
        <f t="shared" si="14"/>
        <v>0</v>
      </c>
      <c r="P62" s="14">
        <f t="shared" ca="1" si="4"/>
        <v>1.5513779999999999</v>
      </c>
      <c r="Q62" s="21">
        <f t="shared" si="5"/>
        <v>0</v>
      </c>
      <c r="R62" s="14">
        <f t="shared" si="15"/>
        <v>0</v>
      </c>
      <c r="S62" s="4" t="str">
        <f t="shared" si="16"/>
        <v>J=</v>
      </c>
      <c r="T62" s="35">
        <f t="shared" si="17"/>
        <v>44466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35">
        <f t="shared" si="8"/>
        <v>44443</v>
      </c>
      <c r="B63" s="15">
        <f t="shared" ca="1" si="24"/>
        <v>1001.81016499</v>
      </c>
      <c r="C63" s="14">
        <f t="shared" si="9"/>
        <v>1000</v>
      </c>
      <c r="D63" s="13">
        <f ca="1">IF(A63&lt;$B$1,VLOOKUP(A63,[1]DI!$A$4:$B$15000,2,FALSE),0)</f>
        <v>0</v>
      </c>
      <c r="E63" s="14">
        <f t="shared" ca="1" si="0"/>
        <v>1</v>
      </c>
      <c r="F63" s="14">
        <f ca="1">(TRUNC(PRODUCT($E$12:$E62),16))</f>
        <v>1.0068277211824901</v>
      </c>
      <c r="G63" s="14">
        <f t="shared" ca="1" si="10"/>
        <v>1.00542421492682</v>
      </c>
      <c r="H63" s="14">
        <f t="shared" ca="1" si="1"/>
        <v>1.0013959299999999</v>
      </c>
      <c r="I63" s="13">
        <f t="shared" si="25"/>
        <v>1.4999999999999999E-2</v>
      </c>
      <c r="J63" s="35">
        <f t="shared" si="11"/>
        <v>44434</v>
      </c>
      <c r="K63" s="2">
        <f t="shared" si="12"/>
        <v>6</v>
      </c>
      <c r="L63" s="18">
        <f t="shared" si="13"/>
        <v>7</v>
      </c>
      <c r="M63" s="12">
        <f t="shared" si="2"/>
        <v>1.000413658</v>
      </c>
      <c r="N63" s="12">
        <f t="shared" ca="1" si="3"/>
        <v>1.001810165</v>
      </c>
      <c r="O63" s="18">
        <f t="shared" si="14"/>
        <v>0</v>
      </c>
      <c r="P63" s="14">
        <f t="shared" ca="1" si="4"/>
        <v>1.8101649900000001</v>
      </c>
      <c r="Q63" s="21">
        <f t="shared" si="5"/>
        <v>0</v>
      </c>
      <c r="R63" s="14">
        <f t="shared" si="15"/>
        <v>0</v>
      </c>
      <c r="S63" s="4" t="str">
        <f t="shared" si="16"/>
        <v>J=</v>
      </c>
      <c r="T63" s="35">
        <f t="shared" si="17"/>
        <v>44466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35">
        <f t="shared" si="8"/>
        <v>44444</v>
      </c>
      <c r="B64" s="15">
        <f t="shared" ca="1" si="24"/>
        <v>1001.81016499</v>
      </c>
      <c r="C64" s="14">
        <f t="shared" si="9"/>
        <v>1000</v>
      </c>
      <c r="D64" s="13">
        <f ca="1">IF(A64&lt;$B$1,VLOOKUP(A64,[1]DI!$A$4:$B$15000,2,FALSE),0)</f>
        <v>0</v>
      </c>
      <c r="E64" s="14">
        <f t="shared" ca="1" si="0"/>
        <v>1</v>
      </c>
      <c r="F64" s="14">
        <f ca="1">(TRUNC(PRODUCT($E$12:$E63),16))</f>
        <v>1.0068277211824901</v>
      </c>
      <c r="G64" s="14">
        <f t="shared" ca="1" si="10"/>
        <v>1.00542421492682</v>
      </c>
      <c r="H64" s="14">
        <f t="shared" ca="1" si="1"/>
        <v>1.0013959299999999</v>
      </c>
      <c r="I64" s="13">
        <f t="shared" si="25"/>
        <v>1.4999999999999999E-2</v>
      </c>
      <c r="J64" s="35">
        <f t="shared" si="11"/>
        <v>44434</v>
      </c>
      <c r="K64" s="2">
        <f t="shared" si="12"/>
        <v>6</v>
      </c>
      <c r="L64" s="18">
        <f t="shared" si="13"/>
        <v>7</v>
      </c>
      <c r="M64" s="12">
        <f t="shared" si="2"/>
        <v>1.000413658</v>
      </c>
      <c r="N64" s="12">
        <f t="shared" ca="1" si="3"/>
        <v>1.001810165</v>
      </c>
      <c r="O64" s="18">
        <f t="shared" si="14"/>
        <v>0</v>
      </c>
      <c r="P64" s="14">
        <f t="shared" ca="1" si="4"/>
        <v>1.8101649900000001</v>
      </c>
      <c r="Q64" s="21">
        <f t="shared" si="5"/>
        <v>0</v>
      </c>
      <c r="R64" s="14">
        <f t="shared" si="15"/>
        <v>0</v>
      </c>
      <c r="S64" s="4" t="str">
        <f t="shared" si="16"/>
        <v>J=</v>
      </c>
      <c r="T64" s="35">
        <f t="shared" si="17"/>
        <v>44466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35">
        <f t="shared" si="8"/>
        <v>44445</v>
      </c>
      <c r="B65" s="15">
        <f t="shared" ca="1" si="24"/>
        <v>1001.81016499</v>
      </c>
      <c r="C65" s="14">
        <f t="shared" si="9"/>
        <v>1000</v>
      </c>
      <c r="D65" s="13">
        <f ca="1">IF(A65&lt;$B$1,VLOOKUP(A65,[1]DI!$A$4:$B$15000,2,FALSE),0)</f>
        <v>5.1499999999999997E-2</v>
      </c>
      <c r="E65" s="14">
        <f t="shared" ca="1" si="0"/>
        <v>1.0001993</v>
      </c>
      <c r="F65" s="14">
        <f ca="1">(TRUNC(PRODUCT($E$12:$E64),16))</f>
        <v>1.0068277211824901</v>
      </c>
      <c r="G65" s="14">
        <f t="shared" ca="1" si="10"/>
        <v>1.00542421492682</v>
      </c>
      <c r="H65" s="14">
        <f t="shared" ca="1" si="1"/>
        <v>1.0013959299999999</v>
      </c>
      <c r="I65" s="13">
        <f t="shared" si="25"/>
        <v>1.4999999999999999E-2</v>
      </c>
      <c r="J65" s="35">
        <f t="shared" si="11"/>
        <v>44434</v>
      </c>
      <c r="K65" s="2">
        <f t="shared" si="12"/>
        <v>7</v>
      </c>
      <c r="L65" s="18">
        <f t="shared" si="13"/>
        <v>7</v>
      </c>
      <c r="M65" s="12">
        <f t="shared" si="2"/>
        <v>1.000413658</v>
      </c>
      <c r="N65" s="12">
        <f t="shared" ca="1" si="3"/>
        <v>1.001810165</v>
      </c>
      <c r="O65" s="18">
        <f t="shared" si="14"/>
        <v>0</v>
      </c>
      <c r="P65" s="14">
        <f t="shared" ca="1" si="4"/>
        <v>1.8101649900000001</v>
      </c>
      <c r="Q65" s="21">
        <f t="shared" si="5"/>
        <v>0</v>
      </c>
      <c r="R65" s="14">
        <f t="shared" si="15"/>
        <v>0</v>
      </c>
      <c r="S65" s="4" t="str">
        <f t="shared" si="16"/>
        <v>J=</v>
      </c>
      <c r="T65" s="35">
        <f t="shared" si="17"/>
        <v>44466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35">
        <f t="shared" si="8"/>
        <v>44446</v>
      </c>
      <c r="B66" s="15">
        <f t="shared" ca="1" si="24"/>
        <v>1002.06902999</v>
      </c>
      <c r="C66" s="14">
        <f t="shared" si="9"/>
        <v>1000</v>
      </c>
      <c r="D66" s="13">
        <f ca="1">IF(A66&lt;$B$1,VLOOKUP(A66,[1]DI!$A$4:$B$15000,2,FALSE),0)</f>
        <v>0</v>
      </c>
      <c r="E66" s="14">
        <f t="shared" ca="1" si="0"/>
        <v>1</v>
      </c>
      <c r="F66" s="14">
        <f ca="1">(TRUNC(PRODUCT($E$12:$E65),16))</f>
        <v>1.00702838194732</v>
      </c>
      <c r="G66" s="14">
        <f t="shared" ca="1" si="10"/>
        <v>1.00542421492682</v>
      </c>
      <c r="H66" s="14">
        <f t="shared" ca="1" si="1"/>
        <v>1.00159551</v>
      </c>
      <c r="I66" s="13">
        <f t="shared" si="25"/>
        <v>1.4999999999999999E-2</v>
      </c>
      <c r="J66" s="35">
        <f t="shared" si="11"/>
        <v>44434</v>
      </c>
      <c r="K66" s="2">
        <f t="shared" si="12"/>
        <v>7</v>
      </c>
      <c r="L66" s="18">
        <f t="shared" si="13"/>
        <v>8</v>
      </c>
      <c r="M66" s="12">
        <f t="shared" si="2"/>
        <v>1.0004727659999999</v>
      </c>
      <c r="N66" s="12">
        <f t="shared" ca="1" si="3"/>
        <v>1.0020690299999999</v>
      </c>
      <c r="O66" s="18">
        <f t="shared" si="14"/>
        <v>0</v>
      </c>
      <c r="P66" s="14">
        <f t="shared" ca="1" si="4"/>
        <v>2.0690299900000002</v>
      </c>
      <c r="Q66" s="21">
        <f t="shared" si="5"/>
        <v>0</v>
      </c>
      <c r="R66" s="14">
        <f t="shared" si="15"/>
        <v>0</v>
      </c>
      <c r="S66" s="4" t="str">
        <f t="shared" si="16"/>
        <v>J=</v>
      </c>
      <c r="T66" s="35">
        <f t="shared" si="17"/>
        <v>44466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35">
        <f t="shared" si="8"/>
        <v>44447</v>
      </c>
      <c r="B67" s="15">
        <f t="shared" ca="1" si="24"/>
        <v>1002.06902999</v>
      </c>
      <c r="C67" s="14">
        <f t="shared" si="9"/>
        <v>1000</v>
      </c>
      <c r="D67" s="13">
        <f ca="1">IF(A67&lt;$B$1,VLOOKUP(A67,[1]DI!$A$4:$B$15000,2,FALSE),0)</f>
        <v>5.1499999999999997E-2</v>
      </c>
      <c r="E67" s="14">
        <f t="shared" ca="1" si="0"/>
        <v>1.0001993</v>
      </c>
      <c r="F67" s="14">
        <f ca="1">(TRUNC(PRODUCT($E$12:$E66),16))</f>
        <v>1.00702838194732</v>
      </c>
      <c r="G67" s="14">
        <f t="shared" ca="1" si="10"/>
        <v>1.00542421492682</v>
      </c>
      <c r="H67" s="14">
        <f t="shared" ca="1" si="1"/>
        <v>1.00159551</v>
      </c>
      <c r="I67" s="13">
        <f t="shared" si="25"/>
        <v>1.4999999999999999E-2</v>
      </c>
      <c r="J67" s="35">
        <f t="shared" si="11"/>
        <v>44434</v>
      </c>
      <c r="K67" s="2">
        <f t="shared" si="12"/>
        <v>8</v>
      </c>
      <c r="L67" s="18">
        <f t="shared" si="13"/>
        <v>8</v>
      </c>
      <c r="M67" s="12">
        <f t="shared" si="2"/>
        <v>1.0004727659999999</v>
      </c>
      <c r="N67" s="12">
        <f t="shared" ca="1" si="3"/>
        <v>1.0020690299999999</v>
      </c>
      <c r="O67" s="18">
        <f t="shared" si="14"/>
        <v>0</v>
      </c>
      <c r="P67" s="14">
        <f t="shared" ca="1" si="4"/>
        <v>2.0690299900000002</v>
      </c>
      <c r="Q67" s="21">
        <f t="shared" si="5"/>
        <v>0</v>
      </c>
      <c r="R67" s="14">
        <f t="shared" si="15"/>
        <v>0</v>
      </c>
      <c r="S67" s="4" t="str">
        <f t="shared" si="16"/>
        <v>J=</v>
      </c>
      <c r="T67" s="35">
        <f t="shared" si="17"/>
        <v>44466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35">
        <f t="shared" si="8"/>
        <v>44448</v>
      </c>
      <c r="B68" s="15">
        <f t="shared" ca="1" si="24"/>
        <v>1002.3279629899999</v>
      </c>
      <c r="C68" s="14">
        <f t="shared" si="9"/>
        <v>1000</v>
      </c>
      <c r="D68" s="13">
        <f ca="1">IF(A68&lt;$B$1,VLOOKUP(A68,[1]DI!$A$4:$B$15000,2,FALSE),0)</f>
        <v>5.1499999999999997E-2</v>
      </c>
      <c r="E68" s="14">
        <f t="shared" ca="1" si="0"/>
        <v>1.0001993</v>
      </c>
      <c r="F68" s="14">
        <f ca="1">(TRUNC(PRODUCT($E$12:$E67),16))</f>
        <v>1.0072290827038399</v>
      </c>
      <c r="G68" s="14">
        <f t="shared" ca="1" si="10"/>
        <v>1.00542421492682</v>
      </c>
      <c r="H68" s="14">
        <f t="shared" ca="1" si="1"/>
        <v>1.0017951300000001</v>
      </c>
      <c r="I68" s="13">
        <f t="shared" si="25"/>
        <v>1.4999999999999999E-2</v>
      </c>
      <c r="J68" s="35">
        <f t="shared" si="11"/>
        <v>44434</v>
      </c>
      <c r="K68" s="2">
        <f t="shared" si="12"/>
        <v>9</v>
      </c>
      <c r="L68" s="18">
        <f t="shared" si="13"/>
        <v>9</v>
      </c>
      <c r="M68" s="12">
        <f t="shared" si="2"/>
        <v>1.0005318780000001</v>
      </c>
      <c r="N68" s="12">
        <f t="shared" ca="1" si="3"/>
        <v>1.0023279629999999</v>
      </c>
      <c r="O68" s="18">
        <f t="shared" si="14"/>
        <v>0</v>
      </c>
      <c r="P68" s="14">
        <f t="shared" ca="1" si="4"/>
        <v>2.3279629900000001</v>
      </c>
      <c r="Q68" s="21">
        <f t="shared" si="5"/>
        <v>0</v>
      </c>
      <c r="R68" s="14">
        <f t="shared" si="15"/>
        <v>0</v>
      </c>
      <c r="S68" s="4" t="str">
        <f t="shared" si="16"/>
        <v>J=</v>
      </c>
      <c r="T68" s="35">
        <f t="shared" si="17"/>
        <v>44466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35">
        <f t="shared" si="8"/>
        <v>44449</v>
      </c>
      <c r="B69" s="15">
        <f t="shared" ca="1" si="24"/>
        <v>1002.586962</v>
      </c>
      <c r="C69" s="14">
        <f t="shared" si="9"/>
        <v>1000</v>
      </c>
      <c r="D69" s="13">
        <f ca="1">IF(A69&lt;$B$1,VLOOKUP(A69,[1]DI!$A$4:$B$15000,2,FALSE),0)</f>
        <v>5.1499999999999997E-2</v>
      </c>
      <c r="E69" s="14">
        <f t="shared" ca="1" si="0"/>
        <v>1.0001993</v>
      </c>
      <c r="F69" s="14">
        <f ca="1">(TRUNC(PRODUCT($E$12:$E68),16))</f>
        <v>1.0074298234600201</v>
      </c>
      <c r="G69" s="14">
        <f t="shared" ca="1" si="10"/>
        <v>1.00542421492682</v>
      </c>
      <c r="H69" s="14">
        <f t="shared" ca="1" si="1"/>
        <v>1.0019947899999999</v>
      </c>
      <c r="I69" s="13">
        <f t="shared" si="25"/>
        <v>1.4999999999999999E-2</v>
      </c>
      <c r="J69" s="35">
        <f t="shared" si="11"/>
        <v>44434</v>
      </c>
      <c r="K69" s="2">
        <f t="shared" si="12"/>
        <v>10</v>
      </c>
      <c r="L69" s="18">
        <f t="shared" si="13"/>
        <v>10</v>
      </c>
      <c r="M69" s="12">
        <f t="shared" si="2"/>
        <v>1.0005909930000001</v>
      </c>
      <c r="N69" s="12">
        <f t="shared" ca="1" si="3"/>
        <v>1.0025869620000001</v>
      </c>
      <c r="O69" s="18">
        <f t="shared" si="14"/>
        <v>0</v>
      </c>
      <c r="P69" s="14">
        <f t="shared" ca="1" si="4"/>
        <v>2.5869620000000002</v>
      </c>
      <c r="Q69" s="21">
        <f t="shared" si="5"/>
        <v>0</v>
      </c>
      <c r="R69" s="14">
        <f t="shared" si="15"/>
        <v>0</v>
      </c>
      <c r="S69" s="4" t="str">
        <f t="shared" si="16"/>
        <v>J=</v>
      </c>
      <c r="T69" s="35">
        <f t="shared" si="17"/>
        <v>44466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35">
        <f t="shared" si="8"/>
        <v>44450</v>
      </c>
      <c r="B70" s="15">
        <f t="shared" ca="1" si="24"/>
        <v>1002.846028</v>
      </c>
      <c r="C70" s="14">
        <f t="shared" si="9"/>
        <v>1000</v>
      </c>
      <c r="D70" s="13">
        <f ca="1">IF(A70&lt;$B$1,VLOOKUP(A70,[1]DI!$A$4:$B$15000,2,FALSE),0)</f>
        <v>0</v>
      </c>
      <c r="E70" s="14">
        <f t="shared" ca="1" si="0"/>
        <v>1</v>
      </c>
      <c r="F70" s="14">
        <f ca="1">(TRUNC(PRODUCT($E$12:$E69),16))</f>
        <v>1.0076306042238401</v>
      </c>
      <c r="G70" s="14">
        <f t="shared" ca="1" si="10"/>
        <v>1.00542421492682</v>
      </c>
      <c r="H70" s="14">
        <f t="shared" ca="1" si="1"/>
        <v>1.0021944899999999</v>
      </c>
      <c r="I70" s="13">
        <f t="shared" si="25"/>
        <v>1.4999999999999999E-2</v>
      </c>
      <c r="J70" s="35">
        <f t="shared" si="11"/>
        <v>44434</v>
      </c>
      <c r="K70" s="2">
        <f t="shared" si="12"/>
        <v>10</v>
      </c>
      <c r="L70" s="18">
        <f t="shared" si="13"/>
        <v>11</v>
      </c>
      <c r="M70" s="12">
        <f t="shared" si="2"/>
        <v>1.0006501109999999</v>
      </c>
      <c r="N70" s="12">
        <f t="shared" ca="1" si="3"/>
        <v>1.002846028</v>
      </c>
      <c r="O70" s="18">
        <f t="shared" si="14"/>
        <v>0</v>
      </c>
      <c r="P70" s="14">
        <f t="shared" ca="1" si="4"/>
        <v>2.846028</v>
      </c>
      <c r="Q70" s="21">
        <f t="shared" si="5"/>
        <v>0</v>
      </c>
      <c r="R70" s="14">
        <f t="shared" si="15"/>
        <v>0</v>
      </c>
      <c r="S70" s="4" t="str">
        <f t="shared" si="16"/>
        <v>J=</v>
      </c>
      <c r="T70" s="35">
        <f t="shared" si="17"/>
        <v>44466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35">
        <f t="shared" si="8"/>
        <v>44451</v>
      </c>
      <c r="B71" s="15">
        <f t="shared" ca="1" si="24"/>
        <v>1002.846028</v>
      </c>
      <c r="C71" s="14">
        <f t="shared" si="9"/>
        <v>1000</v>
      </c>
      <c r="D71" s="13">
        <f ca="1">IF(A71&lt;$B$1,VLOOKUP(A71,[1]DI!$A$4:$B$15000,2,FALSE),0)</f>
        <v>0</v>
      </c>
      <c r="E71" s="14">
        <f t="shared" ca="1" si="0"/>
        <v>1</v>
      </c>
      <c r="F71" s="14">
        <f ca="1">(TRUNC(PRODUCT($E$12:$E70),16))</f>
        <v>1.0076306042238401</v>
      </c>
      <c r="G71" s="14">
        <f t="shared" ca="1" si="10"/>
        <v>1.00542421492682</v>
      </c>
      <c r="H71" s="14">
        <f t="shared" ca="1" si="1"/>
        <v>1.0021944899999999</v>
      </c>
      <c r="I71" s="13">
        <f t="shared" si="25"/>
        <v>1.4999999999999999E-2</v>
      </c>
      <c r="J71" s="35">
        <f t="shared" si="11"/>
        <v>44434</v>
      </c>
      <c r="K71" s="2">
        <f t="shared" si="12"/>
        <v>10</v>
      </c>
      <c r="L71" s="18">
        <f t="shared" si="13"/>
        <v>11</v>
      </c>
      <c r="M71" s="12">
        <f t="shared" si="2"/>
        <v>1.0006501109999999</v>
      </c>
      <c r="N71" s="12">
        <f t="shared" ca="1" si="3"/>
        <v>1.002846028</v>
      </c>
      <c r="O71" s="18">
        <f t="shared" si="14"/>
        <v>0</v>
      </c>
      <c r="P71" s="14">
        <f t="shared" ca="1" si="4"/>
        <v>2.846028</v>
      </c>
      <c r="Q71" s="21">
        <f t="shared" si="5"/>
        <v>0</v>
      </c>
      <c r="R71" s="14">
        <f t="shared" si="15"/>
        <v>0</v>
      </c>
      <c r="S71" s="4" t="str">
        <f t="shared" si="16"/>
        <v>J=</v>
      </c>
      <c r="T71" s="35">
        <f t="shared" si="17"/>
        <v>44466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35">
        <f t="shared" si="8"/>
        <v>44452</v>
      </c>
      <c r="B72" s="15">
        <f t="shared" ca="1" si="24"/>
        <v>1002.846028</v>
      </c>
      <c r="C72" s="14">
        <f t="shared" si="9"/>
        <v>1000</v>
      </c>
      <c r="D72" s="13">
        <f ca="1">IF(A72&lt;$B$1,VLOOKUP(A72,[1]DI!$A$4:$B$15000,2,FALSE),0)</f>
        <v>5.1499999999999997E-2</v>
      </c>
      <c r="E72" s="14">
        <f t="shared" ca="1" si="0"/>
        <v>1.0001993</v>
      </c>
      <c r="F72" s="14">
        <f ca="1">(TRUNC(PRODUCT($E$12:$E71),16))</f>
        <v>1.0076306042238401</v>
      </c>
      <c r="G72" s="14">
        <f t="shared" ca="1" si="10"/>
        <v>1.00542421492682</v>
      </c>
      <c r="H72" s="14">
        <f t="shared" ca="1" si="1"/>
        <v>1.0021944899999999</v>
      </c>
      <c r="I72" s="13">
        <f t="shared" si="25"/>
        <v>1.4999999999999999E-2</v>
      </c>
      <c r="J72" s="35">
        <f t="shared" si="11"/>
        <v>44434</v>
      </c>
      <c r="K72" s="2">
        <f t="shared" si="12"/>
        <v>11</v>
      </c>
      <c r="L72" s="18">
        <f t="shared" si="13"/>
        <v>11</v>
      </c>
      <c r="M72" s="12">
        <f t="shared" si="2"/>
        <v>1.0006501109999999</v>
      </c>
      <c r="N72" s="12">
        <f t="shared" ca="1" si="3"/>
        <v>1.002846028</v>
      </c>
      <c r="O72" s="18">
        <f t="shared" si="14"/>
        <v>0</v>
      </c>
      <c r="P72" s="14">
        <f t="shared" ca="1" si="4"/>
        <v>2.846028</v>
      </c>
      <c r="Q72" s="21">
        <f t="shared" si="5"/>
        <v>0</v>
      </c>
      <c r="R72" s="14">
        <f t="shared" si="15"/>
        <v>0</v>
      </c>
      <c r="S72" s="4" t="str">
        <f t="shared" si="16"/>
        <v>J=</v>
      </c>
      <c r="T72" s="35">
        <f t="shared" si="17"/>
        <v>44466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35">
        <f t="shared" si="8"/>
        <v>44453</v>
      </c>
      <c r="B73" s="15">
        <f t="shared" ca="1" si="24"/>
        <v>1003.10515099</v>
      </c>
      <c r="C73" s="14">
        <f t="shared" si="9"/>
        <v>1000</v>
      </c>
      <c r="D73" s="13">
        <f ca="1">IF(A73&lt;$B$1,VLOOKUP(A73,[1]DI!$A$4:$B$15000,2,FALSE),0)</f>
        <v>5.1499999999999997E-2</v>
      </c>
      <c r="E73" s="14">
        <f t="shared" ca="1" si="0"/>
        <v>1.0001993</v>
      </c>
      <c r="F73" s="14">
        <f ca="1">(TRUNC(PRODUCT($E$12:$E72),16))</f>
        <v>1.0078314250032601</v>
      </c>
      <c r="G73" s="14">
        <f t="shared" ca="1" si="10"/>
        <v>1.00542421492682</v>
      </c>
      <c r="H73" s="14">
        <f t="shared" ca="1" si="1"/>
        <v>1.00239422</v>
      </c>
      <c r="I73" s="13">
        <f t="shared" si="25"/>
        <v>1.4999999999999999E-2</v>
      </c>
      <c r="J73" s="35">
        <f t="shared" si="11"/>
        <v>44434</v>
      </c>
      <c r="K73" s="2">
        <f t="shared" si="12"/>
        <v>12</v>
      </c>
      <c r="L73" s="18">
        <f t="shared" si="13"/>
        <v>12</v>
      </c>
      <c r="M73" s="12">
        <f t="shared" si="2"/>
        <v>1.000709233</v>
      </c>
      <c r="N73" s="12">
        <f t="shared" ca="1" si="3"/>
        <v>1.003105151</v>
      </c>
      <c r="O73" s="18">
        <f t="shared" si="14"/>
        <v>0</v>
      </c>
      <c r="P73" s="14">
        <f t="shared" ca="1" si="4"/>
        <v>3.1051509899999998</v>
      </c>
      <c r="Q73" s="21">
        <f t="shared" si="5"/>
        <v>0</v>
      </c>
      <c r="R73" s="14">
        <f t="shared" si="15"/>
        <v>0</v>
      </c>
      <c r="S73" s="4" t="str">
        <f t="shared" si="16"/>
        <v>J=</v>
      </c>
      <c r="T73" s="35">
        <f t="shared" si="17"/>
        <v>44466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35">
        <f t="shared" si="8"/>
        <v>44454</v>
      </c>
      <c r="B74" s="15">
        <f t="shared" ca="1" si="24"/>
        <v>1003.3643510000001</v>
      </c>
      <c r="C74" s="14">
        <f t="shared" si="9"/>
        <v>1000</v>
      </c>
      <c r="D74" s="13">
        <f ca="1">IF(A74&lt;$B$1,VLOOKUP(A74,[1]DI!$A$4:$B$15000,2,FALSE),0)</f>
        <v>5.1499999999999997E-2</v>
      </c>
      <c r="E74" s="14">
        <f t="shared" ca="1" si="0"/>
        <v>1.0001993</v>
      </c>
      <c r="F74" s="14">
        <f ca="1">(TRUNC(PRODUCT($E$12:$E73),16))</f>
        <v>1.00803228580626</v>
      </c>
      <c r="G74" s="14">
        <f t="shared" ca="1" si="10"/>
        <v>1.00542421492682</v>
      </c>
      <c r="H74" s="14">
        <f t="shared" ca="1" si="1"/>
        <v>1.002594</v>
      </c>
      <c r="I74" s="13">
        <f t="shared" si="25"/>
        <v>1.4999999999999999E-2</v>
      </c>
      <c r="J74" s="35">
        <f t="shared" si="11"/>
        <v>44434</v>
      </c>
      <c r="K74" s="2">
        <f t="shared" si="12"/>
        <v>13</v>
      </c>
      <c r="L74" s="18">
        <f t="shared" si="13"/>
        <v>13</v>
      </c>
      <c r="M74" s="12">
        <f t="shared" si="2"/>
        <v>1.000768358</v>
      </c>
      <c r="N74" s="12">
        <f t="shared" ca="1" si="3"/>
        <v>1.0033643510000001</v>
      </c>
      <c r="O74" s="18">
        <f t="shared" si="14"/>
        <v>0</v>
      </c>
      <c r="P74" s="14">
        <f t="shared" ca="1" si="4"/>
        <v>3.3643510000000001</v>
      </c>
      <c r="Q74" s="21">
        <f t="shared" si="5"/>
        <v>0</v>
      </c>
      <c r="R74" s="14">
        <f t="shared" si="15"/>
        <v>0</v>
      </c>
      <c r="S74" s="4" t="str">
        <f t="shared" si="16"/>
        <v>J=</v>
      </c>
      <c r="T74" s="35">
        <f t="shared" si="17"/>
        <v>44466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35">
        <f t="shared" si="8"/>
        <v>44455</v>
      </c>
      <c r="B75" s="15">
        <f t="shared" ca="1" si="24"/>
        <v>1003.623619</v>
      </c>
      <c r="C75" s="14">
        <f t="shared" si="9"/>
        <v>1000</v>
      </c>
      <c r="D75" s="13">
        <f ca="1">IF(A75&lt;$B$1,VLOOKUP(A75,[1]DI!$A$4:$B$15000,2,FALSE),0)</f>
        <v>5.1499999999999997E-2</v>
      </c>
      <c r="E75" s="14">
        <f t="shared" ca="1" si="0"/>
        <v>1.0001993</v>
      </c>
      <c r="F75" s="14">
        <f ca="1">(TRUNC(PRODUCT($E$12:$E74),16))</f>
        <v>1.0082331866408201</v>
      </c>
      <c r="G75" s="14">
        <f t="shared" ca="1" si="10"/>
        <v>1.00542421492682</v>
      </c>
      <c r="H75" s="14">
        <f t="shared" ca="1" si="1"/>
        <v>1.0027938199999999</v>
      </c>
      <c r="I75" s="13">
        <f t="shared" si="25"/>
        <v>1.4999999999999999E-2</v>
      </c>
      <c r="J75" s="35">
        <f t="shared" si="11"/>
        <v>44434</v>
      </c>
      <c r="K75" s="2">
        <f t="shared" si="12"/>
        <v>14</v>
      </c>
      <c r="L75" s="18">
        <f t="shared" si="13"/>
        <v>14</v>
      </c>
      <c r="M75" s="12">
        <f t="shared" si="2"/>
        <v>1.000827487</v>
      </c>
      <c r="N75" s="12">
        <f t="shared" ca="1" si="3"/>
        <v>1.0036236190000001</v>
      </c>
      <c r="O75" s="18">
        <f t="shared" si="14"/>
        <v>0</v>
      </c>
      <c r="P75" s="14">
        <f t="shared" ca="1" si="4"/>
        <v>3.6236190000000001</v>
      </c>
      <c r="Q75" s="21">
        <f t="shared" si="5"/>
        <v>0</v>
      </c>
      <c r="R75" s="14">
        <f t="shared" si="15"/>
        <v>0</v>
      </c>
      <c r="S75" s="4" t="str">
        <f t="shared" si="16"/>
        <v>J=</v>
      </c>
      <c r="T75" s="35">
        <f t="shared" si="17"/>
        <v>44466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35">
        <f t="shared" si="8"/>
        <v>44456</v>
      </c>
      <c r="B76" s="15">
        <f t="shared" ca="1" si="24"/>
        <v>1003.882944</v>
      </c>
      <c r="C76" s="14">
        <f t="shared" si="9"/>
        <v>1000</v>
      </c>
      <c r="D76" s="13">
        <f ca="1">IF(A76&lt;$B$1,VLOOKUP(A76,[1]DI!$A$4:$B$15000,2,FALSE),0)</f>
        <v>5.1499999999999997E-2</v>
      </c>
      <c r="E76" s="14">
        <f t="shared" ref="E76:E81" ca="1" si="67">ROUND(((1+D76)^(1/252)),8)</f>
        <v>1.0001993</v>
      </c>
      <c r="F76" s="14">
        <f ca="1">(TRUNC(PRODUCT($E$12:$E75),16))</f>
        <v>1.00843412751492</v>
      </c>
      <c r="G76" s="14">
        <f t="shared" ca="1" si="10"/>
        <v>1.00542421492682</v>
      </c>
      <c r="H76" s="14">
        <f t="shared" ref="H76:H81" ca="1" si="68">ROUND(F76/G76,8)</f>
        <v>1.0029936699999999</v>
      </c>
      <c r="I76" s="13">
        <f t="shared" si="25"/>
        <v>1.4999999999999999E-2</v>
      </c>
      <c r="J76" s="35">
        <f t="shared" si="11"/>
        <v>44434</v>
      </c>
      <c r="K76" s="2">
        <f t="shared" si="12"/>
        <v>15</v>
      </c>
      <c r="L76" s="18">
        <f t="shared" si="13"/>
        <v>15</v>
      </c>
      <c r="M76" s="12">
        <f t="shared" ref="M76:M81" si="69">ROUND((I76+1)^(L76/252),9)</f>
        <v>1.0008866199999999</v>
      </c>
      <c r="N76" s="12">
        <f t="shared" ref="N76:N81" ca="1" si="70">ROUND(H76*M76,9)</f>
        <v>1.0038829440000001</v>
      </c>
      <c r="O76" s="18">
        <f t="shared" si="14"/>
        <v>0</v>
      </c>
      <c r="P76" s="14">
        <f t="shared" ref="P76:P81" ca="1" si="71">TRUNC(((N76-1)*C76),8)</f>
        <v>3.8829440000000002</v>
      </c>
      <c r="Q76" s="21">
        <f t="shared" ref="Q76:Q139" si="72">IF($O76&gt;0,VLOOKUP($O76,$W$12:$AC$150,7),0)</f>
        <v>0</v>
      </c>
      <c r="R76" s="14">
        <f t="shared" si="15"/>
        <v>0</v>
      </c>
      <c r="S76" s="4" t="str">
        <f t="shared" si="16"/>
        <v>J=</v>
      </c>
      <c r="T76" s="35">
        <f t="shared" si="17"/>
        <v>44466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35">
        <f t="shared" ref="A77:A140" si="73">(A76+1)</f>
        <v>44457</v>
      </c>
      <c r="B77" s="15">
        <f t="shared" ca="1" si="24"/>
        <v>1004.142346</v>
      </c>
      <c r="C77" s="14">
        <f t="shared" ref="C77:C81" si="74">(C76-R76)</f>
        <v>1000</v>
      </c>
      <c r="D77" s="13">
        <f ca="1">IF(A77&lt;$B$1,VLOOKUP(A77,[1]DI!$A$4:$B$15000,2,FALSE),0)</f>
        <v>0</v>
      </c>
      <c r="E77" s="14">
        <f t="shared" ca="1" si="67"/>
        <v>1</v>
      </c>
      <c r="F77" s="14">
        <f ca="1">(TRUNC(PRODUCT($E$12:$E76),16))</f>
        <v>1.0086351084365399</v>
      </c>
      <c r="G77" s="14">
        <f t="shared" ref="G77:G81" ca="1" si="75">IF(O76&gt;0,F76,G76)</f>
        <v>1.00542421492682</v>
      </c>
      <c r="H77" s="14">
        <f t="shared" ca="1" si="68"/>
        <v>1.0031935700000001</v>
      </c>
      <c r="I77" s="13">
        <f t="shared" si="25"/>
        <v>1.4999999999999999E-2</v>
      </c>
      <c r="J77" s="35">
        <f t="shared" ref="J77:J81" si="76">IF(O76&gt;0,VLOOKUP(O76,W$12:AG$150,2),J76)</f>
        <v>44434</v>
      </c>
      <c r="K77" s="2">
        <f t="shared" ref="K77:K81" si="77">IF(A77&gt;J77,IF(NETWORKDAYS(J77,A77,$W$160:$W$544)-1=0,1,NETWORKDAYS(J77,A77,$W$160:$W$544)-1),0)</f>
        <v>15</v>
      </c>
      <c r="L77" s="18">
        <f t="shared" ref="L77:L81" si="78">IF(AND(K77=1,K76=1),1,IF(K77&gt;0,IF(K77=K76,K77+1,K77),0))</f>
        <v>16</v>
      </c>
      <c r="M77" s="12">
        <f t="shared" si="69"/>
        <v>1.0009457559999999</v>
      </c>
      <c r="N77" s="12">
        <f t="shared" ca="1" si="70"/>
        <v>1.0041423460000001</v>
      </c>
      <c r="O77" s="18">
        <f t="shared" ref="O77:O81" si="79">IF(VLOOKUP(A77,X$12:AE$150,8)=VLOOKUP(A76,X$12:AE$150,8),0,VLOOKUP(A77,X$12:AE$150,8))</f>
        <v>0</v>
      </c>
      <c r="P77" s="14">
        <f t="shared" ca="1" si="71"/>
        <v>4.1423459999999999</v>
      </c>
      <c r="Q77" s="21">
        <f t="shared" si="72"/>
        <v>0</v>
      </c>
      <c r="R77" s="14">
        <f t="shared" ref="R77:R81" si="80">IF(Q77&gt;0,TRUNC(Q77*C77,8),0)</f>
        <v>0</v>
      </c>
      <c r="S77" s="4" t="str">
        <f t="shared" ref="S77:S81" si="81">IF(O76&gt;0,VLOOKUP(O76,W$12:AG$150,10),S76)</f>
        <v>J=</v>
      </c>
      <c r="T77" s="35">
        <f t="shared" ref="T77:T81" si="82">IF(O76&gt;0,VLOOKUP(O76,W$12:AG$150,11),T76)</f>
        <v>44466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35">
        <f t="shared" si="73"/>
        <v>44458</v>
      </c>
      <c r="B78" s="15">
        <f t="shared" ref="B78:B81" ca="1" si="83">IF(A78&lt;=TODAY(),C78+P78,IF(AND(A78&gt;TODAY(),A78&lt;=$B$1),IF(VLOOKUP(TODAY(),$A$10:$D$5000,4,FALSE)=0,"n.d",C78+P78),"n.d"))</f>
        <v>1004.142346</v>
      </c>
      <c r="C78" s="14">
        <f t="shared" si="74"/>
        <v>1000</v>
      </c>
      <c r="D78" s="13">
        <f ca="1">IF(A78&lt;$B$1,VLOOKUP(A78,[1]DI!$A$4:$B$15000,2,FALSE),0)</f>
        <v>0</v>
      </c>
      <c r="E78" s="14">
        <f t="shared" ca="1" si="67"/>
        <v>1</v>
      </c>
      <c r="F78" s="14">
        <f ca="1">(TRUNC(PRODUCT($E$12:$E77),16))</f>
        <v>1.0086351084365399</v>
      </c>
      <c r="G78" s="14">
        <f t="shared" ca="1" si="75"/>
        <v>1.00542421492682</v>
      </c>
      <c r="H78" s="14">
        <f t="shared" ca="1" si="68"/>
        <v>1.0031935700000001</v>
      </c>
      <c r="I78" s="13">
        <f t="shared" ref="I78:I81" si="84">IF(O77&gt;0,VLOOKUP(A77,AD$160:AE$166,2),I77)</f>
        <v>1.4999999999999999E-2</v>
      </c>
      <c r="J78" s="35">
        <f t="shared" si="76"/>
        <v>44434</v>
      </c>
      <c r="K78" s="2">
        <f t="shared" si="77"/>
        <v>15</v>
      </c>
      <c r="L78" s="18">
        <f t="shared" si="78"/>
        <v>16</v>
      </c>
      <c r="M78" s="12">
        <f t="shared" si="69"/>
        <v>1.0009457559999999</v>
      </c>
      <c r="N78" s="12">
        <f t="shared" ca="1" si="70"/>
        <v>1.0041423460000001</v>
      </c>
      <c r="O78" s="18">
        <f t="shared" si="79"/>
        <v>0</v>
      </c>
      <c r="P78" s="14">
        <f t="shared" ca="1" si="71"/>
        <v>4.1423459999999999</v>
      </c>
      <c r="Q78" s="21">
        <f t="shared" si="72"/>
        <v>0</v>
      </c>
      <c r="R78" s="14">
        <f t="shared" si="80"/>
        <v>0</v>
      </c>
      <c r="S78" s="4" t="str">
        <f t="shared" si="81"/>
        <v>J=</v>
      </c>
      <c r="T78" s="35">
        <f t="shared" si="82"/>
        <v>44466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35">
        <f t="shared" si="73"/>
        <v>44459</v>
      </c>
      <c r="B79" s="15">
        <f t="shared" ca="1" si="83"/>
        <v>1004.142346</v>
      </c>
      <c r="C79" s="14">
        <f t="shared" si="74"/>
        <v>1000</v>
      </c>
      <c r="D79" s="13">
        <f ca="1">IF(A79&lt;$B$1,VLOOKUP(A79,[1]DI!$A$4:$B$15000,2,FALSE),0)</f>
        <v>5.1499999999999997E-2</v>
      </c>
      <c r="E79" s="14">
        <f t="shared" ca="1" si="67"/>
        <v>1.0001993</v>
      </c>
      <c r="F79" s="14">
        <f ca="1">(TRUNC(PRODUCT($E$12:$E78),16))</f>
        <v>1.0086351084365399</v>
      </c>
      <c r="G79" s="14">
        <f t="shared" ca="1" si="75"/>
        <v>1.00542421492682</v>
      </c>
      <c r="H79" s="14">
        <f t="shared" ca="1" si="68"/>
        <v>1.0031935700000001</v>
      </c>
      <c r="I79" s="13">
        <f t="shared" si="84"/>
        <v>1.4999999999999999E-2</v>
      </c>
      <c r="J79" s="35">
        <f t="shared" si="76"/>
        <v>44434</v>
      </c>
      <c r="K79" s="2">
        <f t="shared" si="77"/>
        <v>16</v>
      </c>
      <c r="L79" s="18">
        <f t="shared" si="78"/>
        <v>16</v>
      </c>
      <c r="M79" s="12">
        <f t="shared" si="69"/>
        <v>1.0009457559999999</v>
      </c>
      <c r="N79" s="12">
        <f t="shared" ca="1" si="70"/>
        <v>1.0041423460000001</v>
      </c>
      <c r="O79" s="18">
        <f t="shared" si="79"/>
        <v>0</v>
      </c>
      <c r="P79" s="14">
        <f t="shared" ca="1" si="71"/>
        <v>4.1423459999999999</v>
      </c>
      <c r="Q79" s="21">
        <f t="shared" si="72"/>
        <v>0</v>
      </c>
      <c r="R79" s="14">
        <f t="shared" si="80"/>
        <v>0</v>
      </c>
      <c r="S79" s="4" t="str">
        <f t="shared" si="81"/>
        <v>J=</v>
      </c>
      <c r="T79" s="35">
        <f t="shared" si="82"/>
        <v>44466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35">
        <f t="shared" si="73"/>
        <v>44460</v>
      </c>
      <c r="B80" s="15">
        <f t="shared" ca="1" si="83"/>
        <v>1004.4018150000001</v>
      </c>
      <c r="C80" s="14">
        <f t="shared" si="74"/>
        <v>1000</v>
      </c>
      <c r="D80" s="13">
        <f ca="1">IF(A80&lt;$B$1,VLOOKUP(A80,[1]DI!$A$4:$B$15000,2,FALSE),0)</f>
        <v>5.1499999999999997E-2</v>
      </c>
      <c r="E80" s="14">
        <f t="shared" ca="1" si="67"/>
        <v>1.0001993</v>
      </c>
      <c r="F80" s="14">
        <f ca="1">(TRUNC(PRODUCT($E$12:$E79),16))</f>
        <v>1.0088361294136501</v>
      </c>
      <c r="G80" s="14">
        <f t="shared" ca="1" si="75"/>
        <v>1.00542421492682</v>
      </c>
      <c r="H80" s="14">
        <f t="shared" ca="1" si="68"/>
        <v>1.00339351</v>
      </c>
      <c r="I80" s="13">
        <f t="shared" si="84"/>
        <v>1.4999999999999999E-2</v>
      </c>
      <c r="J80" s="35">
        <f t="shared" si="76"/>
        <v>44434</v>
      </c>
      <c r="K80" s="2">
        <f t="shared" si="77"/>
        <v>17</v>
      </c>
      <c r="L80" s="18">
        <f t="shared" si="78"/>
        <v>17</v>
      </c>
      <c r="M80" s="12">
        <f t="shared" si="69"/>
        <v>1.0010048949999999</v>
      </c>
      <c r="N80" s="12">
        <f t="shared" ca="1" si="70"/>
        <v>1.004401815</v>
      </c>
      <c r="O80" s="18">
        <f t="shared" si="79"/>
        <v>0</v>
      </c>
      <c r="P80" s="14">
        <f t="shared" ca="1" si="71"/>
        <v>4.401815</v>
      </c>
      <c r="Q80" s="21">
        <f t="shared" si="72"/>
        <v>0</v>
      </c>
      <c r="R80" s="14">
        <f t="shared" si="80"/>
        <v>0</v>
      </c>
      <c r="S80" s="4" t="str">
        <f t="shared" si="81"/>
        <v>J=</v>
      </c>
      <c r="T80" s="35">
        <f t="shared" si="82"/>
        <v>44466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35">
        <f t="shared" si="73"/>
        <v>44461</v>
      </c>
      <c r="B81" s="15">
        <f t="shared" ca="1" si="83"/>
        <v>1004.66134199</v>
      </c>
      <c r="C81" s="14">
        <f t="shared" si="74"/>
        <v>1000</v>
      </c>
      <c r="D81" s="13">
        <f ca="1">IF(A81&lt;$B$1,VLOOKUP(A81,[1]DI!$A$4:$B$15000,2,FALSE),0)</f>
        <v>5.1499999999999997E-2</v>
      </c>
      <c r="E81" s="14">
        <f t="shared" ca="1" si="67"/>
        <v>1.0001993</v>
      </c>
      <c r="F81" s="14">
        <f ca="1">(TRUNC(PRODUCT($E$12:$E80),16))</f>
        <v>1.0090371904542399</v>
      </c>
      <c r="G81" s="14">
        <f t="shared" ca="1" si="75"/>
        <v>1.00542421492682</v>
      </c>
      <c r="H81" s="14">
        <f t="shared" ca="1" si="68"/>
        <v>1.0035934799999999</v>
      </c>
      <c r="I81" s="13">
        <f t="shared" si="84"/>
        <v>1.4999999999999999E-2</v>
      </c>
      <c r="J81" s="35">
        <f t="shared" si="76"/>
        <v>44434</v>
      </c>
      <c r="K81" s="2">
        <f t="shared" si="77"/>
        <v>18</v>
      </c>
      <c r="L81" s="18">
        <f t="shared" si="78"/>
        <v>18</v>
      </c>
      <c r="M81" s="12">
        <f t="shared" si="69"/>
        <v>1.001064038</v>
      </c>
      <c r="N81" s="12">
        <f t="shared" ca="1" si="70"/>
        <v>1.0046613419999999</v>
      </c>
      <c r="O81" s="18">
        <f t="shared" si="79"/>
        <v>0</v>
      </c>
      <c r="P81" s="14">
        <f t="shared" ca="1" si="71"/>
        <v>4.6613419900000004</v>
      </c>
      <c r="Q81" s="21">
        <f t="shared" si="72"/>
        <v>0</v>
      </c>
      <c r="R81" s="14">
        <f t="shared" si="80"/>
        <v>0</v>
      </c>
      <c r="S81" s="4" t="str">
        <f t="shared" si="81"/>
        <v>J=</v>
      </c>
      <c r="T81" s="35">
        <f t="shared" si="82"/>
        <v>44466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35">
        <f t="shared" si="73"/>
        <v>44462</v>
      </c>
      <c r="B82" s="15">
        <f t="shared" ref="B82:B145" ca="1" si="85">IF(A82&lt;=TODAY(),C82+P82,IF(AND(A82&gt;TODAY(),A82&lt;=$B$1),IF(VLOOKUP(TODAY(),$A$10:$D$5000,4,FALSE)=0,"n.d",C82+P82),"n.d"))</f>
        <v>1004.920945</v>
      </c>
      <c r="C82" s="14">
        <f t="shared" ref="C82:C145" si="86">(C81-R81)</f>
        <v>1000</v>
      </c>
      <c r="D82" s="13">
        <f ca="1">IF(A82&lt;$B$1,VLOOKUP(A82,[1]DI!$A$4:$B$15000,2,FALSE),0)</f>
        <v>6.1499999999999999E-2</v>
      </c>
      <c r="E82" s="14">
        <f t="shared" ref="E82:E145" ca="1" si="87">ROUND(((1+D82)^(1/252)),8)</f>
        <v>1.0002368699999999</v>
      </c>
      <c r="F82" s="14">
        <f ca="1">(TRUNC(PRODUCT($E$12:$E81),16))</f>
        <v>1.0092382915663001</v>
      </c>
      <c r="G82" s="14">
        <f t="shared" ref="G82:G145" ca="1" si="88">IF(O81&gt;0,F81,G81)</f>
        <v>1.00542421492682</v>
      </c>
      <c r="H82" s="14">
        <f t="shared" ref="H82:H145" ca="1" si="89">ROUND(F82/G82,8)</f>
        <v>1.0037935</v>
      </c>
      <c r="I82" s="13">
        <f t="shared" ref="I82:I145" si="90">IF(O81&gt;0,VLOOKUP(A81,AD$160:AE$166,2),I81)</f>
        <v>1.4999999999999999E-2</v>
      </c>
      <c r="J82" s="35">
        <f t="shared" ref="J82:J145" si="91">IF(O81&gt;0,VLOOKUP(O81,W$12:AG$150,2),J81)</f>
        <v>44434</v>
      </c>
      <c r="K82" s="2">
        <f t="shared" ref="K82:K145" si="92">IF(A82&gt;J82,IF(NETWORKDAYS(J82,A82,$W$160:$W$544)-1=0,1,NETWORKDAYS(J82,A82,$W$160:$W$544)-1),0)</f>
        <v>19</v>
      </c>
      <c r="L82" s="18">
        <f t="shared" ref="L82:L145" si="93">IF(AND(K82=1,K81=1),1,IF(K82&gt;0,IF(K82=K81,K82+1,K82),0))</f>
        <v>19</v>
      </c>
      <c r="M82" s="12">
        <f t="shared" ref="M82:M145" si="94">ROUND((I82+1)^(L82/252),9)</f>
        <v>1.0011231840000001</v>
      </c>
      <c r="N82" s="12">
        <f t="shared" ref="N82:N145" ca="1" si="95">ROUND(H82*M82,9)</f>
        <v>1.0049209450000001</v>
      </c>
      <c r="O82" s="18">
        <f t="shared" ref="O82:O145" si="96">IF(VLOOKUP(A82,X$12:AE$150,8)=VLOOKUP(A81,X$12:AE$150,8),0,VLOOKUP(A82,X$12:AE$150,8))</f>
        <v>0</v>
      </c>
      <c r="P82" s="14">
        <f t="shared" ref="P82:P145" ca="1" si="97">TRUNC(((N82-1)*C82),8)</f>
        <v>4.9209449999999997</v>
      </c>
      <c r="Q82" s="21">
        <f t="shared" si="72"/>
        <v>0</v>
      </c>
      <c r="R82" s="14">
        <f t="shared" ref="R82:R145" si="98">IF(Q82&gt;0,TRUNC(Q82*C82,8),0)</f>
        <v>0</v>
      </c>
      <c r="S82" s="4" t="str">
        <f t="shared" ref="S82:S145" si="99">IF(O81&gt;0,VLOOKUP(O81,W$12:AG$150,10),S81)</f>
        <v>J=</v>
      </c>
      <c r="T82" s="35">
        <f t="shared" ref="T82:T145" si="100">IF(O81&gt;0,VLOOKUP(O81,W$12:AG$150,11),T81)</f>
        <v>44466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35">
        <f t="shared" si="73"/>
        <v>44463</v>
      </c>
      <c r="B83" s="15">
        <f t="shared" ca="1" si="85"/>
        <v>1005.21836999</v>
      </c>
      <c r="C83" s="14">
        <f t="shared" si="86"/>
        <v>1000</v>
      </c>
      <c r="D83" s="13">
        <f ca="1">IF(A83&lt;$B$1,VLOOKUP(A83,[1]DI!$A$4:$B$15000,2,FALSE),0)</f>
        <v>6.1499999999999999E-2</v>
      </c>
      <c r="E83" s="14">
        <f t="shared" ca="1" si="87"/>
        <v>1.0002368699999999</v>
      </c>
      <c r="F83" s="14">
        <f ca="1">(TRUNC(PRODUCT($E$12:$E82),16))</f>
        <v>1.0094773498404199</v>
      </c>
      <c r="G83" s="14">
        <f t="shared" ca="1" si="88"/>
        <v>1.00542421492682</v>
      </c>
      <c r="H83" s="14">
        <f t="shared" ca="1" si="89"/>
        <v>1.00403127</v>
      </c>
      <c r="I83" s="13">
        <f t="shared" si="90"/>
        <v>1.4999999999999999E-2</v>
      </c>
      <c r="J83" s="35">
        <f t="shared" si="91"/>
        <v>44434</v>
      </c>
      <c r="K83" s="2">
        <f t="shared" si="92"/>
        <v>20</v>
      </c>
      <c r="L83" s="18">
        <f t="shared" si="93"/>
        <v>20</v>
      </c>
      <c r="M83" s="12">
        <f t="shared" si="94"/>
        <v>1.0011823339999999</v>
      </c>
      <c r="N83" s="12">
        <f t="shared" ca="1" si="95"/>
        <v>1.0052183699999999</v>
      </c>
      <c r="O83" s="18">
        <f t="shared" si="96"/>
        <v>0</v>
      </c>
      <c r="P83" s="14">
        <f t="shared" ca="1" si="97"/>
        <v>5.2183699900000002</v>
      </c>
      <c r="Q83" s="21">
        <f t="shared" si="72"/>
        <v>0</v>
      </c>
      <c r="R83" s="14">
        <f t="shared" si="98"/>
        <v>0</v>
      </c>
      <c r="S83" s="4" t="str">
        <f t="shared" si="99"/>
        <v>J=</v>
      </c>
      <c r="T83" s="35">
        <f t="shared" si="100"/>
        <v>44466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35">
        <f t="shared" si="73"/>
        <v>44464</v>
      </c>
      <c r="B84" s="15">
        <f t="shared" ca="1" si="85"/>
        <v>1005.51587799</v>
      </c>
      <c r="C84" s="14">
        <f t="shared" si="86"/>
        <v>1000</v>
      </c>
      <c r="D84" s="13">
        <f ca="1">IF(A84&lt;$B$1,VLOOKUP(A84,[1]DI!$A$4:$B$15000,2,FALSE),0)</f>
        <v>0</v>
      </c>
      <c r="E84" s="14">
        <f t="shared" ca="1" si="87"/>
        <v>1</v>
      </c>
      <c r="F84" s="14">
        <f ca="1">(TRUNC(PRODUCT($E$12:$E83),16))</f>
        <v>1.0097164647402801</v>
      </c>
      <c r="G84" s="14">
        <f t="shared" ca="1" si="88"/>
        <v>1.00542421492682</v>
      </c>
      <c r="H84" s="14">
        <f t="shared" ca="1" si="89"/>
        <v>1.00426909</v>
      </c>
      <c r="I84" s="13">
        <f t="shared" si="90"/>
        <v>1.4999999999999999E-2</v>
      </c>
      <c r="J84" s="35">
        <f t="shared" si="91"/>
        <v>44434</v>
      </c>
      <c r="K84" s="2">
        <f t="shared" si="92"/>
        <v>20</v>
      </c>
      <c r="L84" s="18">
        <f t="shared" si="93"/>
        <v>21</v>
      </c>
      <c r="M84" s="12">
        <f t="shared" si="94"/>
        <v>1.001241488</v>
      </c>
      <c r="N84" s="12">
        <f t="shared" ca="1" si="95"/>
        <v>1.005515878</v>
      </c>
      <c r="O84" s="18">
        <f t="shared" si="96"/>
        <v>0</v>
      </c>
      <c r="P84" s="14">
        <f t="shared" ca="1" si="97"/>
        <v>5.5158779899999999</v>
      </c>
      <c r="Q84" s="21">
        <f t="shared" si="72"/>
        <v>0</v>
      </c>
      <c r="R84" s="14">
        <f t="shared" si="98"/>
        <v>0</v>
      </c>
      <c r="S84" s="4" t="str">
        <f t="shared" si="99"/>
        <v>J=</v>
      </c>
      <c r="T84" s="35">
        <f t="shared" si="100"/>
        <v>44466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35">
        <f t="shared" si="73"/>
        <v>44465</v>
      </c>
      <c r="B85" s="15">
        <f t="shared" ca="1" si="85"/>
        <v>1005.51587799</v>
      </c>
      <c r="C85" s="14">
        <f t="shared" si="86"/>
        <v>1000</v>
      </c>
      <c r="D85" s="13">
        <f ca="1">IF(A85&lt;$B$1,VLOOKUP(A85,[1]DI!$A$4:$B$15000,2,FALSE),0)</f>
        <v>0</v>
      </c>
      <c r="E85" s="14">
        <f t="shared" ca="1" si="87"/>
        <v>1</v>
      </c>
      <c r="F85" s="14">
        <f ca="1">(TRUNC(PRODUCT($E$12:$E84),16))</f>
        <v>1.0097164647402801</v>
      </c>
      <c r="G85" s="14">
        <f t="shared" ca="1" si="88"/>
        <v>1.00542421492682</v>
      </c>
      <c r="H85" s="14">
        <f t="shared" ca="1" si="89"/>
        <v>1.00426909</v>
      </c>
      <c r="I85" s="13">
        <f t="shared" si="90"/>
        <v>1.4999999999999999E-2</v>
      </c>
      <c r="J85" s="35">
        <f t="shared" si="91"/>
        <v>44434</v>
      </c>
      <c r="K85" s="2">
        <f t="shared" si="92"/>
        <v>20</v>
      </c>
      <c r="L85" s="18">
        <f t="shared" si="93"/>
        <v>21</v>
      </c>
      <c r="M85" s="12">
        <f t="shared" si="94"/>
        <v>1.001241488</v>
      </c>
      <c r="N85" s="12">
        <f t="shared" ca="1" si="95"/>
        <v>1.005515878</v>
      </c>
      <c r="O85" s="18">
        <f t="shared" si="96"/>
        <v>0</v>
      </c>
      <c r="P85" s="14">
        <f t="shared" ca="1" si="97"/>
        <v>5.5158779899999999</v>
      </c>
      <c r="Q85" s="21">
        <f t="shared" si="72"/>
        <v>0</v>
      </c>
      <c r="R85" s="14">
        <f t="shared" si="98"/>
        <v>0</v>
      </c>
      <c r="S85" s="4" t="str">
        <f t="shared" si="99"/>
        <v>J=</v>
      </c>
      <c r="T85" s="35">
        <f t="shared" si="100"/>
        <v>44466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35">
        <f t="shared" si="73"/>
        <v>44466</v>
      </c>
      <c r="B86" s="15">
        <f t="shared" ca="1" si="85"/>
        <v>1005.51587799</v>
      </c>
      <c r="C86" s="14">
        <f t="shared" si="86"/>
        <v>1000</v>
      </c>
      <c r="D86" s="13">
        <f ca="1">IF(A86&lt;$B$1,VLOOKUP(A86,[1]DI!$A$4:$B$15000,2,FALSE),0)</f>
        <v>6.1499999999999999E-2</v>
      </c>
      <c r="E86" s="14">
        <f t="shared" ca="1" si="87"/>
        <v>1.0002368699999999</v>
      </c>
      <c r="F86" s="14">
        <f ca="1">(TRUNC(PRODUCT($E$12:$E85),16))</f>
        <v>1.0097164647402801</v>
      </c>
      <c r="G86" s="14">
        <f t="shared" ca="1" si="88"/>
        <v>1.00542421492682</v>
      </c>
      <c r="H86" s="14">
        <f t="shared" ca="1" si="89"/>
        <v>1.00426909</v>
      </c>
      <c r="I86" s="13">
        <f t="shared" si="90"/>
        <v>1.4999999999999999E-2</v>
      </c>
      <c r="J86" s="35">
        <f t="shared" si="91"/>
        <v>44434</v>
      </c>
      <c r="K86" s="2">
        <f t="shared" si="92"/>
        <v>21</v>
      </c>
      <c r="L86" s="18">
        <f t="shared" si="93"/>
        <v>21</v>
      </c>
      <c r="M86" s="12">
        <f t="shared" si="94"/>
        <v>1.001241488</v>
      </c>
      <c r="N86" s="12">
        <f t="shared" ca="1" si="95"/>
        <v>1.005515878</v>
      </c>
      <c r="O86" s="18">
        <f t="shared" si="96"/>
        <v>3</v>
      </c>
      <c r="P86" s="14">
        <f t="shared" ca="1" si="97"/>
        <v>5.5158779899999999</v>
      </c>
      <c r="Q86" s="21">
        <f t="shared" si="72"/>
        <v>0</v>
      </c>
      <c r="R86" s="14">
        <f t="shared" si="98"/>
        <v>0</v>
      </c>
      <c r="S86" s="4" t="str">
        <f t="shared" si="99"/>
        <v>J=</v>
      </c>
      <c r="T86" s="35">
        <f t="shared" si="100"/>
        <v>44466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35">
        <f t="shared" si="73"/>
        <v>44467</v>
      </c>
      <c r="B87" s="15">
        <f t="shared" ca="1" si="85"/>
        <v>1000.295968</v>
      </c>
      <c r="C87" s="14">
        <f t="shared" si="86"/>
        <v>1000</v>
      </c>
      <c r="D87" s="13">
        <f ca="1">IF(A87&lt;$B$1,VLOOKUP(A87,[1]DI!$A$4:$B$15000,2,FALSE),0)</f>
        <v>6.1499999999999999E-2</v>
      </c>
      <c r="E87" s="14">
        <f t="shared" ca="1" si="87"/>
        <v>1.0002368699999999</v>
      </c>
      <c r="F87" s="14">
        <f ca="1">(TRUNC(PRODUCT($E$12:$E86),16))</f>
        <v>1.0099556362792801</v>
      </c>
      <c r="G87" s="14">
        <f t="shared" ca="1" si="88"/>
        <v>1.0097164647402801</v>
      </c>
      <c r="H87" s="14">
        <f t="shared" ca="1" si="89"/>
        <v>1.0002368699999999</v>
      </c>
      <c r="I87" s="13">
        <f t="shared" si="90"/>
        <v>1.4999999999999999E-2</v>
      </c>
      <c r="J87" s="35">
        <f t="shared" si="91"/>
        <v>44466</v>
      </c>
      <c r="K87" s="2">
        <f t="shared" si="92"/>
        <v>1</v>
      </c>
      <c r="L87" s="18">
        <f t="shared" si="93"/>
        <v>1</v>
      </c>
      <c r="M87" s="12">
        <f t="shared" si="94"/>
        <v>1.0000590840000001</v>
      </c>
      <c r="N87" s="12">
        <f t="shared" ca="1" si="95"/>
        <v>1.0002959680000001</v>
      </c>
      <c r="O87" s="18">
        <f t="shared" si="96"/>
        <v>0</v>
      </c>
      <c r="P87" s="14">
        <f t="shared" ca="1" si="97"/>
        <v>0.29596800000000001</v>
      </c>
      <c r="Q87" s="21">
        <f t="shared" si="72"/>
        <v>0</v>
      </c>
      <c r="R87" s="14">
        <f t="shared" si="98"/>
        <v>0</v>
      </c>
      <c r="S87" s="4" t="str">
        <f t="shared" si="99"/>
        <v>J=</v>
      </c>
      <c r="T87" s="35">
        <f t="shared" si="100"/>
        <v>44495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35">
        <f t="shared" si="73"/>
        <v>44468</v>
      </c>
      <c r="B88" s="15">
        <f t="shared" ca="1" si="85"/>
        <v>1000.59202699</v>
      </c>
      <c r="C88" s="14">
        <f t="shared" si="86"/>
        <v>1000</v>
      </c>
      <c r="D88" s="13">
        <f ca="1">IF(A88&lt;$B$1,VLOOKUP(A88,[1]DI!$A$4:$B$15000,2,FALSE),0)</f>
        <v>6.1499999999999999E-2</v>
      </c>
      <c r="E88" s="14">
        <f t="shared" ca="1" si="87"/>
        <v>1.0002368699999999</v>
      </c>
      <c r="F88" s="14">
        <f ca="1">(TRUNC(PRODUCT($E$12:$E87),16))</f>
        <v>1.0101948644708401</v>
      </c>
      <c r="G88" s="14">
        <f t="shared" ca="1" si="88"/>
        <v>1.0097164647402801</v>
      </c>
      <c r="H88" s="14">
        <f t="shared" ca="1" si="89"/>
        <v>1.0004738</v>
      </c>
      <c r="I88" s="13">
        <f t="shared" si="90"/>
        <v>1.4999999999999999E-2</v>
      </c>
      <c r="J88" s="35">
        <f t="shared" si="91"/>
        <v>44466</v>
      </c>
      <c r="K88" s="2">
        <f t="shared" si="92"/>
        <v>2</v>
      </c>
      <c r="L88" s="18">
        <f t="shared" si="93"/>
        <v>2</v>
      </c>
      <c r="M88" s="12">
        <f t="shared" si="94"/>
        <v>1.000118171</v>
      </c>
      <c r="N88" s="12">
        <f t="shared" ca="1" si="95"/>
        <v>1.0005920269999999</v>
      </c>
      <c r="O88" s="18">
        <f t="shared" si="96"/>
        <v>0</v>
      </c>
      <c r="P88" s="14">
        <f t="shared" ca="1" si="97"/>
        <v>0.59202699000000003</v>
      </c>
      <c r="Q88" s="21">
        <f t="shared" si="72"/>
        <v>0</v>
      </c>
      <c r="R88" s="14">
        <f t="shared" si="98"/>
        <v>0</v>
      </c>
      <c r="S88" s="4" t="str">
        <f t="shared" si="99"/>
        <v>J=</v>
      </c>
      <c r="T88" s="35">
        <f t="shared" si="100"/>
        <v>44495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35">
        <f t="shared" si="73"/>
        <v>44469</v>
      </c>
      <c r="B89" s="15">
        <f t="shared" ca="1" si="85"/>
        <v>1000.888167</v>
      </c>
      <c r="C89" s="14">
        <f t="shared" si="86"/>
        <v>1000</v>
      </c>
      <c r="D89" s="13">
        <f ca="1">IF(A89&lt;$B$1,VLOOKUP(A89,[1]DI!$A$4:$B$15000,2,FALSE),0)</f>
        <v>6.1499999999999999E-2</v>
      </c>
      <c r="E89" s="14">
        <f t="shared" ca="1" si="87"/>
        <v>1.0002368699999999</v>
      </c>
      <c r="F89" s="14">
        <f ca="1">(TRUNC(PRODUCT($E$12:$E88),16))</f>
        <v>1.0104341493283899</v>
      </c>
      <c r="G89" s="14">
        <f t="shared" ca="1" si="88"/>
        <v>1.0097164647402801</v>
      </c>
      <c r="H89" s="14">
        <f t="shared" ca="1" si="89"/>
        <v>1.0007107799999999</v>
      </c>
      <c r="I89" s="13">
        <f t="shared" si="90"/>
        <v>1.4999999999999999E-2</v>
      </c>
      <c r="J89" s="35">
        <f t="shared" si="91"/>
        <v>44466</v>
      </c>
      <c r="K89" s="2">
        <f t="shared" si="92"/>
        <v>3</v>
      </c>
      <c r="L89" s="18">
        <f t="shared" si="93"/>
        <v>3</v>
      </c>
      <c r="M89" s="12">
        <f t="shared" si="94"/>
        <v>1.0001772609999999</v>
      </c>
      <c r="N89" s="12">
        <f t="shared" ca="1" si="95"/>
        <v>1.0008881670000001</v>
      </c>
      <c r="O89" s="18">
        <f t="shared" si="96"/>
        <v>0</v>
      </c>
      <c r="P89" s="14">
        <f t="shared" ca="1" si="97"/>
        <v>0.88816700000000004</v>
      </c>
      <c r="Q89" s="21">
        <f t="shared" si="72"/>
        <v>0</v>
      </c>
      <c r="R89" s="14">
        <f t="shared" si="98"/>
        <v>0</v>
      </c>
      <c r="S89" s="4" t="str">
        <f t="shared" si="99"/>
        <v>J=</v>
      </c>
      <c r="T89" s="35">
        <f t="shared" si="100"/>
        <v>44495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35">
        <f t="shared" si="73"/>
        <v>44470</v>
      </c>
      <c r="B90" s="15">
        <f t="shared" ca="1" si="85"/>
        <v>1001.184399</v>
      </c>
      <c r="C90" s="14">
        <f t="shared" si="86"/>
        <v>1000</v>
      </c>
      <c r="D90" s="13">
        <f ca="1">IF(A90&lt;$B$1,VLOOKUP(A90,[1]DI!$A$4:$B$15000,2,FALSE),0)</f>
        <v>6.1499999999999999E-2</v>
      </c>
      <c r="E90" s="14">
        <f t="shared" ca="1" si="87"/>
        <v>1.0002368699999999</v>
      </c>
      <c r="F90" s="14">
        <f ca="1">(TRUNC(PRODUCT($E$12:$E89),16))</f>
        <v>1.0106734908653401</v>
      </c>
      <c r="G90" s="14">
        <f t="shared" ca="1" si="88"/>
        <v>1.0097164647402801</v>
      </c>
      <c r="H90" s="14">
        <f t="shared" ca="1" si="89"/>
        <v>1.0009478199999999</v>
      </c>
      <c r="I90" s="13">
        <f t="shared" si="90"/>
        <v>1.4999999999999999E-2</v>
      </c>
      <c r="J90" s="35">
        <f t="shared" si="91"/>
        <v>44466</v>
      </c>
      <c r="K90" s="2">
        <f t="shared" si="92"/>
        <v>4</v>
      </c>
      <c r="L90" s="18">
        <f t="shared" si="93"/>
        <v>4</v>
      </c>
      <c r="M90" s="12">
        <f t="shared" si="94"/>
        <v>1.000236355</v>
      </c>
      <c r="N90" s="12">
        <f t="shared" ca="1" si="95"/>
        <v>1.001184399</v>
      </c>
      <c r="O90" s="18">
        <f t="shared" si="96"/>
        <v>0</v>
      </c>
      <c r="P90" s="14">
        <f t="shared" ca="1" si="97"/>
        <v>1.184399</v>
      </c>
      <c r="Q90" s="21">
        <f t="shared" si="72"/>
        <v>0</v>
      </c>
      <c r="R90" s="14">
        <f t="shared" si="98"/>
        <v>0</v>
      </c>
      <c r="S90" s="4" t="str">
        <f t="shared" si="99"/>
        <v>J=</v>
      </c>
      <c r="T90" s="35">
        <f t="shared" si="100"/>
        <v>44495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35">
        <f t="shared" si="73"/>
        <v>44471</v>
      </c>
      <c r="B91" s="15">
        <f t="shared" ca="1" si="85"/>
        <v>1001.480713</v>
      </c>
      <c r="C91" s="14">
        <f t="shared" si="86"/>
        <v>1000</v>
      </c>
      <c r="D91" s="13">
        <f ca="1">IF(A91&lt;$B$1,VLOOKUP(A91,[1]DI!$A$4:$B$15000,2,FALSE),0)</f>
        <v>0</v>
      </c>
      <c r="E91" s="14">
        <f t="shared" ca="1" si="87"/>
        <v>1</v>
      </c>
      <c r="F91" s="14">
        <f ca="1">(TRUNC(PRODUCT($E$12:$E90),16))</f>
        <v>1.01091288909512</v>
      </c>
      <c r="G91" s="14">
        <f t="shared" ca="1" si="88"/>
        <v>1.0097164647402801</v>
      </c>
      <c r="H91" s="14">
        <f t="shared" ca="1" si="89"/>
        <v>1.0011849100000001</v>
      </c>
      <c r="I91" s="13">
        <f t="shared" si="90"/>
        <v>1.4999999999999999E-2</v>
      </c>
      <c r="J91" s="35">
        <f t="shared" si="91"/>
        <v>44466</v>
      </c>
      <c r="K91" s="2">
        <f t="shared" si="92"/>
        <v>4</v>
      </c>
      <c r="L91" s="18">
        <f t="shared" si="93"/>
        <v>5</v>
      </c>
      <c r="M91" s="12">
        <f t="shared" si="94"/>
        <v>1.0002954529999999</v>
      </c>
      <c r="N91" s="12">
        <f t="shared" ca="1" si="95"/>
        <v>1.0014807130000001</v>
      </c>
      <c r="O91" s="18">
        <f t="shared" si="96"/>
        <v>0</v>
      </c>
      <c r="P91" s="14">
        <f t="shared" ca="1" si="97"/>
        <v>1.4807129999999999</v>
      </c>
      <c r="Q91" s="21">
        <f t="shared" si="72"/>
        <v>0</v>
      </c>
      <c r="R91" s="14">
        <f t="shared" si="98"/>
        <v>0</v>
      </c>
      <c r="S91" s="4" t="str">
        <f t="shared" si="99"/>
        <v>J=</v>
      </c>
      <c r="T91" s="35">
        <f t="shared" si="100"/>
        <v>44495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35">
        <f t="shared" si="73"/>
        <v>44472</v>
      </c>
      <c r="B92" s="15">
        <f t="shared" ca="1" si="85"/>
        <v>1001.480713</v>
      </c>
      <c r="C92" s="14">
        <f t="shared" si="86"/>
        <v>1000</v>
      </c>
      <c r="D92" s="13">
        <f ca="1">IF(A92&lt;$B$1,VLOOKUP(A92,[1]DI!$A$4:$B$15000,2,FALSE),0)</f>
        <v>0</v>
      </c>
      <c r="E92" s="14">
        <f t="shared" ca="1" si="87"/>
        <v>1</v>
      </c>
      <c r="F92" s="14">
        <f ca="1">(TRUNC(PRODUCT($E$12:$E91),16))</f>
        <v>1.01091288909512</v>
      </c>
      <c r="G92" s="14">
        <f t="shared" ca="1" si="88"/>
        <v>1.0097164647402801</v>
      </c>
      <c r="H92" s="14">
        <f t="shared" ca="1" si="89"/>
        <v>1.0011849100000001</v>
      </c>
      <c r="I92" s="13">
        <f t="shared" si="90"/>
        <v>1.4999999999999999E-2</v>
      </c>
      <c r="J92" s="35">
        <f t="shared" si="91"/>
        <v>44466</v>
      </c>
      <c r="K92" s="2">
        <f t="shared" si="92"/>
        <v>4</v>
      </c>
      <c r="L92" s="18">
        <f t="shared" si="93"/>
        <v>5</v>
      </c>
      <c r="M92" s="12">
        <f t="shared" si="94"/>
        <v>1.0002954529999999</v>
      </c>
      <c r="N92" s="12">
        <f t="shared" ca="1" si="95"/>
        <v>1.0014807130000001</v>
      </c>
      <c r="O92" s="18">
        <f t="shared" si="96"/>
        <v>0</v>
      </c>
      <c r="P92" s="14">
        <f t="shared" ca="1" si="97"/>
        <v>1.4807129999999999</v>
      </c>
      <c r="Q92" s="21">
        <f t="shared" si="72"/>
        <v>0</v>
      </c>
      <c r="R92" s="14">
        <f t="shared" si="98"/>
        <v>0</v>
      </c>
      <c r="S92" s="4" t="str">
        <f t="shared" si="99"/>
        <v>J=</v>
      </c>
      <c r="T92" s="35">
        <f t="shared" si="100"/>
        <v>44495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35">
        <f t="shared" si="73"/>
        <v>44473</v>
      </c>
      <c r="B93" s="15">
        <f t="shared" ca="1" si="85"/>
        <v>1001.480713</v>
      </c>
      <c r="C93" s="14">
        <f t="shared" si="86"/>
        <v>1000</v>
      </c>
      <c r="D93" s="13">
        <f ca="1">IF(A93&lt;$B$1,VLOOKUP(A93,[1]DI!$A$4:$B$15000,2,FALSE),0)</f>
        <v>6.1499999999999999E-2</v>
      </c>
      <c r="E93" s="14">
        <f t="shared" ca="1" si="87"/>
        <v>1.0002368699999999</v>
      </c>
      <c r="F93" s="14">
        <f ca="1">(TRUNC(PRODUCT($E$12:$E92),16))</f>
        <v>1.01091288909512</v>
      </c>
      <c r="G93" s="14">
        <f t="shared" ca="1" si="88"/>
        <v>1.0097164647402801</v>
      </c>
      <c r="H93" s="14">
        <f t="shared" ca="1" si="89"/>
        <v>1.0011849100000001</v>
      </c>
      <c r="I93" s="13">
        <f t="shared" si="90"/>
        <v>1.4999999999999999E-2</v>
      </c>
      <c r="J93" s="35">
        <f t="shared" si="91"/>
        <v>44466</v>
      </c>
      <c r="K93" s="2">
        <f t="shared" si="92"/>
        <v>5</v>
      </c>
      <c r="L93" s="18">
        <f t="shared" si="93"/>
        <v>5</v>
      </c>
      <c r="M93" s="12">
        <f t="shared" si="94"/>
        <v>1.0002954529999999</v>
      </c>
      <c r="N93" s="12">
        <f t="shared" ca="1" si="95"/>
        <v>1.0014807130000001</v>
      </c>
      <c r="O93" s="18">
        <f t="shared" si="96"/>
        <v>0</v>
      </c>
      <c r="P93" s="14">
        <f t="shared" ca="1" si="97"/>
        <v>1.4807129999999999</v>
      </c>
      <c r="Q93" s="21">
        <f t="shared" si="72"/>
        <v>0</v>
      </c>
      <c r="R93" s="14">
        <f t="shared" si="98"/>
        <v>0</v>
      </c>
      <c r="S93" s="4" t="str">
        <f t="shared" si="99"/>
        <v>J=</v>
      </c>
      <c r="T93" s="35">
        <f t="shared" si="100"/>
        <v>44495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35">
        <f t="shared" si="73"/>
        <v>44474</v>
      </c>
      <c r="B94" s="15">
        <f t="shared" ca="1" si="85"/>
        <v>1001.77711799</v>
      </c>
      <c r="C94" s="14">
        <f t="shared" si="86"/>
        <v>1000</v>
      </c>
      <c r="D94" s="13">
        <f ca="1">IF(A94&lt;$B$1,VLOOKUP(A94,[1]DI!$A$4:$B$15000,2,FALSE),0)</f>
        <v>6.1499999999999999E-2</v>
      </c>
      <c r="E94" s="14">
        <f t="shared" ca="1" si="87"/>
        <v>1.0002368699999999</v>
      </c>
      <c r="F94" s="14">
        <f ca="1">(TRUNC(PRODUCT($E$12:$E93),16))</f>
        <v>1.0111523440311601</v>
      </c>
      <c r="G94" s="14">
        <f t="shared" ca="1" si="88"/>
        <v>1.0097164647402801</v>
      </c>
      <c r="H94" s="14">
        <f t="shared" ca="1" si="89"/>
        <v>1.0014220599999999</v>
      </c>
      <c r="I94" s="13">
        <f t="shared" si="90"/>
        <v>1.4999999999999999E-2</v>
      </c>
      <c r="J94" s="35">
        <f t="shared" si="91"/>
        <v>44466</v>
      </c>
      <c r="K94" s="2">
        <f t="shared" si="92"/>
        <v>6</v>
      </c>
      <c r="L94" s="18">
        <f t="shared" si="93"/>
        <v>6</v>
      </c>
      <c r="M94" s="12">
        <f t="shared" si="94"/>
        <v>1.0003545540000001</v>
      </c>
      <c r="N94" s="12">
        <f t="shared" ca="1" si="95"/>
        <v>1.0017771179999999</v>
      </c>
      <c r="O94" s="18">
        <f t="shared" si="96"/>
        <v>0</v>
      </c>
      <c r="P94" s="14">
        <f t="shared" ca="1" si="97"/>
        <v>1.77711799</v>
      </c>
      <c r="Q94" s="21">
        <f t="shared" si="72"/>
        <v>0</v>
      </c>
      <c r="R94" s="14">
        <f t="shared" si="98"/>
        <v>0</v>
      </c>
      <c r="S94" s="4" t="str">
        <f t="shared" si="99"/>
        <v>J=</v>
      </c>
      <c r="T94" s="35">
        <f t="shared" si="100"/>
        <v>44495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35">
        <f t="shared" si="73"/>
        <v>44475</v>
      </c>
      <c r="B95" s="15">
        <f t="shared" ca="1" si="85"/>
        <v>1002.07361399</v>
      </c>
      <c r="C95" s="14">
        <f t="shared" si="86"/>
        <v>1000</v>
      </c>
      <c r="D95" s="13">
        <f ca="1">IF(A95&lt;$B$1,VLOOKUP(A95,[1]DI!$A$4:$B$15000,2,FALSE),0)</f>
        <v>6.1499999999999999E-2</v>
      </c>
      <c r="E95" s="14">
        <f t="shared" ca="1" si="87"/>
        <v>1.0002368699999999</v>
      </c>
      <c r="F95" s="14">
        <f ca="1">(TRUNC(PRODUCT($E$12:$E94),16))</f>
        <v>1.0113918556868899</v>
      </c>
      <c r="G95" s="14">
        <f t="shared" ca="1" si="88"/>
        <v>1.0097164647402801</v>
      </c>
      <c r="H95" s="14">
        <f t="shared" ca="1" si="89"/>
        <v>1.00165927</v>
      </c>
      <c r="I95" s="13">
        <f t="shared" si="90"/>
        <v>1.4999999999999999E-2</v>
      </c>
      <c r="J95" s="35">
        <f t="shared" si="91"/>
        <v>44466</v>
      </c>
      <c r="K95" s="2">
        <f t="shared" si="92"/>
        <v>7</v>
      </c>
      <c r="L95" s="18">
        <f t="shared" si="93"/>
        <v>7</v>
      </c>
      <c r="M95" s="12">
        <f t="shared" si="94"/>
        <v>1.000413658</v>
      </c>
      <c r="N95" s="12">
        <f t="shared" ca="1" si="95"/>
        <v>1.0020736139999999</v>
      </c>
      <c r="O95" s="18">
        <f t="shared" si="96"/>
        <v>0</v>
      </c>
      <c r="P95" s="14">
        <f t="shared" ca="1" si="97"/>
        <v>2.0736139900000001</v>
      </c>
      <c r="Q95" s="21">
        <f t="shared" si="72"/>
        <v>0</v>
      </c>
      <c r="R95" s="14">
        <f t="shared" si="98"/>
        <v>0</v>
      </c>
      <c r="S95" s="4" t="str">
        <f t="shared" si="99"/>
        <v>J=</v>
      </c>
      <c r="T95" s="35">
        <f t="shared" si="100"/>
        <v>44495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35">
        <f t="shared" si="73"/>
        <v>44476</v>
      </c>
      <c r="B96" s="15">
        <f t="shared" ca="1" si="85"/>
        <v>1002.37019299</v>
      </c>
      <c r="C96" s="14">
        <f t="shared" si="86"/>
        <v>1000</v>
      </c>
      <c r="D96" s="13">
        <f ca="1">IF(A96&lt;$B$1,VLOOKUP(A96,[1]DI!$A$4:$B$15000,2,FALSE),0)</f>
        <v>6.1499999999999999E-2</v>
      </c>
      <c r="E96" s="14">
        <f t="shared" ca="1" si="87"/>
        <v>1.0002368699999999</v>
      </c>
      <c r="F96" s="14">
        <f ca="1">(TRUNC(PRODUCT($E$12:$E95),16))</f>
        <v>1.01163142407575</v>
      </c>
      <c r="G96" s="14">
        <f t="shared" ca="1" si="88"/>
        <v>1.0097164647402801</v>
      </c>
      <c r="H96" s="14">
        <f t="shared" ca="1" si="89"/>
        <v>1.00189653</v>
      </c>
      <c r="I96" s="13">
        <f t="shared" si="90"/>
        <v>1.4999999999999999E-2</v>
      </c>
      <c r="J96" s="35">
        <f t="shared" si="91"/>
        <v>44466</v>
      </c>
      <c r="K96" s="2">
        <f t="shared" si="92"/>
        <v>8</v>
      </c>
      <c r="L96" s="18">
        <f t="shared" si="93"/>
        <v>8</v>
      </c>
      <c r="M96" s="12">
        <f t="shared" si="94"/>
        <v>1.0004727659999999</v>
      </c>
      <c r="N96" s="12">
        <f t="shared" ca="1" si="95"/>
        <v>1.002370193</v>
      </c>
      <c r="O96" s="18">
        <f t="shared" si="96"/>
        <v>0</v>
      </c>
      <c r="P96" s="14">
        <f t="shared" ca="1" si="97"/>
        <v>2.3701929900000001</v>
      </c>
      <c r="Q96" s="21">
        <f t="shared" si="72"/>
        <v>0</v>
      </c>
      <c r="R96" s="14">
        <f t="shared" si="98"/>
        <v>0</v>
      </c>
      <c r="S96" s="4" t="str">
        <f t="shared" si="99"/>
        <v>J=</v>
      </c>
      <c r="T96" s="35">
        <f t="shared" si="100"/>
        <v>44495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35">
        <f t="shared" si="73"/>
        <v>44477</v>
      </c>
      <c r="B97" s="15">
        <f t="shared" ca="1" si="85"/>
        <v>1002.66686299</v>
      </c>
      <c r="C97" s="14">
        <f t="shared" si="86"/>
        <v>1000</v>
      </c>
      <c r="D97" s="13">
        <f ca="1">IF(A97&lt;$B$1,VLOOKUP(A97,[1]DI!$A$4:$B$15000,2,FALSE),0)</f>
        <v>6.1499999999999999E-2</v>
      </c>
      <c r="E97" s="14">
        <f t="shared" ca="1" si="87"/>
        <v>1.0002368699999999</v>
      </c>
      <c r="F97" s="14">
        <f ca="1">(TRUNC(PRODUCT($E$12:$E96),16))</f>
        <v>1.01187104921117</v>
      </c>
      <c r="G97" s="14">
        <f t="shared" ca="1" si="88"/>
        <v>1.0097164647402801</v>
      </c>
      <c r="H97" s="14">
        <f t="shared" ca="1" si="89"/>
        <v>1.0021338500000001</v>
      </c>
      <c r="I97" s="13">
        <f t="shared" si="90"/>
        <v>1.4999999999999999E-2</v>
      </c>
      <c r="J97" s="35">
        <f t="shared" si="91"/>
        <v>44466</v>
      </c>
      <c r="K97" s="2">
        <f t="shared" si="92"/>
        <v>9</v>
      </c>
      <c r="L97" s="18">
        <f t="shared" si="93"/>
        <v>9</v>
      </c>
      <c r="M97" s="12">
        <f t="shared" si="94"/>
        <v>1.0005318780000001</v>
      </c>
      <c r="N97" s="12">
        <f t="shared" ca="1" si="95"/>
        <v>1.002666863</v>
      </c>
      <c r="O97" s="18">
        <f t="shared" si="96"/>
        <v>0</v>
      </c>
      <c r="P97" s="14">
        <f t="shared" ca="1" si="97"/>
        <v>2.6668629899999998</v>
      </c>
      <c r="Q97" s="21">
        <f t="shared" si="72"/>
        <v>0</v>
      </c>
      <c r="R97" s="14">
        <f t="shared" si="98"/>
        <v>0</v>
      </c>
      <c r="S97" s="4" t="str">
        <f t="shared" si="99"/>
        <v>J=</v>
      </c>
      <c r="T97" s="35">
        <f t="shared" si="100"/>
        <v>44495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35">
        <f t="shared" si="73"/>
        <v>44478</v>
      </c>
      <c r="B98" s="15">
        <f t="shared" ca="1" si="85"/>
        <v>1002.96362399</v>
      </c>
      <c r="C98" s="14">
        <f t="shared" si="86"/>
        <v>1000</v>
      </c>
      <c r="D98" s="13">
        <f ca="1">IF(A98&lt;$B$1,VLOOKUP(A98,[1]DI!$A$4:$B$15000,2,FALSE),0)</f>
        <v>0</v>
      </c>
      <c r="E98" s="14">
        <f t="shared" ca="1" si="87"/>
        <v>1</v>
      </c>
      <c r="F98" s="14">
        <f ca="1">(TRUNC(PRODUCT($E$12:$E97),16))</f>
        <v>1.0121107311066</v>
      </c>
      <c r="G98" s="14">
        <f t="shared" ca="1" si="88"/>
        <v>1.0097164647402801</v>
      </c>
      <c r="H98" s="14">
        <f t="shared" ca="1" si="89"/>
        <v>1.0023712300000001</v>
      </c>
      <c r="I98" s="13">
        <f t="shared" si="90"/>
        <v>1.4999999999999999E-2</v>
      </c>
      <c r="J98" s="35">
        <f t="shared" si="91"/>
        <v>44466</v>
      </c>
      <c r="K98" s="2">
        <f t="shared" si="92"/>
        <v>9</v>
      </c>
      <c r="L98" s="18">
        <f t="shared" si="93"/>
        <v>10</v>
      </c>
      <c r="M98" s="12">
        <f t="shared" si="94"/>
        <v>1.0005909930000001</v>
      </c>
      <c r="N98" s="12">
        <f t="shared" ca="1" si="95"/>
        <v>1.0029636239999999</v>
      </c>
      <c r="O98" s="18">
        <f t="shared" si="96"/>
        <v>0</v>
      </c>
      <c r="P98" s="14">
        <f t="shared" ca="1" si="97"/>
        <v>2.9636239899999999</v>
      </c>
      <c r="Q98" s="21">
        <f t="shared" si="72"/>
        <v>0</v>
      </c>
      <c r="R98" s="14">
        <f t="shared" si="98"/>
        <v>0</v>
      </c>
      <c r="S98" s="4" t="str">
        <f t="shared" si="99"/>
        <v>J=</v>
      </c>
      <c r="T98" s="35">
        <f t="shared" si="100"/>
        <v>44495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35">
        <f t="shared" si="73"/>
        <v>44479</v>
      </c>
      <c r="B99" s="15">
        <f t="shared" ca="1" si="85"/>
        <v>1002.96362399</v>
      </c>
      <c r="C99" s="14">
        <f t="shared" si="86"/>
        <v>1000</v>
      </c>
      <c r="D99" s="13">
        <f ca="1">IF(A99&lt;$B$1,VLOOKUP(A99,[1]DI!$A$4:$B$15000,2,FALSE),0)</f>
        <v>0</v>
      </c>
      <c r="E99" s="14">
        <f t="shared" ca="1" si="87"/>
        <v>1</v>
      </c>
      <c r="F99" s="14">
        <f ca="1">(TRUNC(PRODUCT($E$12:$E98),16))</f>
        <v>1.0121107311066</v>
      </c>
      <c r="G99" s="14">
        <f t="shared" ca="1" si="88"/>
        <v>1.0097164647402801</v>
      </c>
      <c r="H99" s="14">
        <f t="shared" ca="1" si="89"/>
        <v>1.0023712300000001</v>
      </c>
      <c r="I99" s="13">
        <f t="shared" si="90"/>
        <v>1.4999999999999999E-2</v>
      </c>
      <c r="J99" s="35">
        <f t="shared" si="91"/>
        <v>44466</v>
      </c>
      <c r="K99" s="2">
        <f t="shared" si="92"/>
        <v>9</v>
      </c>
      <c r="L99" s="18">
        <f t="shared" si="93"/>
        <v>10</v>
      </c>
      <c r="M99" s="12">
        <f t="shared" si="94"/>
        <v>1.0005909930000001</v>
      </c>
      <c r="N99" s="12">
        <f t="shared" ca="1" si="95"/>
        <v>1.0029636239999999</v>
      </c>
      <c r="O99" s="18">
        <f t="shared" si="96"/>
        <v>0</v>
      </c>
      <c r="P99" s="14">
        <f t="shared" ca="1" si="97"/>
        <v>2.9636239899999999</v>
      </c>
      <c r="Q99" s="21">
        <f t="shared" si="72"/>
        <v>0</v>
      </c>
      <c r="R99" s="14">
        <f t="shared" si="98"/>
        <v>0</v>
      </c>
      <c r="S99" s="4" t="str">
        <f t="shared" si="99"/>
        <v>J=</v>
      </c>
      <c r="T99" s="35">
        <f t="shared" si="100"/>
        <v>44495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35">
        <f t="shared" si="73"/>
        <v>44480</v>
      </c>
      <c r="B100" s="15">
        <f t="shared" ca="1" si="85"/>
        <v>1002.96362399</v>
      </c>
      <c r="C100" s="14">
        <f t="shared" si="86"/>
        <v>1000</v>
      </c>
      <c r="D100" s="13">
        <f ca="1">IF(A100&lt;$B$1,VLOOKUP(A100,[1]DI!$A$4:$B$15000,2,FALSE),0)</f>
        <v>6.1499999999999999E-2</v>
      </c>
      <c r="E100" s="14">
        <f t="shared" ca="1" si="87"/>
        <v>1.0002368699999999</v>
      </c>
      <c r="F100" s="14">
        <f ca="1">(TRUNC(PRODUCT($E$12:$E99),16))</f>
        <v>1.0121107311066</v>
      </c>
      <c r="G100" s="14">
        <f t="shared" ca="1" si="88"/>
        <v>1.0097164647402801</v>
      </c>
      <c r="H100" s="14">
        <f t="shared" ca="1" si="89"/>
        <v>1.0023712300000001</v>
      </c>
      <c r="I100" s="13">
        <f t="shared" si="90"/>
        <v>1.4999999999999999E-2</v>
      </c>
      <c r="J100" s="35">
        <f t="shared" si="91"/>
        <v>44466</v>
      </c>
      <c r="K100" s="2">
        <f t="shared" si="92"/>
        <v>10</v>
      </c>
      <c r="L100" s="18">
        <f t="shared" si="93"/>
        <v>10</v>
      </c>
      <c r="M100" s="12">
        <f t="shared" si="94"/>
        <v>1.0005909930000001</v>
      </c>
      <c r="N100" s="12">
        <f t="shared" ca="1" si="95"/>
        <v>1.0029636239999999</v>
      </c>
      <c r="O100" s="18">
        <f t="shared" si="96"/>
        <v>0</v>
      </c>
      <c r="P100" s="14">
        <f t="shared" ca="1" si="97"/>
        <v>2.9636239899999999</v>
      </c>
      <c r="Q100" s="21">
        <f t="shared" si="72"/>
        <v>0</v>
      </c>
      <c r="R100" s="14">
        <f t="shared" si="98"/>
        <v>0</v>
      </c>
      <c r="S100" s="4" t="str">
        <f t="shared" si="99"/>
        <v>J=</v>
      </c>
      <c r="T100" s="35">
        <f t="shared" si="100"/>
        <v>44495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35">
        <f t="shared" si="73"/>
        <v>44481</v>
      </c>
      <c r="B101" s="15">
        <f t="shared" ca="1" si="85"/>
        <v>1003.2604669999999</v>
      </c>
      <c r="C101" s="14">
        <f t="shared" si="86"/>
        <v>1000</v>
      </c>
      <c r="D101" s="13">
        <f ca="1">IF(A101&lt;$B$1,VLOOKUP(A101,[1]DI!$A$4:$B$15000,2,FALSE),0)</f>
        <v>0</v>
      </c>
      <c r="E101" s="14">
        <f t="shared" ca="1" si="87"/>
        <v>1</v>
      </c>
      <c r="F101" s="14">
        <f ca="1">(TRUNC(PRODUCT($E$12:$E100),16))</f>
        <v>1.0123504697754799</v>
      </c>
      <c r="G101" s="14">
        <f t="shared" ca="1" si="88"/>
        <v>1.0097164647402801</v>
      </c>
      <c r="H101" s="14">
        <f t="shared" ca="1" si="89"/>
        <v>1.0026086599999999</v>
      </c>
      <c r="I101" s="13">
        <f t="shared" si="90"/>
        <v>1.4999999999999999E-2</v>
      </c>
      <c r="J101" s="35">
        <f t="shared" si="91"/>
        <v>44466</v>
      </c>
      <c r="K101" s="2">
        <f t="shared" si="92"/>
        <v>10</v>
      </c>
      <c r="L101" s="18">
        <f t="shared" si="93"/>
        <v>11</v>
      </c>
      <c r="M101" s="12">
        <f t="shared" si="94"/>
        <v>1.0006501109999999</v>
      </c>
      <c r="N101" s="12">
        <f t="shared" ca="1" si="95"/>
        <v>1.003260467</v>
      </c>
      <c r="O101" s="18">
        <f t="shared" si="96"/>
        <v>0</v>
      </c>
      <c r="P101" s="14">
        <f t="shared" ca="1" si="97"/>
        <v>3.2604669999999998</v>
      </c>
      <c r="Q101" s="21">
        <f t="shared" si="72"/>
        <v>0</v>
      </c>
      <c r="R101" s="14">
        <f t="shared" si="98"/>
        <v>0</v>
      </c>
      <c r="S101" s="4" t="str">
        <f t="shared" si="99"/>
        <v>J=</v>
      </c>
      <c r="T101" s="35">
        <f t="shared" si="100"/>
        <v>44495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35">
        <f t="shared" si="73"/>
        <v>44482</v>
      </c>
      <c r="B102" s="15">
        <f t="shared" ca="1" si="85"/>
        <v>1003.2604669999999</v>
      </c>
      <c r="C102" s="14">
        <f t="shared" si="86"/>
        <v>1000</v>
      </c>
      <c r="D102" s="13">
        <f ca="1">IF(A102&lt;$B$1,VLOOKUP(A102,[1]DI!$A$4:$B$15000,2,FALSE),0)</f>
        <v>6.1499999999999999E-2</v>
      </c>
      <c r="E102" s="14">
        <f t="shared" ca="1" si="87"/>
        <v>1.0002368699999999</v>
      </c>
      <c r="F102" s="14">
        <f ca="1">(TRUNC(PRODUCT($E$12:$E101),16))</f>
        <v>1.0123504697754799</v>
      </c>
      <c r="G102" s="14">
        <f t="shared" ca="1" si="88"/>
        <v>1.0097164647402801</v>
      </c>
      <c r="H102" s="14">
        <f t="shared" ca="1" si="89"/>
        <v>1.0026086599999999</v>
      </c>
      <c r="I102" s="13">
        <f t="shared" si="90"/>
        <v>1.4999999999999999E-2</v>
      </c>
      <c r="J102" s="35">
        <f t="shared" si="91"/>
        <v>44466</v>
      </c>
      <c r="K102" s="2">
        <f t="shared" si="92"/>
        <v>11</v>
      </c>
      <c r="L102" s="18">
        <f t="shared" si="93"/>
        <v>11</v>
      </c>
      <c r="M102" s="12">
        <f t="shared" si="94"/>
        <v>1.0006501109999999</v>
      </c>
      <c r="N102" s="12">
        <f t="shared" ca="1" si="95"/>
        <v>1.003260467</v>
      </c>
      <c r="O102" s="18">
        <f t="shared" si="96"/>
        <v>0</v>
      </c>
      <c r="P102" s="14">
        <f t="shared" ca="1" si="97"/>
        <v>3.2604669999999998</v>
      </c>
      <c r="Q102" s="21">
        <f t="shared" si="72"/>
        <v>0</v>
      </c>
      <c r="R102" s="14">
        <f t="shared" si="98"/>
        <v>0</v>
      </c>
      <c r="S102" s="4" t="str">
        <f t="shared" si="99"/>
        <v>J=</v>
      </c>
      <c r="T102" s="35">
        <f t="shared" si="100"/>
        <v>44495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35">
        <f t="shared" si="73"/>
        <v>44483</v>
      </c>
      <c r="B103" s="15">
        <f t="shared" ca="1" si="85"/>
        <v>1003.55740199</v>
      </c>
      <c r="C103" s="14">
        <f t="shared" si="86"/>
        <v>1000</v>
      </c>
      <c r="D103" s="13">
        <f ca="1">IF(A103&lt;$B$1,VLOOKUP(A103,[1]DI!$A$4:$B$15000,2,FALSE),0)</f>
        <v>6.1499999999999999E-2</v>
      </c>
      <c r="E103" s="14">
        <f t="shared" ca="1" si="87"/>
        <v>1.0002368699999999</v>
      </c>
      <c r="F103" s="14">
        <f ca="1">(TRUNC(PRODUCT($E$12:$E102),16))</f>
        <v>1.01259026523125</v>
      </c>
      <c r="G103" s="14">
        <f t="shared" ca="1" si="88"/>
        <v>1.0097164647402801</v>
      </c>
      <c r="H103" s="14">
        <f t="shared" ca="1" si="89"/>
        <v>1.0028461500000001</v>
      </c>
      <c r="I103" s="13">
        <f t="shared" si="90"/>
        <v>1.4999999999999999E-2</v>
      </c>
      <c r="J103" s="35">
        <f t="shared" si="91"/>
        <v>44466</v>
      </c>
      <c r="K103" s="2">
        <f t="shared" si="92"/>
        <v>12</v>
      </c>
      <c r="L103" s="18">
        <f t="shared" si="93"/>
        <v>12</v>
      </c>
      <c r="M103" s="12">
        <f t="shared" si="94"/>
        <v>1.000709233</v>
      </c>
      <c r="N103" s="12">
        <f t="shared" ca="1" si="95"/>
        <v>1.003557402</v>
      </c>
      <c r="O103" s="18">
        <f t="shared" si="96"/>
        <v>0</v>
      </c>
      <c r="P103" s="14">
        <f t="shared" ca="1" si="97"/>
        <v>3.5574019899999998</v>
      </c>
      <c r="Q103" s="21">
        <f t="shared" si="72"/>
        <v>0</v>
      </c>
      <c r="R103" s="14">
        <f t="shared" si="98"/>
        <v>0</v>
      </c>
      <c r="S103" s="4" t="str">
        <f t="shared" si="99"/>
        <v>J=</v>
      </c>
      <c r="T103" s="35">
        <f t="shared" si="100"/>
        <v>44495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35">
        <f t="shared" si="73"/>
        <v>44484</v>
      </c>
      <c r="B104" s="15">
        <f t="shared" ca="1" si="85"/>
        <v>1003.854417</v>
      </c>
      <c r="C104" s="14">
        <f t="shared" si="86"/>
        <v>1000</v>
      </c>
      <c r="D104" s="13">
        <f ca="1">IF(A104&lt;$B$1,VLOOKUP(A104,[1]DI!$A$4:$B$15000,2,FALSE),0)</f>
        <v>6.1499999999999999E-2</v>
      </c>
      <c r="E104" s="14">
        <f t="shared" ca="1" si="87"/>
        <v>1.0002368699999999</v>
      </c>
      <c r="F104" s="14">
        <f ca="1">(TRUNC(PRODUCT($E$12:$E103),16))</f>
        <v>1.0128301174873799</v>
      </c>
      <c r="G104" s="14">
        <f t="shared" ca="1" si="88"/>
        <v>1.0097164647402801</v>
      </c>
      <c r="H104" s="14">
        <f t="shared" ca="1" si="89"/>
        <v>1.00308369</v>
      </c>
      <c r="I104" s="13">
        <f t="shared" si="90"/>
        <v>1.4999999999999999E-2</v>
      </c>
      <c r="J104" s="35">
        <f t="shared" si="91"/>
        <v>44466</v>
      </c>
      <c r="K104" s="2">
        <f t="shared" si="92"/>
        <v>13</v>
      </c>
      <c r="L104" s="18">
        <f t="shared" si="93"/>
        <v>13</v>
      </c>
      <c r="M104" s="12">
        <f t="shared" si="94"/>
        <v>1.000768358</v>
      </c>
      <c r="N104" s="12">
        <f t="shared" ca="1" si="95"/>
        <v>1.0038544170000001</v>
      </c>
      <c r="O104" s="18">
        <f t="shared" si="96"/>
        <v>0</v>
      </c>
      <c r="P104" s="14">
        <f t="shared" ca="1" si="97"/>
        <v>3.8544170000000002</v>
      </c>
      <c r="Q104" s="21">
        <f t="shared" si="72"/>
        <v>0</v>
      </c>
      <c r="R104" s="14">
        <f t="shared" si="98"/>
        <v>0</v>
      </c>
      <c r="S104" s="4" t="str">
        <f t="shared" si="99"/>
        <v>J=</v>
      </c>
      <c r="T104" s="35">
        <f t="shared" si="100"/>
        <v>44495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35">
        <f t="shared" si="73"/>
        <v>44485</v>
      </c>
      <c r="B105" s="15">
        <f t="shared" ca="1" si="85"/>
        <v>1004.15152499</v>
      </c>
      <c r="C105" s="14">
        <f t="shared" si="86"/>
        <v>1000</v>
      </c>
      <c r="D105" s="13">
        <f ca="1">IF(A105&lt;$B$1,VLOOKUP(A105,[1]DI!$A$4:$B$15000,2,FALSE),0)</f>
        <v>0</v>
      </c>
      <c r="E105" s="14">
        <f t="shared" ca="1" si="87"/>
        <v>1</v>
      </c>
      <c r="F105" s="14">
        <f ca="1">(TRUNC(PRODUCT($E$12:$E104),16))</f>
        <v>1.01307002655731</v>
      </c>
      <c r="G105" s="14">
        <f t="shared" ca="1" si="88"/>
        <v>1.0097164647402801</v>
      </c>
      <c r="H105" s="14">
        <f t="shared" ca="1" si="89"/>
        <v>1.0033212899999999</v>
      </c>
      <c r="I105" s="13">
        <f t="shared" si="90"/>
        <v>1.4999999999999999E-2</v>
      </c>
      <c r="J105" s="35">
        <f t="shared" si="91"/>
        <v>44466</v>
      </c>
      <c r="K105" s="2">
        <f t="shared" si="92"/>
        <v>13</v>
      </c>
      <c r="L105" s="18">
        <f t="shared" si="93"/>
        <v>14</v>
      </c>
      <c r="M105" s="12">
        <f t="shared" si="94"/>
        <v>1.000827487</v>
      </c>
      <c r="N105" s="12">
        <f t="shared" ca="1" si="95"/>
        <v>1.0041515249999999</v>
      </c>
      <c r="O105" s="18">
        <f t="shared" si="96"/>
        <v>0</v>
      </c>
      <c r="P105" s="14">
        <f t="shared" ca="1" si="97"/>
        <v>4.1515249900000004</v>
      </c>
      <c r="Q105" s="21">
        <f t="shared" si="72"/>
        <v>0</v>
      </c>
      <c r="R105" s="14">
        <f t="shared" si="98"/>
        <v>0</v>
      </c>
      <c r="S105" s="4" t="str">
        <f t="shared" si="99"/>
        <v>J=</v>
      </c>
      <c r="T105" s="35">
        <f t="shared" si="100"/>
        <v>44495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35">
        <f t="shared" si="73"/>
        <v>44486</v>
      </c>
      <c r="B106" s="15">
        <f t="shared" ca="1" si="85"/>
        <v>1004.15152499</v>
      </c>
      <c r="C106" s="14">
        <f t="shared" si="86"/>
        <v>1000</v>
      </c>
      <c r="D106" s="13">
        <f ca="1">IF(A106&lt;$B$1,VLOOKUP(A106,[1]DI!$A$4:$B$15000,2,FALSE),0)</f>
        <v>0</v>
      </c>
      <c r="E106" s="14">
        <f t="shared" ca="1" si="87"/>
        <v>1</v>
      </c>
      <c r="F106" s="14">
        <f ca="1">(TRUNC(PRODUCT($E$12:$E105),16))</f>
        <v>1.01307002655731</v>
      </c>
      <c r="G106" s="14">
        <f t="shared" ca="1" si="88"/>
        <v>1.0097164647402801</v>
      </c>
      <c r="H106" s="14">
        <f t="shared" ca="1" si="89"/>
        <v>1.0033212899999999</v>
      </c>
      <c r="I106" s="13">
        <f t="shared" si="90"/>
        <v>1.4999999999999999E-2</v>
      </c>
      <c r="J106" s="35">
        <f t="shared" si="91"/>
        <v>44466</v>
      </c>
      <c r="K106" s="2">
        <f t="shared" si="92"/>
        <v>13</v>
      </c>
      <c r="L106" s="18">
        <f t="shared" si="93"/>
        <v>14</v>
      </c>
      <c r="M106" s="12">
        <f t="shared" si="94"/>
        <v>1.000827487</v>
      </c>
      <c r="N106" s="12">
        <f t="shared" ca="1" si="95"/>
        <v>1.0041515249999999</v>
      </c>
      <c r="O106" s="18">
        <f t="shared" si="96"/>
        <v>0</v>
      </c>
      <c r="P106" s="14">
        <f t="shared" ca="1" si="97"/>
        <v>4.1515249900000004</v>
      </c>
      <c r="Q106" s="21">
        <f t="shared" si="72"/>
        <v>0</v>
      </c>
      <c r="R106" s="14">
        <f t="shared" si="98"/>
        <v>0</v>
      </c>
      <c r="S106" s="4" t="str">
        <f t="shared" si="99"/>
        <v>J=</v>
      </c>
      <c r="T106" s="35">
        <f t="shared" si="100"/>
        <v>44495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35">
        <f t="shared" si="73"/>
        <v>44487</v>
      </c>
      <c r="B107" s="15">
        <f t="shared" ca="1" si="85"/>
        <v>1004.15152499</v>
      </c>
      <c r="C107" s="14">
        <f t="shared" si="86"/>
        <v>1000</v>
      </c>
      <c r="D107" s="13">
        <f ca="1">IF(A107&lt;$B$1,VLOOKUP(A107,[1]DI!$A$4:$B$15000,2,FALSE),0)</f>
        <v>6.1499999999999999E-2</v>
      </c>
      <c r="E107" s="14">
        <f t="shared" ca="1" si="87"/>
        <v>1.0002368699999999</v>
      </c>
      <c r="F107" s="14">
        <f ca="1">(TRUNC(PRODUCT($E$12:$E106),16))</f>
        <v>1.01307002655731</v>
      </c>
      <c r="G107" s="14">
        <f t="shared" ca="1" si="88"/>
        <v>1.0097164647402801</v>
      </c>
      <c r="H107" s="14">
        <f t="shared" ca="1" si="89"/>
        <v>1.0033212899999999</v>
      </c>
      <c r="I107" s="13">
        <f t="shared" si="90"/>
        <v>1.4999999999999999E-2</v>
      </c>
      <c r="J107" s="35">
        <f t="shared" si="91"/>
        <v>44466</v>
      </c>
      <c r="K107" s="2">
        <f t="shared" si="92"/>
        <v>14</v>
      </c>
      <c r="L107" s="18">
        <f t="shared" si="93"/>
        <v>14</v>
      </c>
      <c r="M107" s="12">
        <f t="shared" si="94"/>
        <v>1.000827487</v>
      </c>
      <c r="N107" s="12">
        <f t="shared" ca="1" si="95"/>
        <v>1.0041515249999999</v>
      </c>
      <c r="O107" s="18">
        <f t="shared" si="96"/>
        <v>0</v>
      </c>
      <c r="P107" s="14">
        <f t="shared" ca="1" si="97"/>
        <v>4.1515249900000004</v>
      </c>
      <c r="Q107" s="21">
        <f t="shared" si="72"/>
        <v>0</v>
      </c>
      <c r="R107" s="14">
        <f t="shared" si="98"/>
        <v>0</v>
      </c>
      <c r="S107" s="4" t="str">
        <f t="shared" si="99"/>
        <v>J=</v>
      </c>
      <c r="T107" s="35">
        <f t="shared" si="100"/>
        <v>44495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35">
        <f t="shared" si="73"/>
        <v>44488</v>
      </c>
      <c r="B108" s="15">
        <f t="shared" ca="1" si="85"/>
        <v>1004.448725</v>
      </c>
      <c r="C108" s="14">
        <f t="shared" si="86"/>
        <v>1000</v>
      </c>
      <c r="D108" s="13">
        <f ca="1">IF(A108&lt;$B$1,VLOOKUP(A108,[1]DI!$A$4:$B$15000,2,FALSE),0)</f>
        <v>6.1499999999999999E-2</v>
      </c>
      <c r="E108" s="14">
        <f t="shared" ca="1" si="87"/>
        <v>1.0002368699999999</v>
      </c>
      <c r="F108" s="14">
        <f ca="1">(TRUNC(PRODUCT($E$12:$E107),16))</f>
        <v>1.0133099924544999</v>
      </c>
      <c r="G108" s="14">
        <f t="shared" ca="1" si="88"/>
        <v>1.0097164647402801</v>
      </c>
      <c r="H108" s="14">
        <f t="shared" ca="1" si="89"/>
        <v>1.0035589499999999</v>
      </c>
      <c r="I108" s="13">
        <f t="shared" si="90"/>
        <v>1.4999999999999999E-2</v>
      </c>
      <c r="J108" s="35">
        <f t="shared" si="91"/>
        <v>44466</v>
      </c>
      <c r="K108" s="2">
        <f t="shared" si="92"/>
        <v>15</v>
      </c>
      <c r="L108" s="18">
        <f t="shared" si="93"/>
        <v>15</v>
      </c>
      <c r="M108" s="12">
        <f t="shared" si="94"/>
        <v>1.0008866199999999</v>
      </c>
      <c r="N108" s="12">
        <f t="shared" ca="1" si="95"/>
        <v>1.004448725</v>
      </c>
      <c r="O108" s="18">
        <f t="shared" si="96"/>
        <v>0</v>
      </c>
      <c r="P108" s="14">
        <f t="shared" ca="1" si="97"/>
        <v>4.4487249999999996</v>
      </c>
      <c r="Q108" s="21">
        <f t="shared" si="72"/>
        <v>0</v>
      </c>
      <c r="R108" s="14">
        <f t="shared" si="98"/>
        <v>0</v>
      </c>
      <c r="S108" s="4" t="str">
        <f t="shared" si="99"/>
        <v>J=</v>
      </c>
      <c r="T108" s="35">
        <f t="shared" si="100"/>
        <v>44495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35">
        <f t="shared" si="73"/>
        <v>44489</v>
      </c>
      <c r="B109" s="15">
        <f t="shared" ca="1" si="85"/>
        <v>1004.746007</v>
      </c>
      <c r="C109" s="14">
        <f t="shared" si="86"/>
        <v>1000</v>
      </c>
      <c r="D109" s="13">
        <f ca="1">IF(A109&lt;$B$1,VLOOKUP(A109,[1]DI!$A$4:$B$15000,2,FALSE),0)</f>
        <v>6.1499999999999999E-2</v>
      </c>
      <c r="E109" s="14">
        <f t="shared" ca="1" si="87"/>
        <v>1.0002368699999999</v>
      </c>
      <c r="F109" s="14">
        <f ca="1">(TRUNC(PRODUCT($E$12:$E108),16))</f>
        <v>1.0135500151924099</v>
      </c>
      <c r="G109" s="14">
        <f t="shared" ca="1" si="88"/>
        <v>1.0097164647402801</v>
      </c>
      <c r="H109" s="14">
        <f t="shared" ca="1" si="89"/>
        <v>1.0037966599999999</v>
      </c>
      <c r="I109" s="13">
        <f t="shared" si="90"/>
        <v>1.4999999999999999E-2</v>
      </c>
      <c r="J109" s="35">
        <f t="shared" si="91"/>
        <v>44466</v>
      </c>
      <c r="K109" s="2">
        <f t="shared" si="92"/>
        <v>16</v>
      </c>
      <c r="L109" s="18">
        <f t="shared" si="93"/>
        <v>16</v>
      </c>
      <c r="M109" s="12">
        <f t="shared" si="94"/>
        <v>1.0009457559999999</v>
      </c>
      <c r="N109" s="12">
        <f t="shared" ca="1" si="95"/>
        <v>1.0047460070000001</v>
      </c>
      <c r="O109" s="18">
        <f t="shared" si="96"/>
        <v>0</v>
      </c>
      <c r="P109" s="14">
        <f t="shared" ca="1" si="97"/>
        <v>4.7460069999999996</v>
      </c>
      <c r="Q109" s="21">
        <f t="shared" si="72"/>
        <v>0</v>
      </c>
      <c r="R109" s="14">
        <f t="shared" si="98"/>
        <v>0</v>
      </c>
      <c r="S109" s="4" t="str">
        <f t="shared" si="99"/>
        <v>J=</v>
      </c>
      <c r="T109" s="35">
        <f t="shared" si="100"/>
        <v>44495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35">
        <f t="shared" si="73"/>
        <v>44490</v>
      </c>
      <c r="B110" s="15">
        <f t="shared" ca="1" si="85"/>
        <v>1005.04337899</v>
      </c>
      <c r="C110" s="14">
        <f t="shared" si="86"/>
        <v>1000</v>
      </c>
      <c r="D110" s="13">
        <f ca="1">IF(A110&lt;$B$1,VLOOKUP(A110,[1]DI!$A$4:$B$15000,2,FALSE),0)</f>
        <v>6.1499999999999999E-2</v>
      </c>
      <c r="E110" s="14">
        <f t="shared" ca="1" si="87"/>
        <v>1.0002368699999999</v>
      </c>
      <c r="F110" s="14">
        <f ca="1">(TRUNC(PRODUCT($E$12:$E109),16))</f>
        <v>1.01379009478451</v>
      </c>
      <c r="G110" s="14">
        <f t="shared" ca="1" si="88"/>
        <v>1.0097164647402801</v>
      </c>
      <c r="H110" s="14">
        <f t="shared" ca="1" si="89"/>
        <v>1.0040344299999999</v>
      </c>
      <c r="I110" s="13">
        <f t="shared" si="90"/>
        <v>1.4999999999999999E-2</v>
      </c>
      <c r="J110" s="35">
        <f t="shared" si="91"/>
        <v>44466</v>
      </c>
      <c r="K110" s="2">
        <f t="shared" si="92"/>
        <v>17</v>
      </c>
      <c r="L110" s="18">
        <f t="shared" si="93"/>
        <v>17</v>
      </c>
      <c r="M110" s="12">
        <f t="shared" si="94"/>
        <v>1.0010048949999999</v>
      </c>
      <c r="N110" s="12">
        <f t="shared" ca="1" si="95"/>
        <v>1.005043379</v>
      </c>
      <c r="O110" s="18">
        <f t="shared" si="96"/>
        <v>0</v>
      </c>
      <c r="P110" s="14">
        <f t="shared" ca="1" si="97"/>
        <v>5.0433789899999999</v>
      </c>
      <c r="Q110" s="21">
        <f t="shared" si="72"/>
        <v>0</v>
      </c>
      <c r="R110" s="14">
        <f t="shared" si="98"/>
        <v>0</v>
      </c>
      <c r="S110" s="4" t="str">
        <f t="shared" si="99"/>
        <v>J=</v>
      </c>
      <c r="T110" s="35">
        <f t="shared" si="100"/>
        <v>44495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35">
        <f t="shared" si="73"/>
        <v>44491</v>
      </c>
      <c r="B111" s="15">
        <f t="shared" ca="1" si="85"/>
        <v>1005.3408439999999</v>
      </c>
      <c r="C111" s="14">
        <f t="shared" si="86"/>
        <v>1000</v>
      </c>
      <c r="D111" s="13">
        <f ca="1">IF(A111&lt;$B$1,VLOOKUP(A111,[1]DI!$A$4:$B$15000,2,FALSE),0)</f>
        <v>6.1499999999999999E-2</v>
      </c>
      <c r="E111" s="14">
        <f t="shared" ca="1" si="87"/>
        <v>1.0002368699999999</v>
      </c>
      <c r="F111" s="14">
        <f ca="1">(TRUNC(PRODUCT($E$12:$E110),16))</f>
        <v>1.0140302312442599</v>
      </c>
      <c r="G111" s="14">
        <f t="shared" ca="1" si="88"/>
        <v>1.0097164647402801</v>
      </c>
      <c r="H111" s="14">
        <f t="shared" ca="1" si="89"/>
        <v>1.00427226</v>
      </c>
      <c r="I111" s="13">
        <f t="shared" si="90"/>
        <v>1.4999999999999999E-2</v>
      </c>
      <c r="J111" s="35">
        <f t="shared" si="91"/>
        <v>44466</v>
      </c>
      <c r="K111" s="2">
        <f t="shared" si="92"/>
        <v>18</v>
      </c>
      <c r="L111" s="18">
        <f t="shared" si="93"/>
        <v>18</v>
      </c>
      <c r="M111" s="12">
        <f t="shared" si="94"/>
        <v>1.001064038</v>
      </c>
      <c r="N111" s="12">
        <f t="shared" ca="1" si="95"/>
        <v>1.005340844</v>
      </c>
      <c r="O111" s="18">
        <f t="shared" si="96"/>
        <v>0</v>
      </c>
      <c r="P111" s="14">
        <f t="shared" ca="1" si="97"/>
        <v>5.3408439999999997</v>
      </c>
      <c r="Q111" s="21">
        <f t="shared" si="72"/>
        <v>0</v>
      </c>
      <c r="R111" s="14">
        <f t="shared" si="98"/>
        <v>0</v>
      </c>
      <c r="S111" s="4" t="str">
        <f t="shared" si="99"/>
        <v>J=</v>
      </c>
      <c r="T111" s="35">
        <f t="shared" si="100"/>
        <v>44495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35">
        <f t="shared" si="73"/>
        <v>44492</v>
      </c>
      <c r="B112" s="15">
        <f t="shared" ca="1" si="85"/>
        <v>1005.63839</v>
      </c>
      <c r="C112" s="14">
        <f t="shared" si="86"/>
        <v>1000</v>
      </c>
      <c r="D112" s="13">
        <f ca="1">IF(A112&lt;$B$1,VLOOKUP(A112,[1]DI!$A$4:$B$15000,2,FALSE),0)</f>
        <v>0</v>
      </c>
      <c r="E112" s="14">
        <f t="shared" ca="1" si="87"/>
        <v>1</v>
      </c>
      <c r="F112" s="14">
        <f ca="1">(TRUNC(PRODUCT($E$12:$E111),16))</f>
        <v>1.0142704245851299</v>
      </c>
      <c r="G112" s="14">
        <f t="shared" ca="1" si="88"/>
        <v>1.0097164647402801</v>
      </c>
      <c r="H112" s="14">
        <f t="shared" ca="1" si="89"/>
        <v>1.0045101400000001</v>
      </c>
      <c r="I112" s="13">
        <f t="shared" si="90"/>
        <v>1.4999999999999999E-2</v>
      </c>
      <c r="J112" s="35">
        <f t="shared" si="91"/>
        <v>44466</v>
      </c>
      <c r="K112" s="2">
        <f t="shared" si="92"/>
        <v>18</v>
      </c>
      <c r="L112" s="18">
        <f t="shared" si="93"/>
        <v>19</v>
      </c>
      <c r="M112" s="12">
        <f t="shared" si="94"/>
        <v>1.0011231840000001</v>
      </c>
      <c r="N112" s="12">
        <f t="shared" ca="1" si="95"/>
        <v>1.0056383900000001</v>
      </c>
      <c r="O112" s="18">
        <f t="shared" si="96"/>
        <v>0</v>
      </c>
      <c r="P112" s="14">
        <f t="shared" ca="1" si="97"/>
        <v>5.6383900000000002</v>
      </c>
      <c r="Q112" s="21">
        <f t="shared" si="72"/>
        <v>0</v>
      </c>
      <c r="R112" s="14">
        <f t="shared" si="98"/>
        <v>0</v>
      </c>
      <c r="S112" s="4" t="str">
        <f t="shared" si="99"/>
        <v>J=</v>
      </c>
      <c r="T112" s="35">
        <f t="shared" si="100"/>
        <v>44495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35">
        <f t="shared" si="73"/>
        <v>44493</v>
      </c>
      <c r="B113" s="15">
        <f t="shared" ca="1" si="85"/>
        <v>1005.63839</v>
      </c>
      <c r="C113" s="14">
        <f t="shared" si="86"/>
        <v>1000</v>
      </c>
      <c r="D113" s="13">
        <f ca="1">IF(A113&lt;$B$1,VLOOKUP(A113,[1]DI!$A$4:$B$15000,2,FALSE),0)</f>
        <v>0</v>
      </c>
      <c r="E113" s="14">
        <f t="shared" ca="1" si="87"/>
        <v>1</v>
      </c>
      <c r="F113" s="14">
        <f ca="1">(TRUNC(PRODUCT($E$12:$E112),16))</f>
        <v>1.0142704245851299</v>
      </c>
      <c r="G113" s="14">
        <f t="shared" ca="1" si="88"/>
        <v>1.0097164647402801</v>
      </c>
      <c r="H113" s="14">
        <f t="shared" ca="1" si="89"/>
        <v>1.0045101400000001</v>
      </c>
      <c r="I113" s="13">
        <f t="shared" si="90"/>
        <v>1.4999999999999999E-2</v>
      </c>
      <c r="J113" s="35">
        <f t="shared" si="91"/>
        <v>44466</v>
      </c>
      <c r="K113" s="2">
        <f t="shared" si="92"/>
        <v>18</v>
      </c>
      <c r="L113" s="18">
        <f t="shared" si="93"/>
        <v>19</v>
      </c>
      <c r="M113" s="12">
        <f t="shared" si="94"/>
        <v>1.0011231840000001</v>
      </c>
      <c r="N113" s="12">
        <f t="shared" ca="1" si="95"/>
        <v>1.0056383900000001</v>
      </c>
      <c r="O113" s="18">
        <f t="shared" si="96"/>
        <v>0</v>
      </c>
      <c r="P113" s="14">
        <f t="shared" ca="1" si="97"/>
        <v>5.6383900000000002</v>
      </c>
      <c r="Q113" s="21">
        <f t="shared" si="72"/>
        <v>0</v>
      </c>
      <c r="R113" s="14">
        <f t="shared" si="98"/>
        <v>0</v>
      </c>
      <c r="S113" s="4" t="str">
        <f t="shared" si="99"/>
        <v>J=</v>
      </c>
      <c r="T113" s="35">
        <f t="shared" si="100"/>
        <v>44495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35">
        <f t="shared" si="73"/>
        <v>44494</v>
      </c>
      <c r="B114" s="15">
        <f t="shared" ca="1" si="85"/>
        <v>1005.63839</v>
      </c>
      <c r="C114" s="14">
        <f t="shared" si="86"/>
        <v>1000</v>
      </c>
      <c r="D114" s="13">
        <f ca="1">IF(A114&lt;$B$1,VLOOKUP(A114,[1]DI!$A$4:$B$15000,2,FALSE),0)</f>
        <v>6.1499999999999999E-2</v>
      </c>
      <c r="E114" s="14">
        <f t="shared" ca="1" si="87"/>
        <v>1.0002368699999999</v>
      </c>
      <c r="F114" s="14">
        <f ca="1">(TRUNC(PRODUCT($E$12:$E113),16))</f>
        <v>1.0142704245851299</v>
      </c>
      <c r="G114" s="14">
        <f t="shared" ca="1" si="88"/>
        <v>1.0097164647402801</v>
      </c>
      <c r="H114" s="14">
        <f t="shared" ca="1" si="89"/>
        <v>1.0045101400000001</v>
      </c>
      <c r="I114" s="13">
        <f t="shared" si="90"/>
        <v>1.4999999999999999E-2</v>
      </c>
      <c r="J114" s="35">
        <f t="shared" si="91"/>
        <v>44466</v>
      </c>
      <c r="K114" s="2">
        <f t="shared" si="92"/>
        <v>19</v>
      </c>
      <c r="L114" s="18">
        <f t="shared" si="93"/>
        <v>19</v>
      </c>
      <c r="M114" s="12">
        <f t="shared" si="94"/>
        <v>1.0011231840000001</v>
      </c>
      <c r="N114" s="12">
        <f t="shared" ca="1" si="95"/>
        <v>1.0056383900000001</v>
      </c>
      <c r="O114" s="18">
        <f t="shared" si="96"/>
        <v>0</v>
      </c>
      <c r="P114" s="14">
        <f t="shared" ca="1" si="97"/>
        <v>5.6383900000000002</v>
      </c>
      <c r="Q114" s="21">
        <f t="shared" si="72"/>
        <v>0</v>
      </c>
      <c r="R114" s="14">
        <f t="shared" si="98"/>
        <v>0</v>
      </c>
      <c r="S114" s="4" t="str">
        <f t="shared" si="99"/>
        <v>J=</v>
      </c>
      <c r="T114" s="35">
        <f t="shared" si="100"/>
        <v>44495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35">
        <f t="shared" si="73"/>
        <v>44495</v>
      </c>
      <c r="B115" s="15">
        <f t="shared" ca="1" si="85"/>
        <v>1005.936028</v>
      </c>
      <c r="C115" s="14">
        <f t="shared" si="86"/>
        <v>1000</v>
      </c>
      <c r="D115" s="13">
        <f ca="1">IF(A115&lt;$B$1,VLOOKUP(A115,[1]DI!$A$4:$B$15000,2,FALSE),0)</f>
        <v>6.1499999999999999E-2</v>
      </c>
      <c r="E115" s="14">
        <f t="shared" ca="1" si="87"/>
        <v>1.0002368699999999</v>
      </c>
      <c r="F115" s="14">
        <f ca="1">(TRUNC(PRODUCT($E$12:$E114),16))</f>
        <v>1.0145106748206101</v>
      </c>
      <c r="G115" s="14">
        <f t="shared" ca="1" si="88"/>
        <v>1.0097164647402801</v>
      </c>
      <c r="H115" s="14">
        <f t="shared" ca="1" si="89"/>
        <v>1.0047480799999999</v>
      </c>
      <c r="I115" s="13">
        <f t="shared" si="90"/>
        <v>1.4999999999999999E-2</v>
      </c>
      <c r="J115" s="35">
        <f t="shared" si="91"/>
        <v>44466</v>
      </c>
      <c r="K115" s="2">
        <f t="shared" si="92"/>
        <v>20</v>
      </c>
      <c r="L115" s="18">
        <f t="shared" si="93"/>
        <v>20</v>
      </c>
      <c r="M115" s="12">
        <f t="shared" si="94"/>
        <v>1.0011823339999999</v>
      </c>
      <c r="N115" s="12">
        <f t="shared" ca="1" si="95"/>
        <v>1.005936028</v>
      </c>
      <c r="O115" s="18">
        <f t="shared" si="96"/>
        <v>4</v>
      </c>
      <c r="P115" s="14">
        <f t="shared" ca="1" si="97"/>
        <v>5.9360280000000003</v>
      </c>
      <c r="Q115" s="21">
        <f t="shared" si="72"/>
        <v>0</v>
      </c>
      <c r="R115" s="14">
        <f t="shared" si="98"/>
        <v>0</v>
      </c>
      <c r="S115" s="4" t="str">
        <f t="shared" si="99"/>
        <v>J=</v>
      </c>
      <c r="T115" s="35">
        <f t="shared" si="100"/>
        <v>44495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35">
        <f t="shared" si="73"/>
        <v>44496</v>
      </c>
      <c r="B116" s="15">
        <f t="shared" ca="1" si="85"/>
        <v>1000.295968</v>
      </c>
      <c r="C116" s="14">
        <f t="shared" si="86"/>
        <v>1000</v>
      </c>
      <c r="D116" s="13">
        <f ca="1">IF(A116&lt;$B$1,VLOOKUP(A116,[1]DI!$A$4:$B$15000,2,FALSE),0)</f>
        <v>6.1499999999999999E-2</v>
      </c>
      <c r="E116" s="14">
        <f t="shared" ca="1" si="87"/>
        <v>1.0002368699999999</v>
      </c>
      <c r="F116" s="14">
        <f ca="1">(TRUNC(PRODUCT($E$12:$E115),16))</f>
        <v>1.01475098196415</v>
      </c>
      <c r="G116" s="14">
        <f t="shared" ca="1" si="88"/>
        <v>1.0145106748206101</v>
      </c>
      <c r="H116" s="14">
        <f t="shared" ca="1" si="89"/>
        <v>1.0002368699999999</v>
      </c>
      <c r="I116" s="13">
        <f t="shared" si="90"/>
        <v>1.4999999999999999E-2</v>
      </c>
      <c r="J116" s="35">
        <f t="shared" si="91"/>
        <v>44495</v>
      </c>
      <c r="K116" s="2">
        <f t="shared" si="92"/>
        <v>1</v>
      </c>
      <c r="L116" s="18">
        <f t="shared" si="93"/>
        <v>1</v>
      </c>
      <c r="M116" s="12">
        <f t="shared" si="94"/>
        <v>1.0000590840000001</v>
      </c>
      <c r="N116" s="12">
        <f t="shared" ca="1" si="95"/>
        <v>1.0002959680000001</v>
      </c>
      <c r="O116" s="18">
        <f t="shared" si="96"/>
        <v>0</v>
      </c>
      <c r="P116" s="14">
        <f t="shared" ca="1" si="97"/>
        <v>0.29596800000000001</v>
      </c>
      <c r="Q116" s="21">
        <f t="shared" si="72"/>
        <v>0</v>
      </c>
      <c r="R116" s="14">
        <f t="shared" si="98"/>
        <v>0</v>
      </c>
      <c r="S116" s="4" t="str">
        <f t="shared" si="99"/>
        <v>J=</v>
      </c>
      <c r="T116" s="35">
        <f t="shared" si="100"/>
        <v>44526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35">
        <f t="shared" si="73"/>
        <v>44497</v>
      </c>
      <c r="B117" s="15">
        <f t="shared" ca="1" si="85"/>
        <v>1000.59202699</v>
      </c>
      <c r="C117" s="14">
        <f t="shared" si="86"/>
        <v>1000</v>
      </c>
      <c r="D117" s="13">
        <f ca="1">IF(A117&lt;$B$1,VLOOKUP(A117,[1]DI!$A$4:$B$15000,2,FALSE),0)</f>
        <v>7.6499999999999999E-2</v>
      </c>
      <c r="E117" s="14">
        <f t="shared" ca="1" si="87"/>
        <v>1.0002925600000001</v>
      </c>
      <c r="F117" s="14">
        <f ca="1">(TRUNC(PRODUCT($E$12:$E116),16))</f>
        <v>1.0149913460292499</v>
      </c>
      <c r="G117" s="14">
        <f t="shared" ca="1" si="88"/>
        <v>1.0145106748206101</v>
      </c>
      <c r="H117" s="14">
        <f t="shared" ca="1" si="89"/>
        <v>1.0004738</v>
      </c>
      <c r="I117" s="13">
        <f t="shared" si="90"/>
        <v>1.4999999999999999E-2</v>
      </c>
      <c r="J117" s="35">
        <f t="shared" si="91"/>
        <v>44495</v>
      </c>
      <c r="K117" s="2">
        <f t="shared" si="92"/>
        <v>2</v>
      </c>
      <c r="L117" s="18">
        <f t="shared" si="93"/>
        <v>2</v>
      </c>
      <c r="M117" s="12">
        <f t="shared" si="94"/>
        <v>1.000118171</v>
      </c>
      <c r="N117" s="12">
        <f t="shared" ca="1" si="95"/>
        <v>1.0005920269999999</v>
      </c>
      <c r="O117" s="18">
        <f t="shared" si="96"/>
        <v>0</v>
      </c>
      <c r="P117" s="14">
        <f t="shared" ca="1" si="97"/>
        <v>0.59202699000000003</v>
      </c>
      <c r="Q117" s="21">
        <f t="shared" si="72"/>
        <v>0</v>
      </c>
      <c r="R117" s="14">
        <f t="shared" si="98"/>
        <v>0</v>
      </c>
      <c r="S117" s="4" t="str">
        <f t="shared" si="99"/>
        <v>J=</v>
      </c>
      <c r="T117" s="35">
        <f t="shared" si="100"/>
        <v>44526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35">
        <f t="shared" si="73"/>
        <v>44498</v>
      </c>
      <c r="B118" s="15">
        <f t="shared" ca="1" si="85"/>
        <v>1000.943887</v>
      </c>
      <c r="C118" s="14">
        <f t="shared" si="86"/>
        <v>1000</v>
      </c>
      <c r="D118" s="13">
        <f ca="1">IF(A118&lt;$B$1,VLOOKUP(A118,[1]DI!$A$4:$B$15000,2,FALSE),0)</f>
        <v>7.6499999999999999E-2</v>
      </c>
      <c r="E118" s="14">
        <f t="shared" ca="1" si="87"/>
        <v>1.0002925600000001</v>
      </c>
      <c r="F118" s="14">
        <f ca="1">(TRUNC(PRODUCT($E$12:$E117),16))</f>
        <v>1.01528829189744</v>
      </c>
      <c r="G118" s="14">
        <f t="shared" ca="1" si="88"/>
        <v>1.0145106748206101</v>
      </c>
      <c r="H118" s="14">
        <f t="shared" ca="1" si="89"/>
        <v>1.00076649</v>
      </c>
      <c r="I118" s="13">
        <f t="shared" si="90"/>
        <v>1.4999999999999999E-2</v>
      </c>
      <c r="J118" s="35">
        <f t="shared" si="91"/>
        <v>44495</v>
      </c>
      <c r="K118" s="2">
        <f t="shared" si="92"/>
        <v>3</v>
      </c>
      <c r="L118" s="18">
        <f t="shared" si="93"/>
        <v>3</v>
      </c>
      <c r="M118" s="12">
        <f t="shared" si="94"/>
        <v>1.0001772609999999</v>
      </c>
      <c r="N118" s="12">
        <f t="shared" ca="1" si="95"/>
        <v>1.000943887</v>
      </c>
      <c r="O118" s="18">
        <f t="shared" si="96"/>
        <v>0</v>
      </c>
      <c r="P118" s="14">
        <f t="shared" ca="1" si="97"/>
        <v>0.94388700000000003</v>
      </c>
      <c r="Q118" s="21">
        <f t="shared" si="72"/>
        <v>0</v>
      </c>
      <c r="R118" s="14">
        <f t="shared" si="98"/>
        <v>0</v>
      </c>
      <c r="S118" s="4" t="str">
        <f t="shared" si="99"/>
        <v>J=</v>
      </c>
      <c r="T118" s="35">
        <f t="shared" si="100"/>
        <v>44526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35">
        <f t="shared" si="73"/>
        <v>44499</v>
      </c>
      <c r="B119" s="15">
        <f t="shared" ca="1" si="85"/>
        <v>1001.295885</v>
      </c>
      <c r="C119" s="14">
        <f t="shared" si="86"/>
        <v>1000</v>
      </c>
      <c r="D119" s="13">
        <f ca="1">IF(A119&lt;$B$1,VLOOKUP(A119,[1]DI!$A$4:$B$15000,2,FALSE),0)</f>
        <v>0</v>
      </c>
      <c r="E119" s="14">
        <f t="shared" ca="1" si="87"/>
        <v>1</v>
      </c>
      <c r="F119" s="14">
        <f ca="1">(TRUNC(PRODUCT($E$12:$E118),16))</f>
        <v>1.0155853246401201</v>
      </c>
      <c r="G119" s="14">
        <f t="shared" ca="1" si="88"/>
        <v>1.0145106748206101</v>
      </c>
      <c r="H119" s="14">
        <f t="shared" ca="1" si="89"/>
        <v>1.00105928</v>
      </c>
      <c r="I119" s="13">
        <f t="shared" si="90"/>
        <v>1.4999999999999999E-2</v>
      </c>
      <c r="J119" s="35">
        <f t="shared" si="91"/>
        <v>44495</v>
      </c>
      <c r="K119" s="2">
        <f t="shared" si="92"/>
        <v>3</v>
      </c>
      <c r="L119" s="18">
        <f t="shared" si="93"/>
        <v>4</v>
      </c>
      <c r="M119" s="12">
        <f t="shared" si="94"/>
        <v>1.000236355</v>
      </c>
      <c r="N119" s="12">
        <f t="shared" ca="1" si="95"/>
        <v>1.001295885</v>
      </c>
      <c r="O119" s="18">
        <f t="shared" si="96"/>
        <v>0</v>
      </c>
      <c r="P119" s="14">
        <f t="shared" ca="1" si="97"/>
        <v>1.295885</v>
      </c>
      <c r="Q119" s="21">
        <f t="shared" si="72"/>
        <v>0</v>
      </c>
      <c r="R119" s="14">
        <f t="shared" si="98"/>
        <v>0</v>
      </c>
      <c r="S119" s="4" t="str">
        <f t="shared" si="99"/>
        <v>J=</v>
      </c>
      <c r="T119" s="35">
        <f t="shared" si="100"/>
        <v>44526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35">
        <f t="shared" si="73"/>
        <v>44500</v>
      </c>
      <c r="B120" s="15">
        <f t="shared" ca="1" si="85"/>
        <v>1001.295885</v>
      </c>
      <c r="C120" s="14">
        <f t="shared" si="86"/>
        <v>1000</v>
      </c>
      <c r="D120" s="13">
        <f ca="1">IF(A120&lt;$B$1,VLOOKUP(A120,[1]DI!$A$4:$B$15000,2,FALSE),0)</f>
        <v>0</v>
      </c>
      <c r="E120" s="14">
        <f t="shared" ca="1" si="87"/>
        <v>1</v>
      </c>
      <c r="F120" s="14">
        <f ca="1">(TRUNC(PRODUCT($E$12:$E119),16))</f>
        <v>1.0155853246401201</v>
      </c>
      <c r="G120" s="14">
        <f t="shared" ca="1" si="88"/>
        <v>1.0145106748206101</v>
      </c>
      <c r="H120" s="14">
        <f t="shared" ca="1" si="89"/>
        <v>1.00105928</v>
      </c>
      <c r="I120" s="13">
        <f t="shared" si="90"/>
        <v>1.4999999999999999E-2</v>
      </c>
      <c r="J120" s="35">
        <f t="shared" si="91"/>
        <v>44495</v>
      </c>
      <c r="K120" s="2">
        <f t="shared" si="92"/>
        <v>3</v>
      </c>
      <c r="L120" s="18">
        <f t="shared" si="93"/>
        <v>4</v>
      </c>
      <c r="M120" s="12">
        <f t="shared" si="94"/>
        <v>1.000236355</v>
      </c>
      <c r="N120" s="12">
        <f t="shared" ca="1" si="95"/>
        <v>1.001295885</v>
      </c>
      <c r="O120" s="18">
        <f t="shared" si="96"/>
        <v>0</v>
      </c>
      <c r="P120" s="14">
        <f t="shared" ca="1" si="97"/>
        <v>1.295885</v>
      </c>
      <c r="Q120" s="21">
        <f t="shared" si="72"/>
        <v>0</v>
      </c>
      <c r="R120" s="14">
        <f t="shared" si="98"/>
        <v>0</v>
      </c>
      <c r="S120" s="4" t="str">
        <f t="shared" si="99"/>
        <v>J=</v>
      </c>
      <c r="T120" s="35">
        <f t="shared" si="100"/>
        <v>44526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35">
        <f t="shared" si="73"/>
        <v>44501</v>
      </c>
      <c r="B121" s="15">
        <f t="shared" ca="1" si="85"/>
        <v>1001.295885</v>
      </c>
      <c r="C121" s="14">
        <f t="shared" si="86"/>
        <v>1000</v>
      </c>
      <c r="D121" s="13">
        <f ca="1">IF(A121&lt;$B$1,VLOOKUP(A121,[1]DI!$A$4:$B$15000,2,FALSE),0)</f>
        <v>7.6499999999999999E-2</v>
      </c>
      <c r="E121" s="14">
        <f t="shared" ca="1" si="87"/>
        <v>1.0002925600000001</v>
      </c>
      <c r="F121" s="14">
        <f ca="1">(TRUNC(PRODUCT($E$12:$E120),16))</f>
        <v>1.0155853246401201</v>
      </c>
      <c r="G121" s="14">
        <f t="shared" ca="1" si="88"/>
        <v>1.0145106748206101</v>
      </c>
      <c r="H121" s="14">
        <f t="shared" ca="1" si="89"/>
        <v>1.00105928</v>
      </c>
      <c r="I121" s="13">
        <f t="shared" si="90"/>
        <v>1.4999999999999999E-2</v>
      </c>
      <c r="J121" s="35">
        <f t="shared" si="91"/>
        <v>44495</v>
      </c>
      <c r="K121" s="2">
        <f t="shared" si="92"/>
        <v>4</v>
      </c>
      <c r="L121" s="18">
        <f t="shared" si="93"/>
        <v>4</v>
      </c>
      <c r="M121" s="12">
        <f t="shared" si="94"/>
        <v>1.000236355</v>
      </c>
      <c r="N121" s="12">
        <f t="shared" ca="1" si="95"/>
        <v>1.001295885</v>
      </c>
      <c r="O121" s="18">
        <f t="shared" si="96"/>
        <v>0</v>
      </c>
      <c r="P121" s="14">
        <f t="shared" ca="1" si="97"/>
        <v>1.295885</v>
      </c>
      <c r="Q121" s="21">
        <f t="shared" si="72"/>
        <v>0</v>
      </c>
      <c r="R121" s="14">
        <f t="shared" si="98"/>
        <v>0</v>
      </c>
      <c r="S121" s="4" t="str">
        <f t="shared" si="99"/>
        <v>J=</v>
      </c>
      <c r="T121" s="35">
        <f t="shared" si="100"/>
        <v>44526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35">
        <f t="shared" si="73"/>
        <v>44502</v>
      </c>
      <c r="B122" s="15">
        <f t="shared" ca="1" si="85"/>
        <v>1001.648002</v>
      </c>
      <c r="C122" s="14">
        <f t="shared" si="86"/>
        <v>1000</v>
      </c>
      <c r="D122" s="13">
        <f ca="1">IF(A122&lt;$B$1,VLOOKUP(A122,[1]DI!$A$4:$B$15000,2,FALSE),0)</f>
        <v>0</v>
      </c>
      <c r="E122" s="14">
        <f t="shared" ca="1" si="87"/>
        <v>1</v>
      </c>
      <c r="F122" s="14">
        <f ca="1">(TRUNC(PRODUCT($E$12:$E121),16))</f>
        <v>1.0158824442826999</v>
      </c>
      <c r="G122" s="14">
        <f t="shared" ca="1" si="88"/>
        <v>1.0145106748206101</v>
      </c>
      <c r="H122" s="14">
        <f t="shared" ca="1" si="89"/>
        <v>1.00135215</v>
      </c>
      <c r="I122" s="13">
        <f t="shared" si="90"/>
        <v>1.4999999999999999E-2</v>
      </c>
      <c r="J122" s="35">
        <f t="shared" si="91"/>
        <v>44495</v>
      </c>
      <c r="K122" s="2">
        <f t="shared" si="92"/>
        <v>4</v>
      </c>
      <c r="L122" s="18">
        <f t="shared" si="93"/>
        <v>5</v>
      </c>
      <c r="M122" s="12">
        <f t="shared" si="94"/>
        <v>1.0002954529999999</v>
      </c>
      <c r="N122" s="12">
        <f t="shared" ca="1" si="95"/>
        <v>1.001648002</v>
      </c>
      <c r="O122" s="18">
        <f t="shared" si="96"/>
        <v>0</v>
      </c>
      <c r="P122" s="14">
        <f t="shared" ca="1" si="97"/>
        <v>1.648002</v>
      </c>
      <c r="Q122" s="21">
        <f t="shared" si="72"/>
        <v>0</v>
      </c>
      <c r="R122" s="14">
        <f t="shared" si="98"/>
        <v>0</v>
      </c>
      <c r="S122" s="4" t="str">
        <f t="shared" si="99"/>
        <v>J=</v>
      </c>
      <c r="T122" s="35">
        <f t="shared" si="100"/>
        <v>44526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35">
        <f t="shared" si="73"/>
        <v>44503</v>
      </c>
      <c r="B123" s="15">
        <f t="shared" ca="1" si="85"/>
        <v>1001.648002</v>
      </c>
      <c r="C123" s="14">
        <f t="shared" si="86"/>
        <v>1000</v>
      </c>
      <c r="D123" s="13">
        <f ca="1">IF(A123&lt;$B$1,VLOOKUP(A123,[1]DI!$A$4:$B$15000,2,FALSE),0)</f>
        <v>7.6499999999999999E-2</v>
      </c>
      <c r="E123" s="14">
        <f t="shared" ca="1" si="87"/>
        <v>1.0002925600000001</v>
      </c>
      <c r="F123" s="14">
        <f ca="1">(TRUNC(PRODUCT($E$12:$E122),16))</f>
        <v>1.0158824442826999</v>
      </c>
      <c r="G123" s="14">
        <f t="shared" ca="1" si="88"/>
        <v>1.0145106748206101</v>
      </c>
      <c r="H123" s="14">
        <f t="shared" ca="1" si="89"/>
        <v>1.00135215</v>
      </c>
      <c r="I123" s="13">
        <f t="shared" si="90"/>
        <v>1.4999999999999999E-2</v>
      </c>
      <c r="J123" s="35">
        <f t="shared" si="91"/>
        <v>44495</v>
      </c>
      <c r="K123" s="2">
        <f t="shared" si="92"/>
        <v>5</v>
      </c>
      <c r="L123" s="18">
        <f t="shared" si="93"/>
        <v>5</v>
      </c>
      <c r="M123" s="12">
        <f t="shared" si="94"/>
        <v>1.0002954529999999</v>
      </c>
      <c r="N123" s="12">
        <f t="shared" ca="1" si="95"/>
        <v>1.001648002</v>
      </c>
      <c r="O123" s="18">
        <f t="shared" si="96"/>
        <v>0</v>
      </c>
      <c r="P123" s="14">
        <f t="shared" ca="1" si="97"/>
        <v>1.648002</v>
      </c>
      <c r="Q123" s="21">
        <f t="shared" si="72"/>
        <v>0</v>
      </c>
      <c r="R123" s="14">
        <f t="shared" si="98"/>
        <v>0</v>
      </c>
      <c r="S123" s="4" t="str">
        <f t="shared" si="99"/>
        <v>J=</v>
      </c>
      <c r="T123" s="35">
        <f t="shared" si="100"/>
        <v>44526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35">
        <f t="shared" si="73"/>
        <v>44504</v>
      </c>
      <c r="B124" s="15">
        <f t="shared" ca="1" si="85"/>
        <v>1002.000237</v>
      </c>
      <c r="C124" s="14">
        <f t="shared" si="86"/>
        <v>1000</v>
      </c>
      <c r="D124" s="13">
        <f ca="1">IF(A124&lt;$B$1,VLOOKUP(A124,[1]DI!$A$4:$B$15000,2,FALSE),0)</f>
        <v>7.6499999999999999E-2</v>
      </c>
      <c r="E124" s="14">
        <f t="shared" ca="1" si="87"/>
        <v>1.0002925600000001</v>
      </c>
      <c r="F124" s="14">
        <f ca="1">(TRUNC(PRODUCT($E$12:$E123),16))</f>
        <v>1.0161796508506</v>
      </c>
      <c r="G124" s="14">
        <f t="shared" ca="1" si="88"/>
        <v>1.0145106748206101</v>
      </c>
      <c r="H124" s="14">
        <f t="shared" ca="1" si="89"/>
        <v>1.0016451</v>
      </c>
      <c r="I124" s="13">
        <f t="shared" si="90"/>
        <v>1.4999999999999999E-2</v>
      </c>
      <c r="J124" s="35">
        <f t="shared" si="91"/>
        <v>44495</v>
      </c>
      <c r="K124" s="2">
        <f t="shared" si="92"/>
        <v>6</v>
      </c>
      <c r="L124" s="18">
        <f t="shared" si="93"/>
        <v>6</v>
      </c>
      <c r="M124" s="12">
        <f t="shared" si="94"/>
        <v>1.0003545540000001</v>
      </c>
      <c r="N124" s="12">
        <f t="shared" ca="1" si="95"/>
        <v>1.0020002370000001</v>
      </c>
      <c r="O124" s="18">
        <f t="shared" si="96"/>
        <v>0</v>
      </c>
      <c r="P124" s="14">
        <f t="shared" ca="1" si="97"/>
        <v>2.0002369999999998</v>
      </c>
      <c r="Q124" s="21">
        <f t="shared" si="72"/>
        <v>0</v>
      </c>
      <c r="R124" s="14">
        <f t="shared" si="98"/>
        <v>0</v>
      </c>
      <c r="S124" s="4" t="str">
        <f t="shared" si="99"/>
        <v>J=</v>
      </c>
      <c r="T124" s="35">
        <f t="shared" si="100"/>
        <v>44526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35">
        <f t="shared" si="73"/>
        <v>44505</v>
      </c>
      <c r="B125" s="15">
        <f t="shared" ca="1" si="85"/>
        <v>1002.35260999</v>
      </c>
      <c r="C125" s="14">
        <f t="shared" si="86"/>
        <v>1000</v>
      </c>
      <c r="D125" s="13">
        <f ca="1">IF(A125&lt;$B$1,VLOOKUP(A125,[1]DI!$A$4:$B$15000,2,FALSE),0)</f>
        <v>7.6499999999999999E-2</v>
      </c>
      <c r="E125" s="14">
        <f t="shared" ca="1" si="87"/>
        <v>1.0002925600000001</v>
      </c>
      <c r="F125" s="14">
        <f ca="1">(TRUNC(PRODUCT($E$12:$E124),16))</f>
        <v>1.0164769443692501</v>
      </c>
      <c r="G125" s="14">
        <f t="shared" ca="1" si="88"/>
        <v>1.0145106748206101</v>
      </c>
      <c r="H125" s="14">
        <f t="shared" ca="1" si="89"/>
        <v>1.00193815</v>
      </c>
      <c r="I125" s="13">
        <f t="shared" si="90"/>
        <v>1.4999999999999999E-2</v>
      </c>
      <c r="J125" s="35">
        <f t="shared" si="91"/>
        <v>44495</v>
      </c>
      <c r="K125" s="2">
        <f t="shared" si="92"/>
        <v>7</v>
      </c>
      <c r="L125" s="18">
        <f t="shared" si="93"/>
        <v>7</v>
      </c>
      <c r="M125" s="12">
        <f t="shared" si="94"/>
        <v>1.000413658</v>
      </c>
      <c r="N125" s="12">
        <f t="shared" ca="1" si="95"/>
        <v>1.00235261</v>
      </c>
      <c r="O125" s="18">
        <f t="shared" si="96"/>
        <v>0</v>
      </c>
      <c r="P125" s="14">
        <f t="shared" ca="1" si="97"/>
        <v>2.3526099899999999</v>
      </c>
      <c r="Q125" s="21">
        <f t="shared" si="72"/>
        <v>0</v>
      </c>
      <c r="R125" s="14">
        <f t="shared" si="98"/>
        <v>0</v>
      </c>
      <c r="S125" s="4" t="str">
        <f t="shared" si="99"/>
        <v>J=</v>
      </c>
      <c r="T125" s="35">
        <f t="shared" si="100"/>
        <v>44526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35">
        <f t="shared" si="73"/>
        <v>44506</v>
      </c>
      <c r="B126" s="15">
        <f t="shared" ca="1" si="85"/>
        <v>1002.70509099</v>
      </c>
      <c r="C126" s="14">
        <f t="shared" si="86"/>
        <v>1000</v>
      </c>
      <c r="D126" s="13">
        <f ca="1">IF(A126&lt;$B$1,VLOOKUP(A126,[1]DI!$A$4:$B$15000,2,FALSE),0)</f>
        <v>0</v>
      </c>
      <c r="E126" s="14">
        <f t="shared" ca="1" si="87"/>
        <v>1</v>
      </c>
      <c r="F126" s="14">
        <f ca="1">(TRUNC(PRODUCT($E$12:$E125),16))</f>
        <v>1.0167743248640899</v>
      </c>
      <c r="G126" s="14">
        <f t="shared" ca="1" si="88"/>
        <v>1.0145106748206101</v>
      </c>
      <c r="H126" s="14">
        <f t="shared" ca="1" si="89"/>
        <v>1.00223127</v>
      </c>
      <c r="I126" s="13">
        <f t="shared" si="90"/>
        <v>1.4999999999999999E-2</v>
      </c>
      <c r="J126" s="35">
        <f t="shared" si="91"/>
        <v>44495</v>
      </c>
      <c r="K126" s="2">
        <f t="shared" si="92"/>
        <v>7</v>
      </c>
      <c r="L126" s="18">
        <f t="shared" si="93"/>
        <v>8</v>
      </c>
      <c r="M126" s="12">
        <f t="shared" si="94"/>
        <v>1.0004727659999999</v>
      </c>
      <c r="N126" s="12">
        <f t="shared" ca="1" si="95"/>
        <v>1.0027050909999999</v>
      </c>
      <c r="O126" s="18">
        <f t="shared" si="96"/>
        <v>0</v>
      </c>
      <c r="P126" s="14">
        <f t="shared" ca="1" si="97"/>
        <v>2.70509099</v>
      </c>
      <c r="Q126" s="21">
        <f t="shared" si="72"/>
        <v>0</v>
      </c>
      <c r="R126" s="14">
        <f t="shared" si="98"/>
        <v>0</v>
      </c>
      <c r="S126" s="4" t="str">
        <f t="shared" si="99"/>
        <v>J=</v>
      </c>
      <c r="T126" s="35">
        <f t="shared" si="100"/>
        <v>44526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35">
        <f t="shared" si="73"/>
        <v>44507</v>
      </c>
      <c r="B127" s="15">
        <f t="shared" ca="1" si="85"/>
        <v>1002.70509099</v>
      </c>
      <c r="C127" s="14">
        <f t="shared" si="86"/>
        <v>1000</v>
      </c>
      <c r="D127" s="13">
        <f ca="1">IF(A127&lt;$B$1,VLOOKUP(A127,[1]DI!$A$4:$B$15000,2,FALSE),0)</f>
        <v>0</v>
      </c>
      <c r="E127" s="14">
        <f t="shared" ca="1" si="87"/>
        <v>1</v>
      </c>
      <c r="F127" s="14">
        <f ca="1">(TRUNC(PRODUCT($E$12:$E126),16))</f>
        <v>1.0167743248640899</v>
      </c>
      <c r="G127" s="14">
        <f t="shared" ca="1" si="88"/>
        <v>1.0145106748206101</v>
      </c>
      <c r="H127" s="14">
        <f t="shared" ca="1" si="89"/>
        <v>1.00223127</v>
      </c>
      <c r="I127" s="13">
        <f t="shared" si="90"/>
        <v>1.4999999999999999E-2</v>
      </c>
      <c r="J127" s="35">
        <f t="shared" si="91"/>
        <v>44495</v>
      </c>
      <c r="K127" s="2">
        <f t="shared" si="92"/>
        <v>7</v>
      </c>
      <c r="L127" s="18">
        <f t="shared" si="93"/>
        <v>8</v>
      </c>
      <c r="M127" s="12">
        <f t="shared" si="94"/>
        <v>1.0004727659999999</v>
      </c>
      <c r="N127" s="12">
        <f t="shared" ca="1" si="95"/>
        <v>1.0027050909999999</v>
      </c>
      <c r="O127" s="18">
        <f t="shared" si="96"/>
        <v>0</v>
      </c>
      <c r="P127" s="14">
        <f t="shared" ca="1" si="97"/>
        <v>2.70509099</v>
      </c>
      <c r="Q127" s="21">
        <f t="shared" si="72"/>
        <v>0</v>
      </c>
      <c r="R127" s="14">
        <f t="shared" si="98"/>
        <v>0</v>
      </c>
      <c r="S127" s="4" t="str">
        <f t="shared" si="99"/>
        <v>J=</v>
      </c>
      <c r="T127" s="35">
        <f t="shared" si="100"/>
        <v>44526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35">
        <f t="shared" si="73"/>
        <v>44508</v>
      </c>
      <c r="B128" s="15">
        <f t="shared" ca="1" si="85"/>
        <v>1002.70509099</v>
      </c>
      <c r="C128" s="14">
        <f t="shared" si="86"/>
        <v>1000</v>
      </c>
      <c r="D128" s="13">
        <f ca="1">IF(A128&lt;$B$1,VLOOKUP(A128,[1]DI!$A$4:$B$15000,2,FALSE),0)</f>
        <v>7.6499999999999999E-2</v>
      </c>
      <c r="E128" s="14">
        <f t="shared" ca="1" si="87"/>
        <v>1.0002925600000001</v>
      </c>
      <c r="F128" s="14">
        <f ca="1">(TRUNC(PRODUCT($E$12:$E127),16))</f>
        <v>1.0167743248640899</v>
      </c>
      <c r="G128" s="14">
        <f t="shared" ca="1" si="88"/>
        <v>1.0145106748206101</v>
      </c>
      <c r="H128" s="14">
        <f t="shared" ca="1" si="89"/>
        <v>1.00223127</v>
      </c>
      <c r="I128" s="13">
        <f t="shared" si="90"/>
        <v>1.4999999999999999E-2</v>
      </c>
      <c r="J128" s="35">
        <f t="shared" si="91"/>
        <v>44495</v>
      </c>
      <c r="K128" s="2">
        <f t="shared" si="92"/>
        <v>8</v>
      </c>
      <c r="L128" s="18">
        <f t="shared" si="93"/>
        <v>8</v>
      </c>
      <c r="M128" s="12">
        <f t="shared" si="94"/>
        <v>1.0004727659999999</v>
      </c>
      <c r="N128" s="12">
        <f t="shared" ca="1" si="95"/>
        <v>1.0027050909999999</v>
      </c>
      <c r="O128" s="18">
        <f t="shared" si="96"/>
        <v>0</v>
      </c>
      <c r="P128" s="14">
        <f t="shared" ca="1" si="97"/>
        <v>2.70509099</v>
      </c>
      <c r="Q128" s="21">
        <f t="shared" si="72"/>
        <v>0</v>
      </c>
      <c r="R128" s="14">
        <f t="shared" si="98"/>
        <v>0</v>
      </c>
      <c r="S128" s="4" t="str">
        <f t="shared" si="99"/>
        <v>J=</v>
      </c>
      <c r="T128" s="35">
        <f t="shared" si="100"/>
        <v>44526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35">
        <f t="shared" si="73"/>
        <v>44509</v>
      </c>
      <c r="B129" s="15">
        <f t="shared" ca="1" si="85"/>
        <v>1003.057711</v>
      </c>
      <c r="C129" s="14">
        <f t="shared" si="86"/>
        <v>1000</v>
      </c>
      <c r="D129" s="13">
        <f ca="1">IF(A129&lt;$B$1,VLOOKUP(A129,[1]DI!$A$4:$B$15000,2,FALSE),0)</f>
        <v>7.6499999999999999E-2</v>
      </c>
      <c r="E129" s="14">
        <f t="shared" ca="1" si="87"/>
        <v>1.0002925600000001</v>
      </c>
      <c r="F129" s="14">
        <f ca="1">(TRUNC(PRODUCT($E$12:$E128),16))</f>
        <v>1.0170717923605801</v>
      </c>
      <c r="G129" s="14">
        <f t="shared" ca="1" si="88"/>
        <v>1.0145106748206101</v>
      </c>
      <c r="H129" s="14">
        <f t="shared" ca="1" si="89"/>
        <v>1.0025244900000001</v>
      </c>
      <c r="I129" s="13">
        <f t="shared" si="90"/>
        <v>1.4999999999999999E-2</v>
      </c>
      <c r="J129" s="35">
        <f t="shared" si="91"/>
        <v>44495</v>
      </c>
      <c r="K129" s="2">
        <f t="shared" si="92"/>
        <v>9</v>
      </c>
      <c r="L129" s="18">
        <f t="shared" si="93"/>
        <v>9</v>
      </c>
      <c r="M129" s="12">
        <f t="shared" si="94"/>
        <v>1.0005318780000001</v>
      </c>
      <c r="N129" s="12">
        <f t="shared" ca="1" si="95"/>
        <v>1.0030577110000001</v>
      </c>
      <c r="O129" s="18">
        <f t="shared" si="96"/>
        <v>0</v>
      </c>
      <c r="P129" s="14">
        <f t="shared" ca="1" si="97"/>
        <v>3.0577109999999998</v>
      </c>
      <c r="Q129" s="21">
        <f t="shared" si="72"/>
        <v>0</v>
      </c>
      <c r="R129" s="14">
        <f t="shared" si="98"/>
        <v>0</v>
      </c>
      <c r="S129" s="4" t="str">
        <f t="shared" si="99"/>
        <v>J=</v>
      </c>
      <c r="T129" s="35">
        <f t="shared" si="100"/>
        <v>44526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35">
        <f t="shared" si="73"/>
        <v>44510</v>
      </c>
      <c r="B130" s="15">
        <f t="shared" ca="1" si="85"/>
        <v>1003.41043799</v>
      </c>
      <c r="C130" s="14">
        <f t="shared" si="86"/>
        <v>1000</v>
      </c>
      <c r="D130" s="13">
        <f ca="1">IF(A130&lt;$B$1,VLOOKUP(A130,[1]DI!$A$4:$B$15000,2,FALSE),0)</f>
        <v>7.6499999999999999E-2</v>
      </c>
      <c r="E130" s="14">
        <f t="shared" ca="1" si="87"/>
        <v>1.0002925600000001</v>
      </c>
      <c r="F130" s="14">
        <f ca="1">(TRUNC(PRODUCT($E$12:$E129),16))</f>
        <v>1.01736934688415</v>
      </c>
      <c r="G130" s="14">
        <f t="shared" ca="1" si="88"/>
        <v>1.0145106748206101</v>
      </c>
      <c r="H130" s="14">
        <f t="shared" ca="1" si="89"/>
        <v>1.00281778</v>
      </c>
      <c r="I130" s="13">
        <f t="shared" si="90"/>
        <v>1.4999999999999999E-2</v>
      </c>
      <c r="J130" s="35">
        <f t="shared" si="91"/>
        <v>44495</v>
      </c>
      <c r="K130" s="2">
        <f t="shared" si="92"/>
        <v>10</v>
      </c>
      <c r="L130" s="18">
        <f t="shared" si="93"/>
        <v>10</v>
      </c>
      <c r="M130" s="12">
        <f t="shared" si="94"/>
        <v>1.0005909930000001</v>
      </c>
      <c r="N130" s="12">
        <f t="shared" ca="1" si="95"/>
        <v>1.003410438</v>
      </c>
      <c r="O130" s="18">
        <f t="shared" si="96"/>
        <v>0</v>
      </c>
      <c r="P130" s="14">
        <f t="shared" ca="1" si="97"/>
        <v>3.4104379900000001</v>
      </c>
      <c r="Q130" s="21">
        <f t="shared" si="72"/>
        <v>0</v>
      </c>
      <c r="R130" s="14">
        <f t="shared" si="98"/>
        <v>0</v>
      </c>
      <c r="S130" s="4" t="str">
        <f t="shared" si="99"/>
        <v>J=</v>
      </c>
      <c r="T130" s="35">
        <f t="shared" si="100"/>
        <v>44526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35">
        <f t="shared" si="73"/>
        <v>44511</v>
      </c>
      <c r="B131" s="15">
        <f t="shared" ca="1" si="85"/>
        <v>1003.7633039999999</v>
      </c>
      <c r="C131" s="14">
        <f t="shared" si="86"/>
        <v>1000</v>
      </c>
      <c r="D131" s="13">
        <f ca="1">IF(A131&lt;$B$1,VLOOKUP(A131,[1]DI!$A$4:$B$15000,2,FALSE),0)</f>
        <v>7.6499999999999999E-2</v>
      </c>
      <c r="E131" s="14">
        <f t="shared" ca="1" si="87"/>
        <v>1.0002925600000001</v>
      </c>
      <c r="F131" s="14">
        <f ca="1">(TRUNC(PRODUCT($E$12:$E130),16))</f>
        <v>1.01766698846027</v>
      </c>
      <c r="G131" s="14">
        <f t="shared" ca="1" si="88"/>
        <v>1.0145106748206101</v>
      </c>
      <c r="H131" s="14">
        <f t="shared" ca="1" si="89"/>
        <v>1.0031111699999999</v>
      </c>
      <c r="I131" s="13">
        <f t="shared" si="90"/>
        <v>1.4999999999999999E-2</v>
      </c>
      <c r="J131" s="35">
        <f t="shared" si="91"/>
        <v>44495</v>
      </c>
      <c r="K131" s="2">
        <f t="shared" si="92"/>
        <v>11</v>
      </c>
      <c r="L131" s="18">
        <f t="shared" si="93"/>
        <v>11</v>
      </c>
      <c r="M131" s="12">
        <f t="shared" si="94"/>
        <v>1.0006501109999999</v>
      </c>
      <c r="N131" s="12">
        <f t="shared" ca="1" si="95"/>
        <v>1.003763304</v>
      </c>
      <c r="O131" s="18">
        <f t="shared" si="96"/>
        <v>0</v>
      </c>
      <c r="P131" s="14">
        <f t="shared" ca="1" si="97"/>
        <v>3.7633040000000002</v>
      </c>
      <c r="Q131" s="21">
        <f t="shared" si="72"/>
        <v>0</v>
      </c>
      <c r="R131" s="14">
        <f t="shared" si="98"/>
        <v>0</v>
      </c>
      <c r="S131" s="4" t="str">
        <f t="shared" si="99"/>
        <v>J=</v>
      </c>
      <c r="T131" s="35">
        <f t="shared" si="100"/>
        <v>44526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35">
        <f t="shared" si="73"/>
        <v>44512</v>
      </c>
      <c r="B132" s="15">
        <f t="shared" ca="1" si="85"/>
        <v>1004.1162880000001</v>
      </c>
      <c r="C132" s="14">
        <f t="shared" si="86"/>
        <v>1000</v>
      </c>
      <c r="D132" s="13">
        <f ca="1">IF(A132&lt;$B$1,VLOOKUP(A132,[1]DI!$A$4:$B$15000,2,FALSE),0)</f>
        <v>7.6499999999999999E-2</v>
      </c>
      <c r="E132" s="14">
        <f t="shared" ca="1" si="87"/>
        <v>1.0002925600000001</v>
      </c>
      <c r="F132" s="14">
        <f ca="1">(TRUNC(PRODUCT($E$12:$E131),16))</f>
        <v>1.0179647171144199</v>
      </c>
      <c r="G132" s="14">
        <f t="shared" ca="1" si="88"/>
        <v>1.0145106748206101</v>
      </c>
      <c r="H132" s="14">
        <f t="shared" ca="1" si="89"/>
        <v>1.0034046400000001</v>
      </c>
      <c r="I132" s="13">
        <f t="shared" si="90"/>
        <v>1.4999999999999999E-2</v>
      </c>
      <c r="J132" s="35">
        <f t="shared" si="91"/>
        <v>44495</v>
      </c>
      <c r="K132" s="2">
        <f t="shared" si="92"/>
        <v>12</v>
      </c>
      <c r="L132" s="18">
        <f t="shared" si="93"/>
        <v>12</v>
      </c>
      <c r="M132" s="12">
        <f t="shared" si="94"/>
        <v>1.000709233</v>
      </c>
      <c r="N132" s="12">
        <f t="shared" ca="1" si="95"/>
        <v>1.0041162880000001</v>
      </c>
      <c r="O132" s="18">
        <f t="shared" si="96"/>
        <v>0</v>
      </c>
      <c r="P132" s="14">
        <f t="shared" ca="1" si="97"/>
        <v>4.1162879999999999</v>
      </c>
      <c r="Q132" s="21">
        <f t="shared" si="72"/>
        <v>0</v>
      </c>
      <c r="R132" s="14">
        <f t="shared" si="98"/>
        <v>0</v>
      </c>
      <c r="S132" s="4" t="str">
        <f t="shared" si="99"/>
        <v>J=</v>
      </c>
      <c r="T132" s="35">
        <f t="shared" si="100"/>
        <v>44526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35">
        <f t="shared" si="73"/>
        <v>44513</v>
      </c>
      <c r="B133" s="15">
        <f t="shared" ca="1" si="85"/>
        <v>1004.46938999</v>
      </c>
      <c r="C133" s="14">
        <f t="shared" si="86"/>
        <v>1000</v>
      </c>
      <c r="D133" s="13">
        <f ca="1">IF(A133&lt;$B$1,VLOOKUP(A133,[1]DI!$A$4:$B$15000,2,FALSE),0)</f>
        <v>0</v>
      </c>
      <c r="E133" s="14">
        <f t="shared" ca="1" si="87"/>
        <v>1</v>
      </c>
      <c r="F133" s="14">
        <f ca="1">(TRUNC(PRODUCT($E$12:$E132),16))</f>
        <v>1.01826253287206</v>
      </c>
      <c r="G133" s="14">
        <f t="shared" ca="1" si="88"/>
        <v>1.0145106748206101</v>
      </c>
      <c r="H133" s="14">
        <f t="shared" ca="1" si="89"/>
        <v>1.0036981899999999</v>
      </c>
      <c r="I133" s="13">
        <f t="shared" si="90"/>
        <v>1.4999999999999999E-2</v>
      </c>
      <c r="J133" s="35">
        <f t="shared" si="91"/>
        <v>44495</v>
      </c>
      <c r="K133" s="2">
        <f t="shared" si="92"/>
        <v>12</v>
      </c>
      <c r="L133" s="18">
        <f t="shared" si="93"/>
        <v>13</v>
      </c>
      <c r="M133" s="12">
        <f t="shared" si="94"/>
        <v>1.000768358</v>
      </c>
      <c r="N133" s="12">
        <f t="shared" ca="1" si="95"/>
        <v>1.0044693899999999</v>
      </c>
      <c r="O133" s="18">
        <f t="shared" si="96"/>
        <v>0</v>
      </c>
      <c r="P133" s="14">
        <f t="shared" ca="1" si="97"/>
        <v>4.4693899899999998</v>
      </c>
      <c r="Q133" s="21">
        <f t="shared" si="72"/>
        <v>0</v>
      </c>
      <c r="R133" s="14">
        <f t="shared" si="98"/>
        <v>0</v>
      </c>
      <c r="S133" s="4" t="str">
        <f t="shared" si="99"/>
        <v>J=</v>
      </c>
      <c r="T133" s="35">
        <f t="shared" si="100"/>
        <v>44526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35">
        <f t="shared" si="73"/>
        <v>44514</v>
      </c>
      <c r="B134" s="15">
        <f t="shared" ca="1" si="85"/>
        <v>1004.46938999</v>
      </c>
      <c r="C134" s="14">
        <f t="shared" si="86"/>
        <v>1000</v>
      </c>
      <c r="D134" s="13">
        <f ca="1">IF(A134&lt;$B$1,VLOOKUP(A134,[1]DI!$A$4:$B$15000,2,FALSE),0)</f>
        <v>0</v>
      </c>
      <c r="E134" s="14">
        <f t="shared" ca="1" si="87"/>
        <v>1</v>
      </c>
      <c r="F134" s="14">
        <f ca="1">(TRUNC(PRODUCT($E$12:$E133),16))</f>
        <v>1.01826253287206</v>
      </c>
      <c r="G134" s="14">
        <f t="shared" ca="1" si="88"/>
        <v>1.0145106748206101</v>
      </c>
      <c r="H134" s="14">
        <f t="shared" ca="1" si="89"/>
        <v>1.0036981899999999</v>
      </c>
      <c r="I134" s="13">
        <f t="shared" si="90"/>
        <v>1.4999999999999999E-2</v>
      </c>
      <c r="J134" s="35">
        <f t="shared" si="91"/>
        <v>44495</v>
      </c>
      <c r="K134" s="2">
        <f t="shared" si="92"/>
        <v>12</v>
      </c>
      <c r="L134" s="18">
        <f t="shared" si="93"/>
        <v>13</v>
      </c>
      <c r="M134" s="12">
        <f t="shared" si="94"/>
        <v>1.000768358</v>
      </c>
      <c r="N134" s="12">
        <f t="shared" ca="1" si="95"/>
        <v>1.0044693899999999</v>
      </c>
      <c r="O134" s="18">
        <f t="shared" si="96"/>
        <v>0</v>
      </c>
      <c r="P134" s="14">
        <f t="shared" ca="1" si="97"/>
        <v>4.4693899899999998</v>
      </c>
      <c r="Q134" s="21">
        <f t="shared" si="72"/>
        <v>0</v>
      </c>
      <c r="R134" s="14">
        <f t="shared" si="98"/>
        <v>0</v>
      </c>
      <c r="S134" s="4" t="str">
        <f t="shared" si="99"/>
        <v>J=</v>
      </c>
      <c r="T134" s="35">
        <f t="shared" si="100"/>
        <v>44526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35">
        <f t="shared" si="73"/>
        <v>44515</v>
      </c>
      <c r="B135" s="15">
        <f t="shared" ca="1" si="85"/>
        <v>1004.46938999</v>
      </c>
      <c r="C135" s="14">
        <f t="shared" si="86"/>
        <v>1000</v>
      </c>
      <c r="D135" s="13">
        <f ca="1">IF(A135&lt;$B$1,VLOOKUP(A135,[1]DI!$A$4:$B$15000,2,FALSE),0)</f>
        <v>0</v>
      </c>
      <c r="E135" s="14">
        <f t="shared" ca="1" si="87"/>
        <v>1</v>
      </c>
      <c r="F135" s="14">
        <f ca="1">(TRUNC(PRODUCT($E$12:$E134),16))</f>
        <v>1.01826253287206</v>
      </c>
      <c r="G135" s="14">
        <f t="shared" ca="1" si="88"/>
        <v>1.0145106748206101</v>
      </c>
      <c r="H135" s="14">
        <f t="shared" ca="1" si="89"/>
        <v>1.0036981899999999</v>
      </c>
      <c r="I135" s="13">
        <f t="shared" si="90"/>
        <v>1.4999999999999999E-2</v>
      </c>
      <c r="J135" s="35">
        <f t="shared" si="91"/>
        <v>44495</v>
      </c>
      <c r="K135" s="2">
        <f t="shared" si="92"/>
        <v>12</v>
      </c>
      <c r="L135" s="18">
        <f t="shared" si="93"/>
        <v>13</v>
      </c>
      <c r="M135" s="12">
        <f t="shared" si="94"/>
        <v>1.000768358</v>
      </c>
      <c r="N135" s="12">
        <f t="shared" ca="1" si="95"/>
        <v>1.0044693899999999</v>
      </c>
      <c r="O135" s="18">
        <f t="shared" si="96"/>
        <v>0</v>
      </c>
      <c r="P135" s="14">
        <f t="shared" ca="1" si="97"/>
        <v>4.4693899899999998</v>
      </c>
      <c r="Q135" s="21">
        <f t="shared" si="72"/>
        <v>0</v>
      </c>
      <c r="R135" s="14">
        <f t="shared" si="98"/>
        <v>0</v>
      </c>
      <c r="S135" s="4" t="str">
        <f t="shared" si="99"/>
        <v>J=</v>
      </c>
      <c r="T135" s="35">
        <f t="shared" si="100"/>
        <v>44526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35">
        <f t="shared" si="73"/>
        <v>44516</v>
      </c>
      <c r="B136" s="15">
        <f t="shared" ca="1" si="85"/>
        <v>1004.46938999</v>
      </c>
      <c r="C136" s="14">
        <f t="shared" si="86"/>
        <v>1000</v>
      </c>
      <c r="D136" s="13">
        <f ca="1">IF(A136&lt;$B$1,VLOOKUP(A136,[1]DI!$A$4:$B$15000,2,FALSE),0)</f>
        <v>7.6499999999999999E-2</v>
      </c>
      <c r="E136" s="14">
        <f t="shared" ca="1" si="87"/>
        <v>1.0002925600000001</v>
      </c>
      <c r="F136" s="14">
        <f ca="1">(TRUNC(PRODUCT($E$12:$E135),16))</f>
        <v>1.01826253287206</v>
      </c>
      <c r="G136" s="14">
        <f t="shared" ca="1" si="88"/>
        <v>1.0145106748206101</v>
      </c>
      <c r="H136" s="14">
        <f t="shared" ca="1" si="89"/>
        <v>1.0036981899999999</v>
      </c>
      <c r="I136" s="13">
        <f t="shared" si="90"/>
        <v>1.4999999999999999E-2</v>
      </c>
      <c r="J136" s="35">
        <f t="shared" si="91"/>
        <v>44495</v>
      </c>
      <c r="K136" s="2">
        <f t="shared" si="92"/>
        <v>13</v>
      </c>
      <c r="L136" s="18">
        <f t="shared" si="93"/>
        <v>13</v>
      </c>
      <c r="M136" s="12">
        <f t="shared" si="94"/>
        <v>1.000768358</v>
      </c>
      <c r="N136" s="12">
        <f t="shared" ca="1" si="95"/>
        <v>1.0044693899999999</v>
      </c>
      <c r="O136" s="18">
        <f t="shared" si="96"/>
        <v>0</v>
      </c>
      <c r="P136" s="14">
        <f t="shared" ca="1" si="97"/>
        <v>4.4693899899999998</v>
      </c>
      <c r="Q136" s="21">
        <f t="shared" si="72"/>
        <v>0</v>
      </c>
      <c r="R136" s="14">
        <f t="shared" si="98"/>
        <v>0</v>
      </c>
      <c r="S136" s="4" t="str">
        <f t="shared" si="99"/>
        <v>J=</v>
      </c>
      <c r="T136" s="35">
        <f t="shared" si="100"/>
        <v>44526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35">
        <f t="shared" si="73"/>
        <v>44517</v>
      </c>
      <c r="B137" s="15">
        <f t="shared" ca="1" si="85"/>
        <v>1004.82263</v>
      </c>
      <c r="C137" s="14">
        <f t="shared" si="86"/>
        <v>1000</v>
      </c>
      <c r="D137" s="13">
        <f ca="1">IF(A137&lt;$B$1,VLOOKUP(A137,[1]DI!$A$4:$B$15000,2,FALSE),0)</f>
        <v>7.6499999999999999E-2</v>
      </c>
      <c r="E137" s="14">
        <f t="shared" ca="1" si="87"/>
        <v>1.0002925600000001</v>
      </c>
      <c r="F137" s="14">
        <f ca="1">(TRUNC(PRODUCT($E$12:$E136),16))</f>
        <v>1.0185604357586699</v>
      </c>
      <c r="G137" s="14">
        <f t="shared" ca="1" si="88"/>
        <v>1.0145106748206101</v>
      </c>
      <c r="H137" s="14">
        <f t="shared" ca="1" si="89"/>
        <v>1.0039918400000001</v>
      </c>
      <c r="I137" s="13">
        <f t="shared" si="90"/>
        <v>1.4999999999999999E-2</v>
      </c>
      <c r="J137" s="35">
        <f t="shared" si="91"/>
        <v>44495</v>
      </c>
      <c r="K137" s="2">
        <f t="shared" si="92"/>
        <v>14</v>
      </c>
      <c r="L137" s="18">
        <f t="shared" si="93"/>
        <v>14</v>
      </c>
      <c r="M137" s="12">
        <f t="shared" si="94"/>
        <v>1.000827487</v>
      </c>
      <c r="N137" s="12">
        <f t="shared" ca="1" si="95"/>
        <v>1.00482263</v>
      </c>
      <c r="O137" s="18">
        <f t="shared" si="96"/>
        <v>0</v>
      </c>
      <c r="P137" s="14">
        <f t="shared" ca="1" si="97"/>
        <v>4.8226300000000002</v>
      </c>
      <c r="Q137" s="21">
        <f t="shared" si="72"/>
        <v>0</v>
      </c>
      <c r="R137" s="14">
        <f t="shared" si="98"/>
        <v>0</v>
      </c>
      <c r="S137" s="4" t="str">
        <f t="shared" si="99"/>
        <v>J=</v>
      </c>
      <c r="T137" s="35">
        <f t="shared" si="100"/>
        <v>44526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35">
        <f t="shared" si="73"/>
        <v>44518</v>
      </c>
      <c r="B138" s="15">
        <f t="shared" ca="1" si="85"/>
        <v>1005.17597999</v>
      </c>
      <c r="C138" s="14">
        <f t="shared" si="86"/>
        <v>1000</v>
      </c>
      <c r="D138" s="13">
        <f ca="1">IF(A138&lt;$B$1,VLOOKUP(A138,[1]DI!$A$4:$B$15000,2,FALSE),0)</f>
        <v>7.6499999999999999E-2</v>
      </c>
      <c r="E138" s="14">
        <f t="shared" ca="1" si="87"/>
        <v>1.0002925600000001</v>
      </c>
      <c r="F138" s="14">
        <f ca="1">(TRUNC(PRODUCT($E$12:$E137),16))</f>
        <v>1.0188584257997599</v>
      </c>
      <c r="G138" s="14">
        <f t="shared" ca="1" si="88"/>
        <v>1.0145106748206101</v>
      </c>
      <c r="H138" s="14">
        <f t="shared" ca="1" si="89"/>
        <v>1.00428556</v>
      </c>
      <c r="I138" s="13">
        <f t="shared" si="90"/>
        <v>1.4999999999999999E-2</v>
      </c>
      <c r="J138" s="35">
        <f t="shared" si="91"/>
        <v>44495</v>
      </c>
      <c r="K138" s="2">
        <f t="shared" si="92"/>
        <v>15</v>
      </c>
      <c r="L138" s="18">
        <f t="shared" si="93"/>
        <v>15</v>
      </c>
      <c r="M138" s="12">
        <f t="shared" si="94"/>
        <v>1.0008866199999999</v>
      </c>
      <c r="N138" s="12">
        <f t="shared" ca="1" si="95"/>
        <v>1.00517598</v>
      </c>
      <c r="O138" s="18">
        <f t="shared" si="96"/>
        <v>0</v>
      </c>
      <c r="P138" s="14">
        <f t="shared" ca="1" si="97"/>
        <v>5.1759799900000001</v>
      </c>
      <c r="Q138" s="21">
        <f t="shared" si="72"/>
        <v>0</v>
      </c>
      <c r="R138" s="14">
        <f t="shared" si="98"/>
        <v>0</v>
      </c>
      <c r="S138" s="4" t="str">
        <f t="shared" si="99"/>
        <v>J=</v>
      </c>
      <c r="T138" s="35">
        <f t="shared" si="100"/>
        <v>44526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35">
        <f t="shared" si="73"/>
        <v>44519</v>
      </c>
      <c r="B139" s="15">
        <f t="shared" ca="1" si="85"/>
        <v>1005.5294669899999</v>
      </c>
      <c r="C139" s="14">
        <f t="shared" si="86"/>
        <v>1000</v>
      </c>
      <c r="D139" s="13">
        <f ca="1">IF(A139&lt;$B$1,VLOOKUP(A139,[1]DI!$A$4:$B$15000,2,FALSE),0)</f>
        <v>7.6499999999999999E-2</v>
      </c>
      <c r="E139" s="14">
        <f t="shared" ca="1" si="87"/>
        <v>1.0002925600000001</v>
      </c>
      <c r="F139" s="14">
        <f ca="1">(TRUNC(PRODUCT($E$12:$E138),16))</f>
        <v>1.0191565030208101</v>
      </c>
      <c r="G139" s="14">
        <f t="shared" ca="1" si="88"/>
        <v>1.0145106748206101</v>
      </c>
      <c r="H139" s="14">
        <f t="shared" ca="1" si="89"/>
        <v>1.00457938</v>
      </c>
      <c r="I139" s="13">
        <f t="shared" si="90"/>
        <v>1.4999999999999999E-2</v>
      </c>
      <c r="J139" s="35">
        <f t="shared" si="91"/>
        <v>44495</v>
      </c>
      <c r="K139" s="2">
        <f t="shared" si="92"/>
        <v>16</v>
      </c>
      <c r="L139" s="18">
        <f t="shared" si="93"/>
        <v>16</v>
      </c>
      <c r="M139" s="12">
        <f t="shared" si="94"/>
        <v>1.0009457559999999</v>
      </c>
      <c r="N139" s="12">
        <f t="shared" ca="1" si="95"/>
        <v>1.0055294669999999</v>
      </c>
      <c r="O139" s="18">
        <f t="shared" si="96"/>
        <v>0</v>
      </c>
      <c r="P139" s="14">
        <f t="shared" ca="1" si="97"/>
        <v>5.5294669900000004</v>
      </c>
      <c r="Q139" s="21">
        <f t="shared" si="72"/>
        <v>0</v>
      </c>
      <c r="R139" s="14">
        <f t="shared" si="98"/>
        <v>0</v>
      </c>
      <c r="S139" s="4" t="str">
        <f t="shared" si="99"/>
        <v>J=</v>
      </c>
      <c r="T139" s="35">
        <f t="shared" si="100"/>
        <v>44526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35">
        <f t="shared" si="73"/>
        <v>44520</v>
      </c>
      <c r="B140" s="15">
        <f t="shared" ca="1" si="85"/>
        <v>1005.883072</v>
      </c>
      <c r="C140" s="14">
        <f t="shared" si="86"/>
        <v>1000</v>
      </c>
      <c r="D140" s="13">
        <f ca="1">IF(A140&lt;$B$1,VLOOKUP(A140,[1]DI!$A$4:$B$15000,2,FALSE),0)</f>
        <v>0</v>
      </c>
      <c r="E140" s="14">
        <f t="shared" ca="1" si="87"/>
        <v>1</v>
      </c>
      <c r="F140" s="14">
        <f ca="1">(TRUNC(PRODUCT($E$12:$E139),16))</f>
        <v>1.0194546674473399</v>
      </c>
      <c r="G140" s="14">
        <f t="shared" ca="1" si="88"/>
        <v>1.0145106748206101</v>
      </c>
      <c r="H140" s="14">
        <f t="shared" ca="1" si="89"/>
        <v>1.00487328</v>
      </c>
      <c r="I140" s="13">
        <f t="shared" si="90"/>
        <v>1.4999999999999999E-2</v>
      </c>
      <c r="J140" s="35">
        <f t="shared" si="91"/>
        <v>44495</v>
      </c>
      <c r="K140" s="2">
        <f t="shared" si="92"/>
        <v>16</v>
      </c>
      <c r="L140" s="18">
        <f t="shared" si="93"/>
        <v>17</v>
      </c>
      <c r="M140" s="12">
        <f t="shared" si="94"/>
        <v>1.0010048949999999</v>
      </c>
      <c r="N140" s="12">
        <f t="shared" ca="1" si="95"/>
        <v>1.005883072</v>
      </c>
      <c r="O140" s="18">
        <f t="shared" si="96"/>
        <v>0</v>
      </c>
      <c r="P140" s="14">
        <f t="shared" ca="1" si="97"/>
        <v>5.8830720000000003</v>
      </c>
      <c r="Q140" s="21">
        <f t="shared" ref="Q140:Q203" si="101">IF($O140&gt;0,VLOOKUP($O140,$W$12:$AC$150,7),0)</f>
        <v>0</v>
      </c>
      <c r="R140" s="14">
        <f t="shared" si="98"/>
        <v>0</v>
      </c>
      <c r="S140" s="4" t="str">
        <f t="shared" si="99"/>
        <v>J=</v>
      </c>
      <c r="T140" s="35">
        <f t="shared" si="100"/>
        <v>44526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35">
        <f t="shared" ref="A141:A204" si="102">(A140+1)</f>
        <v>44521</v>
      </c>
      <c r="B141" s="15">
        <f t="shared" ca="1" si="85"/>
        <v>1005.883072</v>
      </c>
      <c r="C141" s="14">
        <f t="shared" si="86"/>
        <v>1000</v>
      </c>
      <c r="D141" s="13">
        <f ca="1">IF(A141&lt;$B$1,VLOOKUP(A141,[1]DI!$A$4:$B$15000,2,FALSE),0)</f>
        <v>0</v>
      </c>
      <c r="E141" s="14">
        <f t="shared" ca="1" si="87"/>
        <v>1</v>
      </c>
      <c r="F141" s="14">
        <f ca="1">(TRUNC(PRODUCT($E$12:$E140),16))</f>
        <v>1.0194546674473399</v>
      </c>
      <c r="G141" s="14">
        <f t="shared" ca="1" si="88"/>
        <v>1.0145106748206101</v>
      </c>
      <c r="H141" s="14">
        <f t="shared" ca="1" si="89"/>
        <v>1.00487328</v>
      </c>
      <c r="I141" s="13">
        <f t="shared" si="90"/>
        <v>1.4999999999999999E-2</v>
      </c>
      <c r="J141" s="35">
        <f t="shared" si="91"/>
        <v>44495</v>
      </c>
      <c r="K141" s="2">
        <f t="shared" si="92"/>
        <v>16</v>
      </c>
      <c r="L141" s="18">
        <f t="shared" si="93"/>
        <v>17</v>
      </c>
      <c r="M141" s="12">
        <f t="shared" si="94"/>
        <v>1.0010048949999999</v>
      </c>
      <c r="N141" s="12">
        <f t="shared" ca="1" si="95"/>
        <v>1.005883072</v>
      </c>
      <c r="O141" s="18">
        <f t="shared" si="96"/>
        <v>0</v>
      </c>
      <c r="P141" s="14">
        <f t="shared" ca="1" si="97"/>
        <v>5.8830720000000003</v>
      </c>
      <c r="Q141" s="21">
        <f t="shared" si="101"/>
        <v>0</v>
      </c>
      <c r="R141" s="14">
        <f t="shared" si="98"/>
        <v>0</v>
      </c>
      <c r="S141" s="4" t="str">
        <f t="shared" si="99"/>
        <v>J=</v>
      </c>
      <c r="T141" s="35">
        <f t="shared" si="100"/>
        <v>44526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35">
        <f t="shared" si="102"/>
        <v>44522</v>
      </c>
      <c r="B142" s="15">
        <f t="shared" ca="1" si="85"/>
        <v>1005.883072</v>
      </c>
      <c r="C142" s="14">
        <f t="shared" si="86"/>
        <v>1000</v>
      </c>
      <c r="D142" s="13">
        <f ca="1">IF(A142&lt;$B$1,VLOOKUP(A142,[1]DI!$A$4:$B$15000,2,FALSE),0)</f>
        <v>7.6499999999999999E-2</v>
      </c>
      <c r="E142" s="14">
        <f t="shared" ca="1" si="87"/>
        <v>1.0002925600000001</v>
      </c>
      <c r="F142" s="14">
        <f ca="1">(TRUNC(PRODUCT($E$12:$E141),16))</f>
        <v>1.0194546674473399</v>
      </c>
      <c r="G142" s="14">
        <f t="shared" ca="1" si="88"/>
        <v>1.0145106748206101</v>
      </c>
      <c r="H142" s="14">
        <f t="shared" ca="1" si="89"/>
        <v>1.00487328</v>
      </c>
      <c r="I142" s="13">
        <f t="shared" si="90"/>
        <v>1.4999999999999999E-2</v>
      </c>
      <c r="J142" s="35">
        <f t="shared" si="91"/>
        <v>44495</v>
      </c>
      <c r="K142" s="2">
        <f t="shared" si="92"/>
        <v>17</v>
      </c>
      <c r="L142" s="18">
        <f t="shared" si="93"/>
        <v>17</v>
      </c>
      <c r="M142" s="12">
        <f t="shared" si="94"/>
        <v>1.0010048949999999</v>
      </c>
      <c r="N142" s="12">
        <f t="shared" ca="1" si="95"/>
        <v>1.005883072</v>
      </c>
      <c r="O142" s="18">
        <f t="shared" si="96"/>
        <v>0</v>
      </c>
      <c r="P142" s="14">
        <f t="shared" ca="1" si="97"/>
        <v>5.8830720000000003</v>
      </c>
      <c r="Q142" s="21">
        <f t="shared" si="101"/>
        <v>0</v>
      </c>
      <c r="R142" s="14">
        <f t="shared" si="98"/>
        <v>0</v>
      </c>
      <c r="S142" s="4" t="str">
        <f t="shared" si="99"/>
        <v>J=</v>
      </c>
      <c r="T142" s="35">
        <f t="shared" si="100"/>
        <v>44526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35">
        <f t="shared" si="102"/>
        <v>44523</v>
      </c>
      <c r="B143" s="15">
        <f t="shared" ca="1" si="85"/>
        <v>1006.236796</v>
      </c>
      <c r="C143" s="14">
        <f t="shared" si="86"/>
        <v>1000</v>
      </c>
      <c r="D143" s="13">
        <f ca="1">IF(A143&lt;$B$1,VLOOKUP(A143,[1]DI!$A$4:$B$15000,2,FALSE),0)</f>
        <v>7.6499999999999999E-2</v>
      </c>
      <c r="E143" s="14">
        <f t="shared" ca="1" si="87"/>
        <v>1.0002925600000001</v>
      </c>
      <c r="F143" s="14">
        <f ca="1">(TRUNC(PRODUCT($E$12:$E142),16))</f>
        <v>1.01975291910484</v>
      </c>
      <c r="G143" s="14">
        <f t="shared" ca="1" si="88"/>
        <v>1.0145106748206101</v>
      </c>
      <c r="H143" s="14">
        <f t="shared" ca="1" si="89"/>
        <v>1.0051672599999999</v>
      </c>
      <c r="I143" s="13">
        <f t="shared" si="90"/>
        <v>1.4999999999999999E-2</v>
      </c>
      <c r="J143" s="35">
        <f t="shared" si="91"/>
        <v>44495</v>
      </c>
      <c r="K143" s="2">
        <f t="shared" si="92"/>
        <v>18</v>
      </c>
      <c r="L143" s="18">
        <f t="shared" si="93"/>
        <v>18</v>
      </c>
      <c r="M143" s="12">
        <f t="shared" si="94"/>
        <v>1.001064038</v>
      </c>
      <c r="N143" s="12">
        <f t="shared" ca="1" si="95"/>
        <v>1.006236796</v>
      </c>
      <c r="O143" s="18">
        <f t="shared" si="96"/>
        <v>0</v>
      </c>
      <c r="P143" s="14">
        <f t="shared" ca="1" si="97"/>
        <v>6.236796</v>
      </c>
      <c r="Q143" s="21">
        <f t="shared" si="101"/>
        <v>0</v>
      </c>
      <c r="R143" s="14">
        <f t="shared" si="98"/>
        <v>0</v>
      </c>
      <c r="S143" s="4" t="str">
        <f t="shared" si="99"/>
        <v>J=</v>
      </c>
      <c r="T143" s="35">
        <f t="shared" si="100"/>
        <v>44526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35">
        <f t="shared" si="102"/>
        <v>44524</v>
      </c>
      <c r="B144" s="15">
        <f t="shared" ca="1" si="85"/>
        <v>1006.59065799</v>
      </c>
      <c r="C144" s="14">
        <f t="shared" si="86"/>
        <v>1000</v>
      </c>
      <c r="D144" s="13">
        <f ca="1">IF(A144&lt;$B$1,VLOOKUP(A144,[1]DI!$A$4:$B$15000,2,FALSE),0)</f>
        <v>7.6499999999999999E-2</v>
      </c>
      <c r="E144" s="14">
        <f t="shared" ca="1" si="87"/>
        <v>1.0002925600000001</v>
      </c>
      <c r="F144" s="14">
        <f ca="1">(TRUNC(PRODUCT($E$12:$E143),16))</f>
        <v>1.0200512580188601</v>
      </c>
      <c r="G144" s="14">
        <f t="shared" ca="1" si="88"/>
        <v>1.0145106748206101</v>
      </c>
      <c r="H144" s="14">
        <f t="shared" ca="1" si="89"/>
        <v>1.0054613400000001</v>
      </c>
      <c r="I144" s="13">
        <f t="shared" si="90"/>
        <v>1.4999999999999999E-2</v>
      </c>
      <c r="J144" s="35">
        <f t="shared" si="91"/>
        <v>44495</v>
      </c>
      <c r="K144" s="2">
        <f t="shared" si="92"/>
        <v>19</v>
      </c>
      <c r="L144" s="18">
        <f t="shared" si="93"/>
        <v>19</v>
      </c>
      <c r="M144" s="12">
        <f t="shared" si="94"/>
        <v>1.0011231840000001</v>
      </c>
      <c r="N144" s="12">
        <f t="shared" ca="1" si="95"/>
        <v>1.0065906579999999</v>
      </c>
      <c r="O144" s="18">
        <f t="shared" si="96"/>
        <v>0</v>
      </c>
      <c r="P144" s="14">
        <f t="shared" ca="1" si="97"/>
        <v>6.5906579900000004</v>
      </c>
      <c r="Q144" s="21">
        <f t="shared" si="101"/>
        <v>0</v>
      </c>
      <c r="R144" s="14">
        <f t="shared" si="98"/>
        <v>0</v>
      </c>
      <c r="S144" s="4" t="str">
        <f t="shared" si="99"/>
        <v>J=</v>
      </c>
      <c r="T144" s="35">
        <f t="shared" si="100"/>
        <v>44526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35">
        <f t="shared" si="102"/>
        <v>44525</v>
      </c>
      <c r="B145" s="15">
        <f t="shared" ca="1" si="85"/>
        <v>1006.94462899</v>
      </c>
      <c r="C145" s="14">
        <f t="shared" si="86"/>
        <v>1000</v>
      </c>
      <c r="D145" s="13">
        <f ca="1">IF(A145&lt;$B$1,VLOOKUP(A145,[1]DI!$A$4:$B$15000,2,FALSE),0)</f>
        <v>7.6499999999999999E-2</v>
      </c>
      <c r="E145" s="14">
        <f t="shared" ca="1" si="87"/>
        <v>1.0002925600000001</v>
      </c>
      <c r="F145" s="14">
        <f ca="1">(TRUNC(PRODUCT($E$12:$E144),16))</f>
        <v>1.0203496842149</v>
      </c>
      <c r="G145" s="14">
        <f t="shared" ca="1" si="88"/>
        <v>1.0145106748206101</v>
      </c>
      <c r="H145" s="14">
        <f t="shared" ca="1" si="89"/>
        <v>1.0057554900000001</v>
      </c>
      <c r="I145" s="13">
        <f t="shared" si="90"/>
        <v>1.4999999999999999E-2</v>
      </c>
      <c r="J145" s="35">
        <f t="shared" si="91"/>
        <v>44495</v>
      </c>
      <c r="K145" s="2">
        <f t="shared" si="92"/>
        <v>20</v>
      </c>
      <c r="L145" s="18">
        <f t="shared" si="93"/>
        <v>20</v>
      </c>
      <c r="M145" s="12">
        <f t="shared" si="94"/>
        <v>1.0011823339999999</v>
      </c>
      <c r="N145" s="12">
        <f t="shared" ca="1" si="95"/>
        <v>1.0069446289999999</v>
      </c>
      <c r="O145" s="18">
        <f t="shared" si="96"/>
        <v>0</v>
      </c>
      <c r="P145" s="14">
        <f t="shared" ca="1" si="97"/>
        <v>6.94462899</v>
      </c>
      <c r="Q145" s="21">
        <f t="shared" si="101"/>
        <v>0</v>
      </c>
      <c r="R145" s="14">
        <f t="shared" si="98"/>
        <v>0</v>
      </c>
      <c r="S145" s="4" t="str">
        <f t="shared" si="99"/>
        <v>J=</v>
      </c>
      <c r="T145" s="35">
        <f t="shared" si="100"/>
        <v>44526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35">
        <f t="shared" si="102"/>
        <v>44526</v>
      </c>
      <c r="B146" s="15">
        <f t="shared" ref="B146:B181" ca="1" si="103">IF(A146&lt;=TODAY(),C146+P146,IF(AND(A146&gt;TODAY(),A146&lt;=$B$1),IF(VLOOKUP(TODAY(),$A$10:$D$5000,4,FALSE)=0,"n.d",C146+P146),"n.d"))</f>
        <v>1007.298739</v>
      </c>
      <c r="C146" s="14">
        <f t="shared" ref="C146:C181" si="104">(C145-R145)</f>
        <v>1000</v>
      </c>
      <c r="D146" s="13">
        <f ca="1">IF(A146&lt;$B$1,VLOOKUP(A146,[1]DI!$A$4:$B$15000,2,FALSE),0)</f>
        <v>7.6499999999999999E-2</v>
      </c>
      <c r="E146" s="14">
        <f t="shared" ref="E146:E181" ca="1" si="105">ROUND(((1+D146)^(1/252)),8)</f>
        <v>1.0002925600000001</v>
      </c>
      <c r="F146" s="14">
        <f ca="1">(TRUNC(PRODUCT($E$12:$E145),16))</f>
        <v>1.02064819771852</v>
      </c>
      <c r="G146" s="14">
        <f t="shared" ref="G146:G181" ca="1" si="106">IF(O145&gt;0,F145,G145)</f>
        <v>1.0145106748206101</v>
      </c>
      <c r="H146" s="14">
        <f t="shared" ref="H146:H181" ca="1" si="107">ROUND(F146/G146,8)</f>
        <v>1.0060497399999999</v>
      </c>
      <c r="I146" s="13">
        <f t="shared" ref="I146:I181" si="108">IF(O145&gt;0,VLOOKUP(A145,AD$160:AE$166,2),I145)</f>
        <v>1.4999999999999999E-2</v>
      </c>
      <c r="J146" s="35">
        <f t="shared" ref="J146:J181" si="109">IF(O145&gt;0,VLOOKUP(O145,W$12:AG$150,2),J145)</f>
        <v>44495</v>
      </c>
      <c r="K146" s="2">
        <f t="shared" ref="K146:K181" si="110">IF(A146&gt;J146,IF(NETWORKDAYS(J146,A146,$W$160:$W$544)-1=0,1,NETWORKDAYS(J146,A146,$W$160:$W$544)-1),0)</f>
        <v>21</v>
      </c>
      <c r="L146" s="18">
        <f t="shared" ref="L146:L181" si="111">IF(AND(K146=1,K145=1),1,IF(K146&gt;0,IF(K146=K145,K146+1,K146),0))</f>
        <v>21</v>
      </c>
      <c r="M146" s="12">
        <f t="shared" ref="M146:M181" si="112">ROUND((I146+1)^(L146/252),9)</f>
        <v>1.001241488</v>
      </c>
      <c r="N146" s="12">
        <f t="shared" ref="N146:N181" ca="1" si="113">ROUND(H146*M146,9)</f>
        <v>1.0072987390000001</v>
      </c>
      <c r="O146" s="18">
        <f t="shared" ref="O146:O181" si="114">IF(VLOOKUP(A146,X$12:AE$150,8)=VLOOKUP(A145,X$12:AE$150,8),0,VLOOKUP(A146,X$12:AE$150,8))</f>
        <v>5</v>
      </c>
      <c r="P146" s="14">
        <f t="shared" ref="P146:P181" ca="1" si="115">TRUNC(((N146-1)*C146),8)</f>
        <v>7.2987390000000003</v>
      </c>
      <c r="Q146" s="21">
        <f t="shared" si="101"/>
        <v>0</v>
      </c>
      <c r="R146" s="14">
        <f t="shared" ref="R146:R181" si="116">IF(Q146&gt;0,TRUNC(Q146*C146,8),0)</f>
        <v>0</v>
      </c>
      <c r="S146" s="4" t="str">
        <f t="shared" ref="S146:S181" si="117">IF(O145&gt;0,VLOOKUP(O145,W$12:AG$150,10),S145)</f>
        <v>J=</v>
      </c>
      <c r="T146" s="35">
        <f t="shared" ref="T146:T181" si="118">IF(O145&gt;0,VLOOKUP(O145,W$12:AG$150,11),T145)</f>
        <v>44526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35">
        <f t="shared" si="102"/>
        <v>44527</v>
      </c>
      <c r="B147" s="15">
        <f t="shared" ca="1" si="103"/>
        <v>1000.351661</v>
      </c>
      <c r="C147" s="14">
        <f t="shared" si="104"/>
        <v>1000</v>
      </c>
      <c r="D147" s="13">
        <f ca="1">IF(A147&lt;$B$1,VLOOKUP(A147,[1]DI!$A$4:$B$15000,2,FALSE),0)</f>
        <v>0</v>
      </c>
      <c r="E147" s="14">
        <f t="shared" ca="1" si="105"/>
        <v>1</v>
      </c>
      <c r="F147" s="14">
        <f ca="1">(TRUNC(PRODUCT($E$12:$E146),16))</f>
        <v>1.0209467985552401</v>
      </c>
      <c r="G147" s="14">
        <f t="shared" ca="1" si="106"/>
        <v>1.02064819771852</v>
      </c>
      <c r="H147" s="14">
        <f t="shared" ca="1" si="107"/>
        <v>1.0002925600000001</v>
      </c>
      <c r="I147" s="13">
        <f t="shared" si="108"/>
        <v>1.4999999999999999E-2</v>
      </c>
      <c r="J147" s="35">
        <f t="shared" si="109"/>
        <v>44526</v>
      </c>
      <c r="K147" s="2">
        <f t="shared" si="110"/>
        <v>1</v>
      </c>
      <c r="L147" s="18">
        <f t="shared" si="111"/>
        <v>1</v>
      </c>
      <c r="M147" s="12">
        <f t="shared" si="112"/>
        <v>1.0000590840000001</v>
      </c>
      <c r="N147" s="12">
        <f t="shared" ca="1" si="113"/>
        <v>1.0003516610000001</v>
      </c>
      <c r="O147" s="18">
        <f t="shared" si="114"/>
        <v>0</v>
      </c>
      <c r="P147" s="14">
        <f t="shared" ca="1" si="115"/>
        <v>0.351661</v>
      </c>
      <c r="Q147" s="21">
        <f t="shared" si="101"/>
        <v>0</v>
      </c>
      <c r="R147" s="14">
        <f t="shared" si="116"/>
        <v>0</v>
      </c>
      <c r="S147" s="4" t="str">
        <f t="shared" si="117"/>
        <v>J=</v>
      </c>
      <c r="T147" s="35">
        <f t="shared" si="118"/>
        <v>44557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35">
        <f t="shared" si="102"/>
        <v>44528</v>
      </c>
      <c r="B148" s="15">
        <f t="shared" ca="1" si="103"/>
        <v>1000.351661</v>
      </c>
      <c r="C148" s="14">
        <f t="shared" si="104"/>
        <v>1000</v>
      </c>
      <c r="D148" s="13">
        <f ca="1">IF(A148&lt;$B$1,VLOOKUP(A148,[1]DI!$A$4:$B$15000,2,FALSE),0)</f>
        <v>0</v>
      </c>
      <c r="E148" s="14">
        <f t="shared" ca="1" si="105"/>
        <v>1</v>
      </c>
      <c r="F148" s="14">
        <f ca="1">(TRUNC(PRODUCT($E$12:$E147),16))</f>
        <v>1.0209467985552401</v>
      </c>
      <c r="G148" s="14">
        <f t="shared" ca="1" si="106"/>
        <v>1.02064819771852</v>
      </c>
      <c r="H148" s="14">
        <f t="shared" ca="1" si="107"/>
        <v>1.0002925600000001</v>
      </c>
      <c r="I148" s="13">
        <f t="shared" si="108"/>
        <v>1.4999999999999999E-2</v>
      </c>
      <c r="J148" s="35">
        <f t="shared" si="109"/>
        <v>44526</v>
      </c>
      <c r="K148" s="2">
        <f t="shared" si="110"/>
        <v>1</v>
      </c>
      <c r="L148" s="18">
        <f t="shared" si="111"/>
        <v>1</v>
      </c>
      <c r="M148" s="12">
        <f t="shared" si="112"/>
        <v>1.0000590840000001</v>
      </c>
      <c r="N148" s="12">
        <f t="shared" ca="1" si="113"/>
        <v>1.0003516610000001</v>
      </c>
      <c r="O148" s="18">
        <f t="shared" si="114"/>
        <v>0</v>
      </c>
      <c r="P148" s="14">
        <f t="shared" ca="1" si="115"/>
        <v>0.351661</v>
      </c>
      <c r="Q148" s="21">
        <f t="shared" si="101"/>
        <v>0</v>
      </c>
      <c r="R148" s="14">
        <f t="shared" si="116"/>
        <v>0</v>
      </c>
      <c r="S148" s="4" t="str">
        <f t="shared" si="117"/>
        <v>J=</v>
      </c>
      <c r="T148" s="35">
        <f t="shared" si="118"/>
        <v>44557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35">
        <f t="shared" si="102"/>
        <v>44529</v>
      </c>
      <c r="B149" s="15">
        <f t="shared" ca="1" si="103"/>
        <v>1000.351661</v>
      </c>
      <c r="C149" s="14">
        <f t="shared" si="104"/>
        <v>1000</v>
      </c>
      <c r="D149" s="13">
        <f ca="1">IF(A149&lt;$B$1,VLOOKUP(A149,[1]DI!$A$4:$B$15000,2,FALSE),0)</f>
        <v>7.6499999999999999E-2</v>
      </c>
      <c r="E149" s="14">
        <f t="shared" ca="1" si="105"/>
        <v>1.0002925600000001</v>
      </c>
      <c r="F149" s="14">
        <f ca="1">(TRUNC(PRODUCT($E$12:$E148),16))</f>
        <v>1.0209467985552401</v>
      </c>
      <c r="G149" s="14">
        <f t="shared" ca="1" si="106"/>
        <v>1.02064819771852</v>
      </c>
      <c r="H149" s="14">
        <f t="shared" ca="1" si="107"/>
        <v>1.0002925600000001</v>
      </c>
      <c r="I149" s="13">
        <f t="shared" si="108"/>
        <v>1.4999999999999999E-2</v>
      </c>
      <c r="J149" s="35">
        <f t="shared" si="109"/>
        <v>44526</v>
      </c>
      <c r="K149" s="2">
        <f t="shared" si="110"/>
        <v>1</v>
      </c>
      <c r="L149" s="18">
        <f t="shared" si="111"/>
        <v>1</v>
      </c>
      <c r="M149" s="12">
        <f t="shared" si="112"/>
        <v>1.0000590840000001</v>
      </c>
      <c r="N149" s="12">
        <f t="shared" ca="1" si="113"/>
        <v>1.0003516610000001</v>
      </c>
      <c r="O149" s="18">
        <f t="shared" si="114"/>
        <v>0</v>
      </c>
      <c r="P149" s="14">
        <f t="shared" ca="1" si="115"/>
        <v>0.351661</v>
      </c>
      <c r="Q149" s="21">
        <f t="shared" si="101"/>
        <v>0</v>
      </c>
      <c r="R149" s="14">
        <f t="shared" si="116"/>
        <v>0</v>
      </c>
      <c r="S149" s="4" t="str">
        <f t="shared" si="117"/>
        <v>J=</v>
      </c>
      <c r="T149" s="35">
        <f t="shared" si="118"/>
        <v>44557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35">
        <f t="shared" si="102"/>
        <v>44530</v>
      </c>
      <c r="B150" s="15">
        <f t="shared" ca="1" si="103"/>
        <v>1000.70345</v>
      </c>
      <c r="C150" s="14">
        <f t="shared" si="104"/>
        <v>1000</v>
      </c>
      <c r="D150" s="13">
        <f ca="1">IF(A150&lt;$B$1,VLOOKUP(A150,[1]DI!$A$4:$B$15000,2,FALSE),0)</f>
        <v>7.6499999999999999E-2</v>
      </c>
      <c r="E150" s="14">
        <f t="shared" ca="1" si="105"/>
        <v>1.0002925600000001</v>
      </c>
      <c r="F150" s="14">
        <f ca="1">(TRUNC(PRODUCT($E$12:$E149),16))</f>
        <v>1.02124548675063</v>
      </c>
      <c r="G150" s="14">
        <f t="shared" ca="1" si="106"/>
        <v>1.02064819771852</v>
      </c>
      <c r="H150" s="14">
        <f t="shared" ca="1" si="107"/>
        <v>1.0005852099999999</v>
      </c>
      <c r="I150" s="13">
        <f t="shared" si="108"/>
        <v>1.4999999999999999E-2</v>
      </c>
      <c r="J150" s="35">
        <f t="shared" si="109"/>
        <v>44526</v>
      </c>
      <c r="K150" s="2">
        <f t="shared" si="110"/>
        <v>2</v>
      </c>
      <c r="L150" s="18">
        <f t="shared" si="111"/>
        <v>2</v>
      </c>
      <c r="M150" s="12">
        <f t="shared" si="112"/>
        <v>1.000118171</v>
      </c>
      <c r="N150" s="12">
        <f t="shared" ca="1" si="113"/>
        <v>1.00070345</v>
      </c>
      <c r="O150" s="18">
        <f t="shared" si="114"/>
        <v>0</v>
      </c>
      <c r="P150" s="14">
        <f t="shared" ca="1" si="115"/>
        <v>0.70345000000000002</v>
      </c>
      <c r="Q150" s="21">
        <f t="shared" si="101"/>
        <v>0</v>
      </c>
      <c r="R150" s="14">
        <f t="shared" si="116"/>
        <v>0</v>
      </c>
      <c r="S150" s="4" t="str">
        <f t="shared" si="117"/>
        <v>J=</v>
      </c>
      <c r="T150" s="35">
        <f t="shared" si="118"/>
        <v>44557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35">
        <f t="shared" si="102"/>
        <v>44531</v>
      </c>
      <c r="B151" s="15">
        <f t="shared" ca="1" si="103"/>
        <v>1001.055357</v>
      </c>
      <c r="C151" s="14">
        <f t="shared" si="104"/>
        <v>1000</v>
      </c>
      <c r="D151" s="13">
        <f ca="1">IF(A151&lt;$B$1,VLOOKUP(A151,[1]DI!$A$4:$B$15000,2,FALSE),0)</f>
        <v>7.6499999999999999E-2</v>
      </c>
      <c r="E151" s="14">
        <f t="shared" ca="1" si="105"/>
        <v>1.0002925600000001</v>
      </c>
      <c r="F151" s="14">
        <f ca="1">(TRUNC(PRODUCT($E$12:$E150),16))</f>
        <v>1.02154426233023</v>
      </c>
      <c r="G151" s="14">
        <f t="shared" ca="1" si="106"/>
        <v>1.02064819771852</v>
      </c>
      <c r="H151" s="14">
        <f t="shared" ca="1" si="107"/>
        <v>1.0008779400000001</v>
      </c>
      <c r="I151" s="13">
        <f t="shared" si="108"/>
        <v>1.4999999999999999E-2</v>
      </c>
      <c r="J151" s="35">
        <f t="shared" si="109"/>
        <v>44526</v>
      </c>
      <c r="K151" s="2">
        <f t="shared" si="110"/>
        <v>3</v>
      </c>
      <c r="L151" s="18">
        <f t="shared" si="111"/>
        <v>3</v>
      </c>
      <c r="M151" s="12">
        <f t="shared" si="112"/>
        <v>1.0001772609999999</v>
      </c>
      <c r="N151" s="12">
        <f t="shared" ca="1" si="113"/>
        <v>1.001055357</v>
      </c>
      <c r="O151" s="18">
        <f t="shared" si="114"/>
        <v>0</v>
      </c>
      <c r="P151" s="14">
        <f t="shared" ca="1" si="115"/>
        <v>1.0553570000000001</v>
      </c>
      <c r="Q151" s="21">
        <f t="shared" si="101"/>
        <v>0</v>
      </c>
      <c r="R151" s="14">
        <f t="shared" si="116"/>
        <v>0</v>
      </c>
      <c r="S151" s="4" t="str">
        <f t="shared" si="117"/>
        <v>J=</v>
      </c>
      <c r="T151" s="35">
        <f t="shared" si="118"/>
        <v>44557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35">
        <f t="shared" si="102"/>
        <v>44532</v>
      </c>
      <c r="B152" s="15">
        <f t="shared" ca="1" si="103"/>
        <v>1001.407382</v>
      </c>
      <c r="C152" s="14">
        <f t="shared" si="104"/>
        <v>1000</v>
      </c>
      <c r="D152" s="13">
        <f ca="1">IF(A152&lt;$B$1,VLOOKUP(A152,[1]DI!$A$4:$B$15000,2,FALSE),0)</f>
        <v>7.6499999999999999E-2</v>
      </c>
      <c r="E152" s="14">
        <f t="shared" ca="1" si="105"/>
        <v>1.0002925600000001</v>
      </c>
      <c r="F152" s="14">
        <f ca="1">(TRUNC(PRODUCT($E$12:$E151),16))</f>
        <v>1.0218431253196201</v>
      </c>
      <c r="G152" s="14">
        <f t="shared" ca="1" si="106"/>
        <v>1.02064819771852</v>
      </c>
      <c r="H152" s="14">
        <f t="shared" ca="1" si="107"/>
        <v>1.00117075</v>
      </c>
      <c r="I152" s="13">
        <f t="shared" si="108"/>
        <v>1.4999999999999999E-2</v>
      </c>
      <c r="J152" s="35">
        <f t="shared" si="109"/>
        <v>44526</v>
      </c>
      <c r="K152" s="2">
        <f t="shared" si="110"/>
        <v>4</v>
      </c>
      <c r="L152" s="18">
        <f t="shared" si="111"/>
        <v>4</v>
      </c>
      <c r="M152" s="12">
        <f t="shared" si="112"/>
        <v>1.000236355</v>
      </c>
      <c r="N152" s="12">
        <f t="shared" ca="1" si="113"/>
        <v>1.001407382</v>
      </c>
      <c r="O152" s="18">
        <f t="shared" si="114"/>
        <v>0</v>
      </c>
      <c r="P152" s="14">
        <f t="shared" ca="1" si="115"/>
        <v>1.4073819999999999</v>
      </c>
      <c r="Q152" s="21">
        <f t="shared" si="101"/>
        <v>0</v>
      </c>
      <c r="R152" s="14">
        <f t="shared" si="116"/>
        <v>0</v>
      </c>
      <c r="S152" s="4" t="str">
        <f t="shared" si="117"/>
        <v>J=</v>
      </c>
      <c r="T152" s="35">
        <f t="shared" si="118"/>
        <v>44557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35">
        <f t="shared" si="102"/>
        <v>44533</v>
      </c>
      <c r="B153" s="15">
        <f t="shared" ca="1" si="103"/>
        <v>1001.759545</v>
      </c>
      <c r="C153" s="14">
        <f t="shared" si="104"/>
        <v>1000</v>
      </c>
      <c r="D153" s="13">
        <f ca="1">IF(A153&lt;$B$1,VLOOKUP(A153,[1]DI!$A$4:$B$15000,2,FALSE),0)</f>
        <v>7.6499999999999999E-2</v>
      </c>
      <c r="E153" s="14">
        <f t="shared" ca="1" si="105"/>
        <v>1.0002925600000001</v>
      </c>
      <c r="F153" s="14">
        <f ca="1">(TRUNC(PRODUCT($E$12:$E152),16))</f>
        <v>1.02214207574436</v>
      </c>
      <c r="G153" s="14">
        <f t="shared" ca="1" si="106"/>
        <v>1.02064819771852</v>
      </c>
      <c r="H153" s="14">
        <f t="shared" ca="1" si="107"/>
        <v>1.00146366</v>
      </c>
      <c r="I153" s="13">
        <f t="shared" si="108"/>
        <v>1.4999999999999999E-2</v>
      </c>
      <c r="J153" s="35">
        <f t="shared" si="109"/>
        <v>44526</v>
      </c>
      <c r="K153" s="2">
        <f t="shared" si="110"/>
        <v>5</v>
      </c>
      <c r="L153" s="18">
        <f t="shared" si="111"/>
        <v>5</v>
      </c>
      <c r="M153" s="12">
        <f t="shared" si="112"/>
        <v>1.0002954529999999</v>
      </c>
      <c r="N153" s="12">
        <f t="shared" ca="1" si="113"/>
        <v>1.0017595450000001</v>
      </c>
      <c r="O153" s="18">
        <f t="shared" si="114"/>
        <v>0</v>
      </c>
      <c r="P153" s="14">
        <f t="shared" ca="1" si="115"/>
        <v>1.7595449999999999</v>
      </c>
      <c r="Q153" s="21">
        <f t="shared" si="101"/>
        <v>0</v>
      </c>
      <c r="R153" s="14">
        <f t="shared" si="116"/>
        <v>0</v>
      </c>
      <c r="S153" s="4" t="str">
        <f t="shared" si="117"/>
        <v>J=</v>
      </c>
      <c r="T153" s="35">
        <f t="shared" si="118"/>
        <v>44557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35">
        <f t="shared" si="102"/>
        <v>44534</v>
      </c>
      <c r="B154" s="15">
        <f t="shared" ca="1" si="103"/>
        <v>1002.111817</v>
      </c>
      <c r="C154" s="14">
        <f t="shared" si="104"/>
        <v>1000</v>
      </c>
      <c r="D154" s="13">
        <f ca="1">IF(A154&lt;$B$1,VLOOKUP(A154,[1]DI!$A$4:$B$15000,2,FALSE),0)</f>
        <v>0</v>
      </c>
      <c r="E154" s="14">
        <f t="shared" ca="1" si="105"/>
        <v>1</v>
      </c>
      <c r="F154" s="14">
        <f ca="1">(TRUNC(PRODUCT($E$12:$E153),16))</f>
        <v>1.02244111363004</v>
      </c>
      <c r="G154" s="14">
        <f t="shared" ca="1" si="106"/>
        <v>1.02064819771852</v>
      </c>
      <c r="H154" s="14">
        <f t="shared" ca="1" si="107"/>
        <v>1.00175664</v>
      </c>
      <c r="I154" s="13">
        <f t="shared" si="108"/>
        <v>1.4999999999999999E-2</v>
      </c>
      <c r="J154" s="35">
        <f t="shared" si="109"/>
        <v>44526</v>
      </c>
      <c r="K154" s="2">
        <f t="shared" si="110"/>
        <v>5</v>
      </c>
      <c r="L154" s="18">
        <f t="shared" si="111"/>
        <v>6</v>
      </c>
      <c r="M154" s="12">
        <f t="shared" si="112"/>
        <v>1.0003545540000001</v>
      </c>
      <c r="N154" s="12">
        <f t="shared" ca="1" si="113"/>
        <v>1.0021118170000001</v>
      </c>
      <c r="O154" s="18">
        <f t="shared" si="114"/>
        <v>0</v>
      </c>
      <c r="P154" s="14">
        <f t="shared" ca="1" si="115"/>
        <v>2.1118169999999998</v>
      </c>
      <c r="Q154" s="21">
        <f t="shared" si="101"/>
        <v>0</v>
      </c>
      <c r="R154" s="14">
        <f t="shared" si="116"/>
        <v>0</v>
      </c>
      <c r="S154" s="4" t="str">
        <f t="shared" si="117"/>
        <v>J=</v>
      </c>
      <c r="T154" s="35">
        <f t="shared" si="118"/>
        <v>44557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35">
        <f t="shared" si="102"/>
        <v>44535</v>
      </c>
      <c r="B155" s="15">
        <f t="shared" ca="1" si="103"/>
        <v>1002.111817</v>
      </c>
      <c r="C155" s="14">
        <f t="shared" si="104"/>
        <v>1000</v>
      </c>
      <c r="D155" s="13">
        <f ca="1">IF(A155&lt;$B$1,VLOOKUP(A155,[1]DI!$A$4:$B$15000,2,FALSE),0)</f>
        <v>0</v>
      </c>
      <c r="E155" s="14">
        <f t="shared" ca="1" si="105"/>
        <v>1</v>
      </c>
      <c r="F155" s="14">
        <f ca="1">(TRUNC(PRODUCT($E$12:$E154),16))</f>
        <v>1.02244111363004</v>
      </c>
      <c r="G155" s="14">
        <f t="shared" ca="1" si="106"/>
        <v>1.02064819771852</v>
      </c>
      <c r="H155" s="14">
        <f t="shared" ca="1" si="107"/>
        <v>1.00175664</v>
      </c>
      <c r="I155" s="13">
        <f t="shared" si="108"/>
        <v>1.4999999999999999E-2</v>
      </c>
      <c r="J155" s="35">
        <f t="shared" si="109"/>
        <v>44526</v>
      </c>
      <c r="K155" s="2">
        <f t="shared" si="110"/>
        <v>5</v>
      </c>
      <c r="L155" s="18">
        <f t="shared" si="111"/>
        <v>6</v>
      </c>
      <c r="M155" s="12">
        <f t="shared" si="112"/>
        <v>1.0003545540000001</v>
      </c>
      <c r="N155" s="12">
        <f t="shared" ca="1" si="113"/>
        <v>1.0021118170000001</v>
      </c>
      <c r="O155" s="18">
        <f t="shared" si="114"/>
        <v>0</v>
      </c>
      <c r="P155" s="14">
        <f t="shared" ca="1" si="115"/>
        <v>2.1118169999999998</v>
      </c>
      <c r="Q155" s="21">
        <f t="shared" si="101"/>
        <v>0</v>
      </c>
      <c r="R155" s="14">
        <f t="shared" si="116"/>
        <v>0</v>
      </c>
      <c r="S155" s="4" t="str">
        <f t="shared" si="117"/>
        <v>J=</v>
      </c>
      <c r="T155" s="35">
        <f t="shared" si="118"/>
        <v>44557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35">
        <f t="shared" si="102"/>
        <v>44536</v>
      </c>
      <c r="B156" s="15">
        <f t="shared" ca="1" si="103"/>
        <v>1002.111817</v>
      </c>
      <c r="C156" s="14">
        <f t="shared" si="104"/>
        <v>1000</v>
      </c>
      <c r="D156" s="13">
        <f ca="1">IF(A156&lt;$B$1,VLOOKUP(A156,[1]DI!$A$4:$B$15000,2,FALSE),0)</f>
        <v>7.6499999999999999E-2</v>
      </c>
      <c r="E156" s="14">
        <f t="shared" ca="1" si="105"/>
        <v>1.0002925600000001</v>
      </c>
      <c r="F156" s="14">
        <f ca="1">(TRUNC(PRODUCT($E$12:$E155),16))</f>
        <v>1.02244111363004</v>
      </c>
      <c r="G156" s="14">
        <f t="shared" ca="1" si="106"/>
        <v>1.02064819771852</v>
      </c>
      <c r="H156" s="14">
        <f t="shared" ca="1" si="107"/>
        <v>1.00175664</v>
      </c>
      <c r="I156" s="13">
        <f t="shared" si="108"/>
        <v>1.4999999999999999E-2</v>
      </c>
      <c r="J156" s="35">
        <f t="shared" si="109"/>
        <v>44526</v>
      </c>
      <c r="K156" s="2">
        <f t="shared" si="110"/>
        <v>6</v>
      </c>
      <c r="L156" s="18">
        <f t="shared" si="111"/>
        <v>6</v>
      </c>
      <c r="M156" s="12">
        <f t="shared" si="112"/>
        <v>1.0003545540000001</v>
      </c>
      <c r="N156" s="12">
        <f t="shared" ca="1" si="113"/>
        <v>1.0021118170000001</v>
      </c>
      <c r="O156" s="18">
        <f t="shared" si="114"/>
        <v>0</v>
      </c>
      <c r="P156" s="14">
        <f t="shared" ca="1" si="115"/>
        <v>2.1118169999999998</v>
      </c>
      <c r="Q156" s="21">
        <f t="shared" si="101"/>
        <v>0</v>
      </c>
      <c r="R156" s="14">
        <f t="shared" si="116"/>
        <v>0</v>
      </c>
      <c r="S156" s="4" t="str">
        <f t="shared" si="117"/>
        <v>J=</v>
      </c>
      <c r="T156" s="35">
        <f t="shared" si="118"/>
        <v>44557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35">
        <f t="shared" si="102"/>
        <v>44537</v>
      </c>
      <c r="B157" s="15">
        <f t="shared" ca="1" si="103"/>
        <v>1002.4642260000001</v>
      </c>
      <c r="C157" s="14">
        <f t="shared" si="104"/>
        <v>1000</v>
      </c>
      <c r="D157" s="13">
        <f ca="1">IF(A157&lt;$B$1,VLOOKUP(A157,[1]DI!$A$4:$B$15000,2,FALSE),0)</f>
        <v>7.6499999999999999E-2</v>
      </c>
      <c r="E157" s="14">
        <f t="shared" ca="1" si="105"/>
        <v>1.0002925600000001</v>
      </c>
      <c r="F157" s="14">
        <f ca="1">(TRUNC(PRODUCT($E$12:$E156),16))</f>
        <v>1.02274023900225</v>
      </c>
      <c r="G157" s="14">
        <f t="shared" ca="1" si="106"/>
        <v>1.02064819771852</v>
      </c>
      <c r="H157" s="14">
        <f t="shared" ca="1" si="107"/>
        <v>1.00204972</v>
      </c>
      <c r="I157" s="13">
        <f t="shared" si="108"/>
        <v>1.4999999999999999E-2</v>
      </c>
      <c r="J157" s="35">
        <f t="shared" si="109"/>
        <v>44526</v>
      </c>
      <c r="K157" s="2">
        <f t="shared" si="110"/>
        <v>7</v>
      </c>
      <c r="L157" s="18">
        <f t="shared" si="111"/>
        <v>7</v>
      </c>
      <c r="M157" s="12">
        <f t="shared" si="112"/>
        <v>1.000413658</v>
      </c>
      <c r="N157" s="12">
        <f t="shared" ca="1" si="113"/>
        <v>1.0024642260000001</v>
      </c>
      <c r="O157" s="18">
        <f t="shared" si="114"/>
        <v>0</v>
      </c>
      <c r="P157" s="14">
        <f t="shared" ca="1" si="115"/>
        <v>2.464226</v>
      </c>
      <c r="Q157" s="21">
        <f t="shared" si="101"/>
        <v>0</v>
      </c>
      <c r="R157" s="14">
        <f t="shared" si="116"/>
        <v>0</v>
      </c>
      <c r="S157" s="4" t="str">
        <f t="shared" si="117"/>
        <v>J=</v>
      </c>
      <c r="T157" s="35">
        <f t="shared" si="118"/>
        <v>44557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35">
        <f t="shared" si="102"/>
        <v>44538</v>
      </c>
      <c r="B158" s="15">
        <f t="shared" ca="1" si="103"/>
        <v>1002.8167539900001</v>
      </c>
      <c r="C158" s="14">
        <f t="shared" si="104"/>
        <v>1000</v>
      </c>
      <c r="D158" s="13">
        <f ca="1">IF(A158&lt;$B$1,VLOOKUP(A158,[1]DI!$A$4:$B$15000,2,FALSE),0)</f>
        <v>7.6499999999999999E-2</v>
      </c>
      <c r="E158" s="14">
        <f t="shared" ca="1" si="105"/>
        <v>1.0002925600000001</v>
      </c>
      <c r="F158" s="14">
        <f ca="1">(TRUNC(PRODUCT($E$12:$E157),16))</f>
        <v>1.02303945188657</v>
      </c>
      <c r="G158" s="14">
        <f t="shared" ca="1" si="106"/>
        <v>1.02064819771852</v>
      </c>
      <c r="H158" s="14">
        <f t="shared" ca="1" si="107"/>
        <v>1.00234288</v>
      </c>
      <c r="I158" s="13">
        <f t="shared" si="108"/>
        <v>1.4999999999999999E-2</v>
      </c>
      <c r="J158" s="35">
        <f t="shared" si="109"/>
        <v>44526</v>
      </c>
      <c r="K158" s="2">
        <f t="shared" si="110"/>
        <v>8</v>
      </c>
      <c r="L158" s="18">
        <f t="shared" si="111"/>
        <v>8</v>
      </c>
      <c r="M158" s="12">
        <f t="shared" si="112"/>
        <v>1.0004727659999999</v>
      </c>
      <c r="N158" s="12">
        <f t="shared" ca="1" si="113"/>
        <v>1.0028167539999999</v>
      </c>
      <c r="O158" s="18">
        <f t="shared" si="114"/>
        <v>0</v>
      </c>
      <c r="P158" s="14">
        <f t="shared" ca="1" si="115"/>
        <v>2.81675399</v>
      </c>
      <c r="Q158" s="21">
        <f t="shared" si="101"/>
        <v>0</v>
      </c>
      <c r="R158" s="14">
        <f t="shared" si="116"/>
        <v>0</v>
      </c>
      <c r="S158" s="4" t="str">
        <f t="shared" si="117"/>
        <v>J=</v>
      </c>
      <c r="T158" s="35">
        <f t="shared" si="118"/>
        <v>44557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35">
        <f t="shared" si="102"/>
        <v>44539</v>
      </c>
      <c r="B159" s="15">
        <f t="shared" ca="1" si="103"/>
        <v>1003.16939999</v>
      </c>
      <c r="C159" s="14">
        <f t="shared" si="104"/>
        <v>1000</v>
      </c>
      <c r="D159" s="13">
        <f ca="1">IF(A159&lt;$B$1,VLOOKUP(A159,[1]DI!$A$4:$B$15000,2,FALSE),0)</f>
        <v>9.1499999999999998E-2</v>
      </c>
      <c r="E159" s="14">
        <f t="shared" ca="1" si="105"/>
        <v>1.00034749</v>
      </c>
      <c r="F159" s="14">
        <f ca="1">(TRUNC(PRODUCT($E$12:$E158),16))</f>
        <v>1.0233387523086099</v>
      </c>
      <c r="G159" s="14">
        <f t="shared" ca="1" si="106"/>
        <v>1.02064819771852</v>
      </c>
      <c r="H159" s="14">
        <f t="shared" ca="1" si="107"/>
        <v>1.00263612</v>
      </c>
      <c r="I159" s="13">
        <f t="shared" si="108"/>
        <v>1.4999999999999999E-2</v>
      </c>
      <c r="J159" s="35">
        <f t="shared" si="109"/>
        <v>44526</v>
      </c>
      <c r="K159" s="2">
        <f t="shared" si="110"/>
        <v>9</v>
      </c>
      <c r="L159" s="18">
        <f t="shared" si="111"/>
        <v>9</v>
      </c>
      <c r="M159" s="12">
        <f t="shared" si="112"/>
        <v>1.0005318780000001</v>
      </c>
      <c r="N159" s="12">
        <f t="shared" ca="1" si="113"/>
        <v>1.0031694</v>
      </c>
      <c r="O159" s="18">
        <f t="shared" si="114"/>
        <v>0</v>
      </c>
      <c r="P159" s="14">
        <f t="shared" ca="1" si="115"/>
        <v>3.1693999900000001</v>
      </c>
      <c r="Q159" s="21">
        <f t="shared" si="101"/>
        <v>0</v>
      </c>
      <c r="R159" s="14">
        <f t="shared" si="116"/>
        <v>0</v>
      </c>
      <c r="S159" s="4" t="str">
        <f t="shared" si="117"/>
        <v>J=</v>
      </c>
      <c r="T159" s="35">
        <f t="shared" si="118"/>
        <v>44557</v>
      </c>
      <c r="U159" s="3"/>
      <c r="V159" s="3"/>
      <c r="W159" s="70" t="s">
        <v>54</v>
      </c>
      <c r="X159" s="71"/>
      <c r="Y159" s="72"/>
      <c r="Z159" s="1"/>
      <c r="AB159" s="73" t="s">
        <v>55</v>
      </c>
      <c r="AC159" s="73" t="s">
        <v>56</v>
      </c>
      <c r="AD159" s="73" t="s">
        <v>57</v>
      </c>
      <c r="AE159" s="73" t="s">
        <v>33</v>
      </c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35">
        <f t="shared" si="102"/>
        <v>44540</v>
      </c>
      <c r="B160" s="15">
        <f t="shared" ca="1" si="103"/>
        <v>1003.5772869899999</v>
      </c>
      <c r="C160" s="14">
        <f t="shared" si="104"/>
        <v>1000</v>
      </c>
      <c r="D160" s="13">
        <f ca="1">IF(A160&lt;$B$1,VLOOKUP(A160,[1]DI!$A$4:$B$15000,2,FALSE),0)</f>
        <v>9.1499999999999998E-2</v>
      </c>
      <c r="E160" s="14">
        <f t="shared" ca="1" si="105"/>
        <v>1.00034749</v>
      </c>
      <c r="F160" s="14">
        <f ca="1">(TRUNC(PRODUCT($E$12:$E159),16))</f>
        <v>1.02369435229165</v>
      </c>
      <c r="G160" s="14">
        <f t="shared" ca="1" si="106"/>
        <v>1.02064819771852</v>
      </c>
      <c r="H160" s="14">
        <f t="shared" ca="1" si="107"/>
        <v>1.00298453</v>
      </c>
      <c r="I160" s="13">
        <f t="shared" si="108"/>
        <v>1.4999999999999999E-2</v>
      </c>
      <c r="J160" s="35">
        <f t="shared" si="109"/>
        <v>44526</v>
      </c>
      <c r="K160" s="2">
        <f t="shared" si="110"/>
        <v>10</v>
      </c>
      <c r="L160" s="18">
        <f t="shared" si="111"/>
        <v>10</v>
      </c>
      <c r="M160" s="12">
        <f t="shared" si="112"/>
        <v>1.0005909930000001</v>
      </c>
      <c r="N160" s="12">
        <f t="shared" ca="1" si="113"/>
        <v>1.0035772869999999</v>
      </c>
      <c r="O160" s="18">
        <f t="shared" si="114"/>
        <v>0</v>
      </c>
      <c r="P160" s="14">
        <f t="shared" ca="1" si="115"/>
        <v>3.5772869900000002</v>
      </c>
      <c r="Q160" s="21">
        <f t="shared" si="101"/>
        <v>0</v>
      </c>
      <c r="R160" s="14">
        <f t="shared" si="116"/>
        <v>0</v>
      </c>
      <c r="S160" s="4" t="str">
        <f t="shared" si="117"/>
        <v>J=</v>
      </c>
      <c r="T160" s="35">
        <f t="shared" si="118"/>
        <v>44557</v>
      </c>
      <c r="U160" s="3"/>
      <c r="V160" s="3"/>
      <c r="W160" s="74">
        <f>[2]Plan1!$A230</f>
        <v>43831</v>
      </c>
      <c r="X160" s="74" t="str">
        <f>[2]Plan1!$C230</f>
        <v>Confraternização Universal</v>
      </c>
      <c r="Y160" s="64"/>
      <c r="Z160" s="1"/>
      <c r="AB160" s="68">
        <f t="shared" ref="AB160:AB166" si="119">WORKDAY(AC160,-1,$W$160:$W$544)</f>
        <v>44391</v>
      </c>
      <c r="AC160" s="68">
        <f>A12</f>
        <v>44392</v>
      </c>
      <c r="AD160" s="68">
        <f t="shared" ref="AD160:AD163" si="120">WORKDAY(AB160,1,$W$160:$W$544)</f>
        <v>44392</v>
      </c>
      <c r="AE160" s="132">
        <v>1.4999999999999999E-2</v>
      </c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35">
        <f t="shared" si="102"/>
        <v>44541</v>
      </c>
      <c r="B161" s="15">
        <f t="shared" ca="1" si="103"/>
        <v>1003.9853379899999</v>
      </c>
      <c r="C161" s="14">
        <f t="shared" si="104"/>
        <v>1000</v>
      </c>
      <c r="D161" s="13">
        <f ca="1">IF(A161&lt;$B$1,VLOOKUP(A161,[1]DI!$A$4:$B$15000,2,FALSE),0)</f>
        <v>0</v>
      </c>
      <c r="E161" s="14">
        <f t="shared" ca="1" si="105"/>
        <v>1</v>
      </c>
      <c r="F161" s="14">
        <f ca="1">(TRUNC(PRODUCT($E$12:$E160),16))</f>
        <v>1.02405007584213</v>
      </c>
      <c r="G161" s="14">
        <f t="shared" ca="1" si="106"/>
        <v>1.02064819771852</v>
      </c>
      <c r="H161" s="14">
        <f t="shared" ca="1" si="107"/>
        <v>1.0033330600000001</v>
      </c>
      <c r="I161" s="13">
        <f t="shared" si="108"/>
        <v>1.4999999999999999E-2</v>
      </c>
      <c r="J161" s="35">
        <f t="shared" si="109"/>
        <v>44526</v>
      </c>
      <c r="K161" s="2">
        <f t="shared" si="110"/>
        <v>10</v>
      </c>
      <c r="L161" s="18">
        <f t="shared" si="111"/>
        <v>11</v>
      </c>
      <c r="M161" s="12">
        <f t="shared" si="112"/>
        <v>1.0006501109999999</v>
      </c>
      <c r="N161" s="12">
        <f t="shared" ca="1" si="113"/>
        <v>1.0039853379999999</v>
      </c>
      <c r="O161" s="18">
        <f t="shared" si="114"/>
        <v>0</v>
      </c>
      <c r="P161" s="14">
        <f t="shared" ca="1" si="115"/>
        <v>3.9853379900000001</v>
      </c>
      <c r="Q161" s="21">
        <f t="shared" si="101"/>
        <v>0</v>
      </c>
      <c r="R161" s="14">
        <f t="shared" si="116"/>
        <v>0</v>
      </c>
      <c r="S161" s="4" t="str">
        <f t="shared" si="117"/>
        <v>J=</v>
      </c>
      <c r="T161" s="35">
        <f t="shared" si="118"/>
        <v>44557</v>
      </c>
      <c r="U161" s="3"/>
      <c r="V161" s="3"/>
      <c r="W161" s="74">
        <f>[2]Plan1!$A231</f>
        <v>43885</v>
      </c>
      <c r="X161" s="74" t="str">
        <f>[2]Plan1!$C231</f>
        <v>Carnaval</v>
      </c>
      <c r="Y161" s="64"/>
      <c r="Z161" s="1"/>
      <c r="AB161" s="68">
        <f>WORKDAY(AC161,-1,$W$160:$W$544)</f>
        <v>44400</v>
      </c>
      <c r="AC161" s="68">
        <v>44403</v>
      </c>
      <c r="AD161" s="68">
        <f t="shared" si="120"/>
        <v>44403</v>
      </c>
      <c r="AE161" s="132">
        <v>1.4999999999999999E-2</v>
      </c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35">
        <f t="shared" si="102"/>
        <v>44542</v>
      </c>
      <c r="B162" s="15">
        <f t="shared" ca="1" si="103"/>
        <v>1003.9853379899999</v>
      </c>
      <c r="C162" s="14">
        <f t="shared" si="104"/>
        <v>1000</v>
      </c>
      <c r="D162" s="13">
        <f ca="1">IF(A162&lt;$B$1,VLOOKUP(A162,[1]DI!$A$4:$B$15000,2,FALSE),0)</f>
        <v>0</v>
      </c>
      <c r="E162" s="14">
        <f t="shared" ca="1" si="105"/>
        <v>1</v>
      </c>
      <c r="F162" s="14">
        <f ca="1">(TRUNC(PRODUCT($E$12:$E161),16))</f>
        <v>1.02405007584213</v>
      </c>
      <c r="G162" s="14">
        <f t="shared" ca="1" si="106"/>
        <v>1.02064819771852</v>
      </c>
      <c r="H162" s="14">
        <f t="shared" ca="1" si="107"/>
        <v>1.0033330600000001</v>
      </c>
      <c r="I162" s="13">
        <f t="shared" si="108"/>
        <v>1.4999999999999999E-2</v>
      </c>
      <c r="J162" s="35">
        <f t="shared" si="109"/>
        <v>44526</v>
      </c>
      <c r="K162" s="2">
        <f t="shared" si="110"/>
        <v>10</v>
      </c>
      <c r="L162" s="18">
        <f t="shared" si="111"/>
        <v>11</v>
      </c>
      <c r="M162" s="12">
        <f t="shared" si="112"/>
        <v>1.0006501109999999</v>
      </c>
      <c r="N162" s="12">
        <f t="shared" ca="1" si="113"/>
        <v>1.0039853379999999</v>
      </c>
      <c r="O162" s="18">
        <f t="shared" si="114"/>
        <v>0</v>
      </c>
      <c r="P162" s="14">
        <f t="shared" ca="1" si="115"/>
        <v>3.9853379900000001</v>
      </c>
      <c r="Q162" s="21">
        <f t="shared" si="101"/>
        <v>0</v>
      </c>
      <c r="R162" s="14">
        <f t="shared" si="116"/>
        <v>0</v>
      </c>
      <c r="S162" s="4" t="str">
        <f t="shared" si="117"/>
        <v>J=</v>
      </c>
      <c r="T162" s="35">
        <f t="shared" si="118"/>
        <v>44557</v>
      </c>
      <c r="U162" s="3"/>
      <c r="V162" s="3"/>
      <c r="W162" s="74">
        <f>[2]Plan1!$A232</f>
        <v>43886</v>
      </c>
      <c r="X162" s="74" t="str">
        <f>[2]Plan1!$C232</f>
        <v>Carnaval</v>
      </c>
      <c r="Y162" s="64"/>
      <c r="Z162" s="1"/>
      <c r="AB162" s="68">
        <f t="shared" si="119"/>
        <v>44433</v>
      </c>
      <c r="AC162" s="68">
        <f>EDATE(AC161,1)</f>
        <v>44434</v>
      </c>
      <c r="AD162" s="68">
        <f t="shared" si="120"/>
        <v>44434</v>
      </c>
      <c r="AE162" s="132">
        <v>1.4999999999999999E-2</v>
      </c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35">
        <f t="shared" si="102"/>
        <v>44543</v>
      </c>
      <c r="B163" s="15">
        <f t="shared" ca="1" si="103"/>
        <v>1003.9853379899999</v>
      </c>
      <c r="C163" s="14">
        <f t="shared" si="104"/>
        <v>1000</v>
      </c>
      <c r="D163" s="13">
        <f ca="1">IF(A163&lt;$B$1,VLOOKUP(A163,[1]DI!$A$4:$B$15000,2,FALSE),0)</f>
        <v>9.1499999999999998E-2</v>
      </c>
      <c r="E163" s="14">
        <f t="shared" ca="1" si="105"/>
        <v>1.00034749</v>
      </c>
      <c r="F163" s="14">
        <f ca="1">(TRUNC(PRODUCT($E$12:$E162),16))</f>
        <v>1.02405007584213</v>
      </c>
      <c r="G163" s="14">
        <f t="shared" ca="1" si="106"/>
        <v>1.02064819771852</v>
      </c>
      <c r="H163" s="14">
        <f t="shared" ca="1" si="107"/>
        <v>1.0033330600000001</v>
      </c>
      <c r="I163" s="13">
        <f t="shared" si="108"/>
        <v>1.4999999999999999E-2</v>
      </c>
      <c r="J163" s="35">
        <f t="shared" si="109"/>
        <v>44526</v>
      </c>
      <c r="K163" s="2">
        <f t="shared" si="110"/>
        <v>11</v>
      </c>
      <c r="L163" s="18">
        <f t="shared" si="111"/>
        <v>11</v>
      </c>
      <c r="M163" s="12">
        <f t="shared" si="112"/>
        <v>1.0006501109999999</v>
      </c>
      <c r="N163" s="12">
        <f t="shared" ca="1" si="113"/>
        <v>1.0039853379999999</v>
      </c>
      <c r="O163" s="18">
        <f t="shared" si="114"/>
        <v>0</v>
      </c>
      <c r="P163" s="14">
        <f t="shared" ca="1" si="115"/>
        <v>3.9853379900000001</v>
      </c>
      <c r="Q163" s="21">
        <f t="shared" si="101"/>
        <v>0</v>
      </c>
      <c r="R163" s="14">
        <f t="shared" si="116"/>
        <v>0</v>
      </c>
      <c r="S163" s="4" t="str">
        <f t="shared" si="117"/>
        <v>J=</v>
      </c>
      <c r="T163" s="35">
        <f t="shared" si="118"/>
        <v>44557</v>
      </c>
      <c r="U163" s="3"/>
      <c r="V163" s="3"/>
      <c r="W163" s="74">
        <f>[2]Plan1!$A233</f>
        <v>43931</v>
      </c>
      <c r="X163" s="74" t="str">
        <f>[2]Plan1!$C233</f>
        <v>Paixão de Cristo</v>
      </c>
      <c r="Y163" s="64"/>
      <c r="Z163" s="1"/>
      <c r="AB163" s="68">
        <f t="shared" si="119"/>
        <v>44463</v>
      </c>
      <c r="AC163" s="68">
        <f t="shared" ref="AC163:AC173" si="121">EDATE(AC162,1)</f>
        <v>44465</v>
      </c>
      <c r="AD163" s="68">
        <f t="shared" si="120"/>
        <v>44466</v>
      </c>
      <c r="AE163" s="132">
        <v>1.4999999999999999E-2</v>
      </c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35">
        <f t="shared" si="102"/>
        <v>44544</v>
      </c>
      <c r="B164" s="15">
        <f t="shared" ca="1" si="103"/>
        <v>1004.393544</v>
      </c>
      <c r="C164" s="14">
        <f t="shared" si="104"/>
        <v>1000</v>
      </c>
      <c r="D164" s="13">
        <f ca="1">IF(A164&lt;$B$1,VLOOKUP(A164,[1]DI!$A$4:$B$15000,2,FALSE),0)</f>
        <v>9.1499999999999998E-2</v>
      </c>
      <c r="E164" s="14">
        <f t="shared" ca="1" si="105"/>
        <v>1.00034749</v>
      </c>
      <c r="F164" s="14">
        <f ca="1">(TRUNC(PRODUCT($E$12:$E163),16))</f>
        <v>1.02440592300299</v>
      </c>
      <c r="G164" s="14">
        <f t="shared" ca="1" si="106"/>
        <v>1.02064819771852</v>
      </c>
      <c r="H164" s="14">
        <f t="shared" ca="1" si="107"/>
        <v>1.0036817</v>
      </c>
      <c r="I164" s="13">
        <f t="shared" si="108"/>
        <v>1.4999999999999999E-2</v>
      </c>
      <c r="J164" s="35">
        <f t="shared" si="109"/>
        <v>44526</v>
      </c>
      <c r="K164" s="2">
        <f t="shared" si="110"/>
        <v>12</v>
      </c>
      <c r="L164" s="18">
        <f t="shared" si="111"/>
        <v>12</v>
      </c>
      <c r="M164" s="12">
        <f t="shared" si="112"/>
        <v>1.000709233</v>
      </c>
      <c r="N164" s="12">
        <f t="shared" ca="1" si="113"/>
        <v>1.004393544</v>
      </c>
      <c r="O164" s="18">
        <f t="shared" si="114"/>
        <v>0</v>
      </c>
      <c r="P164" s="14">
        <f t="shared" ca="1" si="115"/>
        <v>4.3935440000000003</v>
      </c>
      <c r="Q164" s="21">
        <f t="shared" si="101"/>
        <v>0</v>
      </c>
      <c r="R164" s="14">
        <f t="shared" si="116"/>
        <v>0</v>
      </c>
      <c r="S164" s="4" t="str">
        <f t="shared" si="117"/>
        <v>J=</v>
      </c>
      <c r="T164" s="35">
        <f t="shared" si="118"/>
        <v>44557</v>
      </c>
      <c r="U164" s="3"/>
      <c r="V164" s="3"/>
      <c r="W164" s="74">
        <f>[2]Plan1!$A234</f>
        <v>43942</v>
      </c>
      <c r="X164" s="74" t="str">
        <f>[2]Plan1!$C234</f>
        <v>Tiradentes</v>
      </c>
      <c r="Y164" s="64"/>
      <c r="Z164" s="1"/>
      <c r="AB164" s="68">
        <f t="shared" si="119"/>
        <v>44494</v>
      </c>
      <c r="AC164" s="68">
        <f t="shared" si="121"/>
        <v>44495</v>
      </c>
      <c r="AD164" s="68">
        <f t="shared" ref="AD164:AD166" si="122">WORKDAY(AB164,1,$W$160:$W$544)</f>
        <v>44495</v>
      </c>
      <c r="AE164" s="132">
        <v>1.4999999999999999E-2</v>
      </c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35">
        <f t="shared" si="102"/>
        <v>44545</v>
      </c>
      <c r="B165" s="15">
        <f t="shared" ca="1" si="103"/>
        <v>1004.80192499</v>
      </c>
      <c r="C165" s="14">
        <f t="shared" si="104"/>
        <v>1000</v>
      </c>
      <c r="D165" s="13">
        <f ca="1">IF(A165&lt;$B$1,VLOOKUP(A165,[1]DI!$A$4:$B$15000,2,FALSE),0)</f>
        <v>9.1499999999999998E-2</v>
      </c>
      <c r="E165" s="14">
        <f t="shared" ca="1" si="105"/>
        <v>1.00034749</v>
      </c>
      <c r="F165" s="14">
        <f ca="1">(TRUNC(PRODUCT($E$12:$E164),16))</f>
        <v>1.0247618938171701</v>
      </c>
      <c r="G165" s="14">
        <f t="shared" ca="1" si="106"/>
        <v>1.02064819771852</v>
      </c>
      <c r="H165" s="14">
        <f t="shared" ca="1" si="107"/>
        <v>1.00403047</v>
      </c>
      <c r="I165" s="13">
        <f t="shared" si="108"/>
        <v>1.4999999999999999E-2</v>
      </c>
      <c r="J165" s="35">
        <f t="shared" si="109"/>
        <v>44526</v>
      </c>
      <c r="K165" s="2">
        <f t="shared" si="110"/>
        <v>13</v>
      </c>
      <c r="L165" s="18">
        <f t="shared" si="111"/>
        <v>13</v>
      </c>
      <c r="M165" s="12">
        <f t="shared" si="112"/>
        <v>1.000768358</v>
      </c>
      <c r="N165" s="12">
        <f t="shared" ca="1" si="113"/>
        <v>1.004801925</v>
      </c>
      <c r="O165" s="18">
        <f t="shared" si="114"/>
        <v>0</v>
      </c>
      <c r="P165" s="14">
        <f t="shared" ca="1" si="115"/>
        <v>4.8019249899999998</v>
      </c>
      <c r="Q165" s="21">
        <f t="shared" si="101"/>
        <v>0</v>
      </c>
      <c r="R165" s="14">
        <f t="shared" si="116"/>
        <v>0</v>
      </c>
      <c r="S165" s="4" t="str">
        <f t="shared" si="117"/>
        <v>J=</v>
      </c>
      <c r="T165" s="35">
        <f t="shared" si="118"/>
        <v>44557</v>
      </c>
      <c r="U165" s="3"/>
      <c r="V165" s="3"/>
      <c r="W165" s="74">
        <f>[2]Plan1!$A235</f>
        <v>43952</v>
      </c>
      <c r="X165" s="74" t="str">
        <f>[2]Plan1!$C235</f>
        <v>Dia do Trabalho</v>
      </c>
      <c r="Y165" s="64"/>
      <c r="Z165" s="1"/>
      <c r="AB165" s="68">
        <f t="shared" si="119"/>
        <v>44525</v>
      </c>
      <c r="AC165" s="68">
        <f t="shared" si="121"/>
        <v>44526</v>
      </c>
      <c r="AD165" s="68">
        <f t="shared" si="122"/>
        <v>44526</v>
      </c>
      <c r="AE165" s="132">
        <v>1.4999999999999999E-2</v>
      </c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35">
        <f t="shared" si="102"/>
        <v>44546</v>
      </c>
      <c r="B166" s="15">
        <f t="shared" ca="1" si="103"/>
        <v>1005.210471</v>
      </c>
      <c r="C166" s="14">
        <f t="shared" si="104"/>
        <v>1000</v>
      </c>
      <c r="D166" s="13">
        <f ca="1">IF(A166&lt;$B$1,VLOOKUP(A166,[1]DI!$A$4:$B$15000,2,FALSE),0)</f>
        <v>9.1499999999999998E-2</v>
      </c>
      <c r="E166" s="14">
        <f t="shared" ca="1" si="105"/>
        <v>1.00034749</v>
      </c>
      <c r="F166" s="14">
        <f ca="1">(TRUNC(PRODUCT($E$12:$E165),16))</f>
        <v>1.02511798832765</v>
      </c>
      <c r="G166" s="14">
        <f t="shared" ca="1" si="106"/>
        <v>1.02064819771852</v>
      </c>
      <c r="H166" s="14">
        <f t="shared" ca="1" si="107"/>
        <v>1.0043793599999999</v>
      </c>
      <c r="I166" s="13">
        <f t="shared" si="108"/>
        <v>1.4999999999999999E-2</v>
      </c>
      <c r="J166" s="35">
        <f t="shared" si="109"/>
        <v>44526</v>
      </c>
      <c r="K166" s="2">
        <f t="shared" si="110"/>
        <v>14</v>
      </c>
      <c r="L166" s="18">
        <f t="shared" si="111"/>
        <v>14</v>
      </c>
      <c r="M166" s="12">
        <f t="shared" si="112"/>
        <v>1.000827487</v>
      </c>
      <c r="N166" s="12">
        <f t="shared" ca="1" si="113"/>
        <v>1.005210471</v>
      </c>
      <c r="O166" s="18">
        <f t="shared" si="114"/>
        <v>0</v>
      </c>
      <c r="P166" s="14">
        <f t="shared" ca="1" si="115"/>
        <v>5.2104710000000001</v>
      </c>
      <c r="Q166" s="21">
        <f t="shared" si="101"/>
        <v>0</v>
      </c>
      <c r="R166" s="14">
        <f t="shared" si="116"/>
        <v>0</v>
      </c>
      <c r="S166" s="4" t="str">
        <f t="shared" si="117"/>
        <v>J=</v>
      </c>
      <c r="T166" s="35">
        <f t="shared" si="118"/>
        <v>44557</v>
      </c>
      <c r="U166" s="3"/>
      <c r="V166" s="3"/>
      <c r="W166" s="74">
        <f>[2]Plan1!$A236</f>
        <v>43993</v>
      </c>
      <c r="X166" s="74" t="str">
        <f>[2]Plan1!$C236</f>
        <v>Corpus Christi</v>
      </c>
      <c r="Y166" s="64"/>
      <c r="Z166" s="1"/>
      <c r="AB166" s="68">
        <f t="shared" si="119"/>
        <v>44554</v>
      </c>
      <c r="AC166" s="68">
        <f t="shared" si="121"/>
        <v>44556</v>
      </c>
      <c r="AD166" s="68">
        <f t="shared" si="122"/>
        <v>44557</v>
      </c>
      <c r="AE166" s="132">
        <v>1.4999999999999999E-2</v>
      </c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35">
        <f t="shared" si="102"/>
        <v>44547</v>
      </c>
      <c r="B167" s="15">
        <f t="shared" ca="1" si="103"/>
        <v>1005.61919199</v>
      </c>
      <c r="C167" s="14">
        <f t="shared" si="104"/>
        <v>1000</v>
      </c>
      <c r="D167" s="13">
        <f ca="1">IF(A167&lt;$B$1,VLOOKUP(A167,[1]DI!$A$4:$B$15000,2,FALSE),0)</f>
        <v>9.1499999999999998E-2</v>
      </c>
      <c r="E167" s="14">
        <f t="shared" ca="1" si="105"/>
        <v>1.00034749</v>
      </c>
      <c r="F167" s="14">
        <f ca="1">(TRUNC(PRODUCT($E$12:$E166),16))</f>
        <v>1.0254742065774201</v>
      </c>
      <c r="G167" s="14">
        <f t="shared" ca="1" si="106"/>
        <v>1.02064819771852</v>
      </c>
      <c r="H167" s="14">
        <f t="shared" ca="1" si="107"/>
        <v>1.00472838</v>
      </c>
      <c r="I167" s="13">
        <f t="shared" si="108"/>
        <v>1.4999999999999999E-2</v>
      </c>
      <c r="J167" s="35">
        <f t="shared" si="109"/>
        <v>44526</v>
      </c>
      <c r="K167" s="2">
        <f t="shared" si="110"/>
        <v>15</v>
      </c>
      <c r="L167" s="18">
        <f t="shared" si="111"/>
        <v>15</v>
      </c>
      <c r="M167" s="12">
        <f t="shared" si="112"/>
        <v>1.0008866199999999</v>
      </c>
      <c r="N167" s="12">
        <f t="shared" ca="1" si="113"/>
        <v>1.0056191919999999</v>
      </c>
      <c r="O167" s="18">
        <f t="shared" si="114"/>
        <v>0</v>
      </c>
      <c r="P167" s="14">
        <f t="shared" ca="1" si="115"/>
        <v>5.61919199</v>
      </c>
      <c r="Q167" s="21">
        <f t="shared" si="101"/>
        <v>0</v>
      </c>
      <c r="R167" s="14">
        <f t="shared" si="116"/>
        <v>0</v>
      </c>
      <c r="S167" s="4" t="str">
        <f t="shared" si="117"/>
        <v>J=</v>
      </c>
      <c r="T167" s="35">
        <f t="shared" si="118"/>
        <v>44557</v>
      </c>
      <c r="U167" s="3"/>
      <c r="V167" s="3"/>
      <c r="W167" s="74">
        <f>[2]Plan1!$A237</f>
        <v>44081</v>
      </c>
      <c r="X167" s="74" t="str">
        <f>[2]Plan1!$C237</f>
        <v>Independência do Brasil</v>
      </c>
      <c r="Y167" s="64"/>
      <c r="Z167" s="1"/>
      <c r="AB167" s="68">
        <f t="shared" ref="AB167:AB169" si="123">WORKDAY(AC167,-1,$W$160:$W$544)</f>
        <v>44586</v>
      </c>
      <c r="AC167" s="68">
        <f t="shared" si="121"/>
        <v>44587</v>
      </c>
      <c r="AD167" s="68">
        <f t="shared" ref="AD167:AD169" si="124">WORKDAY(AB167,1,$W$160:$W$544)</f>
        <v>44587</v>
      </c>
      <c r="AE167" s="132">
        <v>1.4999999999999999E-2</v>
      </c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35">
        <f t="shared" si="102"/>
        <v>44548</v>
      </c>
      <c r="B168" s="15">
        <f t="shared" ca="1" si="103"/>
        <v>1006.028068</v>
      </c>
      <c r="C168" s="14">
        <f t="shared" si="104"/>
        <v>1000</v>
      </c>
      <c r="D168" s="13">
        <f ca="1">IF(A168&lt;$B$1,VLOOKUP(A168,[1]DI!$A$4:$B$15000,2,FALSE),0)</f>
        <v>0</v>
      </c>
      <c r="E168" s="14">
        <f t="shared" ca="1" si="105"/>
        <v>1</v>
      </c>
      <c r="F168" s="14">
        <f ca="1">(TRUNC(PRODUCT($E$12:$E167),16))</f>
        <v>1.0258305486094601</v>
      </c>
      <c r="G168" s="14">
        <f t="shared" ca="1" si="106"/>
        <v>1.02064819771852</v>
      </c>
      <c r="H168" s="14">
        <f t="shared" ca="1" si="107"/>
        <v>1.00507751</v>
      </c>
      <c r="I168" s="13">
        <f t="shared" si="108"/>
        <v>1.4999999999999999E-2</v>
      </c>
      <c r="J168" s="35">
        <f t="shared" si="109"/>
        <v>44526</v>
      </c>
      <c r="K168" s="2">
        <f t="shared" si="110"/>
        <v>15</v>
      </c>
      <c r="L168" s="18">
        <f t="shared" si="111"/>
        <v>16</v>
      </c>
      <c r="M168" s="12">
        <f t="shared" si="112"/>
        <v>1.0009457559999999</v>
      </c>
      <c r="N168" s="12">
        <f t="shared" ca="1" si="113"/>
        <v>1.006028068</v>
      </c>
      <c r="O168" s="18">
        <f t="shared" si="114"/>
        <v>0</v>
      </c>
      <c r="P168" s="14">
        <f t="shared" ca="1" si="115"/>
        <v>6.0280680000000002</v>
      </c>
      <c r="Q168" s="21">
        <f t="shared" si="101"/>
        <v>0</v>
      </c>
      <c r="R168" s="14">
        <f t="shared" si="116"/>
        <v>0</v>
      </c>
      <c r="S168" s="4" t="str">
        <f t="shared" si="117"/>
        <v>J=</v>
      </c>
      <c r="T168" s="35">
        <f t="shared" si="118"/>
        <v>44557</v>
      </c>
      <c r="U168" s="3"/>
      <c r="V168" s="3"/>
      <c r="W168" s="74">
        <f>[2]Plan1!$A238</f>
        <v>44116</v>
      </c>
      <c r="X168" s="74" t="str">
        <f>[2]Plan1!$C238</f>
        <v>Nossa Sr.a Aparecida - Padroeira do Brasil</v>
      </c>
      <c r="Y168" s="64"/>
      <c r="Z168" s="1"/>
      <c r="AB168" s="68">
        <f t="shared" si="123"/>
        <v>44617</v>
      </c>
      <c r="AC168" s="68">
        <f t="shared" si="121"/>
        <v>44618</v>
      </c>
      <c r="AD168" s="68">
        <f t="shared" si="124"/>
        <v>44622</v>
      </c>
      <c r="AE168" s="132">
        <v>1.4999999999999999E-2</v>
      </c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35">
        <f t="shared" si="102"/>
        <v>44549</v>
      </c>
      <c r="B169" s="15">
        <f t="shared" ca="1" si="103"/>
        <v>1006.028068</v>
      </c>
      <c r="C169" s="14">
        <f t="shared" si="104"/>
        <v>1000</v>
      </c>
      <c r="D169" s="13">
        <f ca="1">IF(A169&lt;$B$1,VLOOKUP(A169,[1]DI!$A$4:$B$15000,2,FALSE),0)</f>
        <v>0</v>
      </c>
      <c r="E169" s="14">
        <f t="shared" ca="1" si="105"/>
        <v>1</v>
      </c>
      <c r="F169" s="14">
        <f ca="1">(TRUNC(PRODUCT($E$12:$E168),16))</f>
        <v>1.0258305486094601</v>
      </c>
      <c r="G169" s="14">
        <f t="shared" ca="1" si="106"/>
        <v>1.02064819771852</v>
      </c>
      <c r="H169" s="14">
        <f t="shared" ca="1" si="107"/>
        <v>1.00507751</v>
      </c>
      <c r="I169" s="13">
        <f t="shared" si="108"/>
        <v>1.4999999999999999E-2</v>
      </c>
      <c r="J169" s="35">
        <f t="shared" si="109"/>
        <v>44526</v>
      </c>
      <c r="K169" s="2">
        <f t="shared" si="110"/>
        <v>15</v>
      </c>
      <c r="L169" s="18">
        <f t="shared" si="111"/>
        <v>16</v>
      </c>
      <c r="M169" s="12">
        <f t="shared" si="112"/>
        <v>1.0009457559999999</v>
      </c>
      <c r="N169" s="12">
        <f t="shared" ca="1" si="113"/>
        <v>1.006028068</v>
      </c>
      <c r="O169" s="18">
        <f t="shared" si="114"/>
        <v>0</v>
      </c>
      <c r="P169" s="14">
        <f t="shared" ca="1" si="115"/>
        <v>6.0280680000000002</v>
      </c>
      <c r="Q169" s="21">
        <f t="shared" si="101"/>
        <v>0</v>
      </c>
      <c r="R169" s="14">
        <f t="shared" si="116"/>
        <v>0</v>
      </c>
      <c r="S169" s="4" t="str">
        <f t="shared" si="117"/>
        <v>J=</v>
      </c>
      <c r="T169" s="35">
        <f t="shared" si="118"/>
        <v>44557</v>
      </c>
      <c r="U169" s="3"/>
      <c r="V169" s="3"/>
      <c r="W169" s="74">
        <f>[2]Plan1!$A239</f>
        <v>44137</v>
      </c>
      <c r="X169" s="74" t="str">
        <f>[2]Plan1!$C239</f>
        <v>Finados</v>
      </c>
      <c r="Y169" s="64"/>
      <c r="Z169" s="1"/>
      <c r="AB169" s="68">
        <f t="shared" si="123"/>
        <v>44645</v>
      </c>
      <c r="AC169" s="68">
        <f t="shared" si="121"/>
        <v>44646</v>
      </c>
      <c r="AD169" s="68">
        <f t="shared" si="124"/>
        <v>44648</v>
      </c>
      <c r="AE169" s="132">
        <v>1.4999999999999999E-2</v>
      </c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35">
        <f t="shared" si="102"/>
        <v>44550</v>
      </c>
      <c r="B170" s="15">
        <f t="shared" ca="1" si="103"/>
        <v>1006.028068</v>
      </c>
      <c r="C170" s="14">
        <f t="shared" si="104"/>
        <v>1000</v>
      </c>
      <c r="D170" s="13">
        <f ca="1">IF(A170&lt;$B$1,VLOOKUP(A170,[1]DI!$A$4:$B$15000,2,FALSE),0)</f>
        <v>9.1499999999999998E-2</v>
      </c>
      <c r="E170" s="14">
        <f t="shared" ca="1" si="105"/>
        <v>1.00034749</v>
      </c>
      <c r="F170" s="14">
        <f ca="1">(TRUNC(PRODUCT($E$12:$E169),16))</f>
        <v>1.0258305486094601</v>
      </c>
      <c r="G170" s="14">
        <f t="shared" ca="1" si="106"/>
        <v>1.02064819771852</v>
      </c>
      <c r="H170" s="14">
        <f t="shared" ca="1" si="107"/>
        <v>1.00507751</v>
      </c>
      <c r="I170" s="13">
        <f t="shared" si="108"/>
        <v>1.4999999999999999E-2</v>
      </c>
      <c r="J170" s="35">
        <f t="shared" si="109"/>
        <v>44526</v>
      </c>
      <c r="K170" s="2">
        <f t="shared" si="110"/>
        <v>16</v>
      </c>
      <c r="L170" s="18">
        <f t="shared" si="111"/>
        <v>16</v>
      </c>
      <c r="M170" s="12">
        <f t="shared" si="112"/>
        <v>1.0009457559999999</v>
      </c>
      <c r="N170" s="12">
        <f t="shared" ca="1" si="113"/>
        <v>1.006028068</v>
      </c>
      <c r="O170" s="18">
        <f t="shared" si="114"/>
        <v>0</v>
      </c>
      <c r="P170" s="14">
        <f t="shared" ca="1" si="115"/>
        <v>6.0280680000000002</v>
      </c>
      <c r="Q170" s="21">
        <f t="shared" si="101"/>
        <v>0</v>
      </c>
      <c r="R170" s="14">
        <f t="shared" si="116"/>
        <v>0</v>
      </c>
      <c r="S170" s="4" t="str">
        <f t="shared" si="117"/>
        <v>J=</v>
      </c>
      <c r="T170" s="35">
        <f t="shared" si="118"/>
        <v>44557</v>
      </c>
      <c r="U170" s="3"/>
      <c r="V170" s="3"/>
      <c r="W170" s="74">
        <f>[2]Plan1!$A240</f>
        <v>44150</v>
      </c>
      <c r="X170" s="74" t="str">
        <f>[2]Plan1!$C240</f>
        <v>Proclamação da República</v>
      </c>
      <c r="Y170" s="64"/>
      <c r="Z170" s="1"/>
      <c r="AB170" s="68">
        <f t="shared" ref="AB170" si="125">WORKDAY(AC170,-1,$W$160:$W$544)</f>
        <v>44676</v>
      </c>
      <c r="AC170" s="68">
        <f t="shared" si="121"/>
        <v>44677</v>
      </c>
      <c r="AD170" s="68">
        <f t="shared" ref="AD170" si="126">WORKDAY(AB170,1,$W$160:$W$544)</f>
        <v>44677</v>
      </c>
      <c r="AE170" s="132">
        <v>1.4999999999999999E-2</v>
      </c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35">
        <f t="shared" si="102"/>
        <v>44551</v>
      </c>
      <c r="B171" s="15">
        <f t="shared" ca="1" si="103"/>
        <v>1006.437108</v>
      </c>
      <c r="C171" s="14">
        <f t="shared" si="104"/>
        <v>1000</v>
      </c>
      <c r="D171" s="13">
        <f ca="1">IF(A171&lt;$B$1,VLOOKUP(A171,[1]DI!$A$4:$B$15000,2,FALSE),0)</f>
        <v>9.1499999999999998E-2</v>
      </c>
      <c r="E171" s="14">
        <f t="shared" ca="1" si="105"/>
        <v>1.00034749</v>
      </c>
      <c r="F171" s="14">
        <f ca="1">(TRUNC(PRODUCT($E$12:$E170),16))</f>
        <v>1.0261870144667999</v>
      </c>
      <c r="G171" s="14">
        <f t="shared" ca="1" si="106"/>
        <v>1.02064819771852</v>
      </c>
      <c r="H171" s="14">
        <f t="shared" ca="1" si="107"/>
        <v>1.00542676</v>
      </c>
      <c r="I171" s="13">
        <f t="shared" si="108"/>
        <v>1.4999999999999999E-2</v>
      </c>
      <c r="J171" s="35">
        <f t="shared" si="109"/>
        <v>44526</v>
      </c>
      <c r="K171" s="2">
        <f t="shared" si="110"/>
        <v>17</v>
      </c>
      <c r="L171" s="18">
        <f t="shared" si="111"/>
        <v>17</v>
      </c>
      <c r="M171" s="12">
        <f t="shared" si="112"/>
        <v>1.0010048949999999</v>
      </c>
      <c r="N171" s="12">
        <f t="shared" ca="1" si="113"/>
        <v>1.0064371080000001</v>
      </c>
      <c r="O171" s="18">
        <f t="shared" si="114"/>
        <v>0</v>
      </c>
      <c r="P171" s="14">
        <f t="shared" ca="1" si="115"/>
        <v>6.4371080000000003</v>
      </c>
      <c r="Q171" s="21">
        <f t="shared" si="101"/>
        <v>0</v>
      </c>
      <c r="R171" s="14">
        <f t="shared" si="116"/>
        <v>0</v>
      </c>
      <c r="S171" s="4" t="str">
        <f t="shared" si="117"/>
        <v>J=</v>
      </c>
      <c r="T171" s="35">
        <f t="shared" si="118"/>
        <v>44557</v>
      </c>
      <c r="U171" s="3"/>
      <c r="V171" s="3"/>
      <c r="W171" s="74">
        <f>[2]Plan1!$A241</f>
        <v>44190</v>
      </c>
      <c r="X171" s="74" t="str">
        <f>[2]Plan1!$C241</f>
        <v>Natal</v>
      </c>
      <c r="Y171" s="64"/>
      <c r="Z171" s="1"/>
      <c r="AB171" s="68">
        <f t="shared" ref="AB171" si="127">WORKDAY(AC171,-1,$W$160:$W$544)</f>
        <v>44706</v>
      </c>
      <c r="AC171" s="68">
        <f t="shared" si="121"/>
        <v>44707</v>
      </c>
      <c r="AD171" s="68">
        <f t="shared" ref="AD171" si="128">WORKDAY(AB171,1,$W$160:$W$544)</f>
        <v>44707</v>
      </c>
      <c r="AE171" s="132">
        <v>1.4999999999999999E-2</v>
      </c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35">
        <f t="shared" si="102"/>
        <v>44552</v>
      </c>
      <c r="B172" s="15">
        <f t="shared" ca="1" si="103"/>
        <v>1006.846324</v>
      </c>
      <c r="C172" s="14">
        <f t="shared" si="104"/>
        <v>1000</v>
      </c>
      <c r="D172" s="13">
        <f ca="1">IF(A172&lt;$B$1,VLOOKUP(A172,[1]DI!$A$4:$B$15000,2,FALSE),0)</f>
        <v>9.1499999999999998E-2</v>
      </c>
      <c r="E172" s="14">
        <f t="shared" ca="1" si="105"/>
        <v>1.00034749</v>
      </c>
      <c r="F172" s="14">
        <f ca="1">(TRUNC(PRODUCT($E$12:$E171),16))</f>
        <v>1.0265436041924501</v>
      </c>
      <c r="G172" s="14">
        <f t="shared" ca="1" si="106"/>
        <v>1.02064819771852</v>
      </c>
      <c r="H172" s="14">
        <f t="shared" ca="1" si="107"/>
        <v>1.00577614</v>
      </c>
      <c r="I172" s="13">
        <f t="shared" si="108"/>
        <v>1.4999999999999999E-2</v>
      </c>
      <c r="J172" s="35">
        <f t="shared" si="109"/>
        <v>44526</v>
      </c>
      <c r="K172" s="2">
        <f t="shared" si="110"/>
        <v>18</v>
      </c>
      <c r="L172" s="18">
        <f t="shared" si="111"/>
        <v>18</v>
      </c>
      <c r="M172" s="12">
        <f t="shared" si="112"/>
        <v>1.001064038</v>
      </c>
      <c r="N172" s="12">
        <f t="shared" ca="1" si="113"/>
        <v>1.0068463240000001</v>
      </c>
      <c r="O172" s="18">
        <f t="shared" si="114"/>
        <v>0</v>
      </c>
      <c r="P172" s="14">
        <f t="shared" ca="1" si="115"/>
        <v>6.8463240000000001</v>
      </c>
      <c r="Q172" s="21">
        <f t="shared" si="101"/>
        <v>0</v>
      </c>
      <c r="R172" s="14">
        <f t="shared" si="116"/>
        <v>0</v>
      </c>
      <c r="S172" s="4" t="str">
        <f t="shared" si="117"/>
        <v>J=</v>
      </c>
      <c r="T172" s="35">
        <f t="shared" si="118"/>
        <v>44557</v>
      </c>
      <c r="U172" s="3"/>
      <c r="V172" s="3"/>
      <c r="W172" s="74">
        <f>[2]Plan1!$A242</f>
        <v>44197</v>
      </c>
      <c r="X172" s="74" t="str">
        <f>[2]Plan1!$C242</f>
        <v>Confraternização Universal</v>
      </c>
      <c r="Y172" s="64"/>
      <c r="Z172" s="1"/>
      <c r="AB172" s="68">
        <f t="shared" ref="AB172" si="129">WORKDAY(AC172,-1,$W$160:$W$544)</f>
        <v>44736</v>
      </c>
      <c r="AC172" s="68">
        <f t="shared" si="121"/>
        <v>44738</v>
      </c>
      <c r="AD172" s="68">
        <f t="shared" ref="AD172" si="130">WORKDAY(AB172,1,$W$160:$W$544)</f>
        <v>44739</v>
      </c>
      <c r="AE172" s="132">
        <v>1.4999999999999999E-2</v>
      </c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35">
        <f t="shared" si="102"/>
        <v>44553</v>
      </c>
      <c r="B173" s="15">
        <f t="shared" ca="1" si="103"/>
        <v>1007.255704</v>
      </c>
      <c r="C173" s="14">
        <f t="shared" si="104"/>
        <v>1000</v>
      </c>
      <c r="D173" s="13">
        <f ca="1">IF(A173&lt;$B$1,VLOOKUP(A173,[1]DI!$A$4:$B$15000,2,FALSE),0)</f>
        <v>9.1499999999999998E-2</v>
      </c>
      <c r="E173" s="14">
        <f t="shared" ca="1" si="105"/>
        <v>1.00034749</v>
      </c>
      <c r="F173" s="14">
        <f ca="1">(TRUNC(PRODUCT($E$12:$E172),16))</f>
        <v>1.02690031782947</v>
      </c>
      <c r="G173" s="14">
        <f t="shared" ca="1" si="106"/>
        <v>1.02064819771852</v>
      </c>
      <c r="H173" s="14">
        <f t="shared" ca="1" si="107"/>
        <v>1.00612564</v>
      </c>
      <c r="I173" s="13">
        <f t="shared" si="108"/>
        <v>1.4999999999999999E-2</v>
      </c>
      <c r="J173" s="35">
        <f t="shared" si="109"/>
        <v>44526</v>
      </c>
      <c r="K173" s="2">
        <f t="shared" si="110"/>
        <v>19</v>
      </c>
      <c r="L173" s="18">
        <f t="shared" si="111"/>
        <v>19</v>
      </c>
      <c r="M173" s="12">
        <f t="shared" si="112"/>
        <v>1.0011231840000001</v>
      </c>
      <c r="N173" s="12">
        <f t="shared" ca="1" si="113"/>
        <v>1.0072557040000001</v>
      </c>
      <c r="O173" s="18">
        <f t="shared" si="114"/>
        <v>0</v>
      </c>
      <c r="P173" s="14">
        <f t="shared" ca="1" si="115"/>
        <v>7.2557039999999997</v>
      </c>
      <c r="Q173" s="21">
        <f t="shared" si="101"/>
        <v>0</v>
      </c>
      <c r="R173" s="14">
        <f t="shared" si="116"/>
        <v>0</v>
      </c>
      <c r="S173" s="4" t="str">
        <f t="shared" si="117"/>
        <v>J=</v>
      </c>
      <c r="T173" s="35">
        <f t="shared" si="118"/>
        <v>44557</v>
      </c>
      <c r="U173" s="3"/>
      <c r="V173" s="3"/>
      <c r="W173" s="74">
        <f>[2]Plan1!$A243</f>
        <v>44242</v>
      </c>
      <c r="X173" s="74" t="str">
        <f>[2]Plan1!$C243</f>
        <v>Carnaval</v>
      </c>
      <c r="Y173" s="64"/>
      <c r="Z173" s="1"/>
      <c r="AB173" s="68">
        <f t="shared" ref="AB173:AB174" si="131">WORKDAY(AC173,-1,$W$160:$W$544)</f>
        <v>44767</v>
      </c>
      <c r="AC173" s="68">
        <f t="shared" si="121"/>
        <v>44768</v>
      </c>
      <c r="AD173" s="68">
        <f t="shared" ref="AD173:AD174" si="132">WORKDAY(AB173,1,$W$160:$W$544)</f>
        <v>44768</v>
      </c>
      <c r="AE173" s="132">
        <v>1.4999999999999999E-2</v>
      </c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35">
        <f t="shared" si="102"/>
        <v>44554</v>
      </c>
      <c r="B174" s="15">
        <f t="shared" ca="1" si="103"/>
        <v>1007.66525</v>
      </c>
      <c r="C174" s="14">
        <f t="shared" si="104"/>
        <v>1000</v>
      </c>
      <c r="D174" s="13">
        <f ca="1">IF(A174&lt;$B$1,VLOOKUP(A174,[1]DI!$A$4:$B$15000,2,FALSE),0)</f>
        <v>9.1499999999999998E-2</v>
      </c>
      <c r="E174" s="14">
        <f t="shared" ca="1" si="105"/>
        <v>1.00034749</v>
      </c>
      <c r="F174" s="14">
        <f ca="1">(TRUNC(PRODUCT($E$12:$E173),16))</f>
        <v>1.02725715542092</v>
      </c>
      <c r="G174" s="14">
        <f t="shared" ca="1" si="106"/>
        <v>1.02064819771852</v>
      </c>
      <c r="H174" s="14">
        <f t="shared" ca="1" si="107"/>
        <v>1.00647526</v>
      </c>
      <c r="I174" s="13">
        <f t="shared" si="108"/>
        <v>1.4999999999999999E-2</v>
      </c>
      <c r="J174" s="35">
        <f t="shared" si="109"/>
        <v>44526</v>
      </c>
      <c r="K174" s="2">
        <f t="shared" si="110"/>
        <v>20</v>
      </c>
      <c r="L174" s="18">
        <f t="shared" si="111"/>
        <v>20</v>
      </c>
      <c r="M174" s="12">
        <f t="shared" si="112"/>
        <v>1.0011823339999999</v>
      </c>
      <c r="N174" s="12">
        <f t="shared" ca="1" si="113"/>
        <v>1.0076652500000001</v>
      </c>
      <c r="O174" s="18">
        <f t="shared" si="114"/>
        <v>0</v>
      </c>
      <c r="P174" s="14">
        <f t="shared" ca="1" si="115"/>
        <v>7.6652500000000003</v>
      </c>
      <c r="Q174" s="21">
        <f t="shared" si="101"/>
        <v>0</v>
      </c>
      <c r="R174" s="14">
        <f t="shared" si="116"/>
        <v>0</v>
      </c>
      <c r="S174" s="4" t="str">
        <f t="shared" si="117"/>
        <v>J=</v>
      </c>
      <c r="T174" s="35">
        <f t="shared" si="118"/>
        <v>44557</v>
      </c>
      <c r="U174" s="3"/>
      <c r="V174" s="3"/>
      <c r="W174" s="74">
        <f>[2]Plan1!$A244</f>
        <v>44243</v>
      </c>
      <c r="X174" s="74" t="str">
        <f>[2]Plan1!$C244</f>
        <v>Carnaval</v>
      </c>
      <c r="Y174" s="64"/>
      <c r="Z174" s="1"/>
      <c r="AB174" s="68">
        <f t="shared" si="131"/>
        <v>44777</v>
      </c>
      <c r="AC174" s="68">
        <v>44778</v>
      </c>
      <c r="AD174" s="68">
        <f t="shared" si="132"/>
        <v>44778</v>
      </c>
      <c r="AE174" s="132">
        <v>1.4999999999999999E-2</v>
      </c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35">
        <f t="shared" si="102"/>
        <v>44555</v>
      </c>
      <c r="B175" s="15">
        <f t="shared" ca="1" si="103"/>
        <v>1008.07496099</v>
      </c>
      <c r="C175" s="14">
        <f t="shared" si="104"/>
        <v>1000</v>
      </c>
      <c r="D175" s="13">
        <f ca="1">IF(A175&lt;$B$1,VLOOKUP(A175,[1]DI!$A$4:$B$15000,2,FALSE),0)</f>
        <v>0</v>
      </c>
      <c r="E175" s="14">
        <f t="shared" ca="1" si="105"/>
        <v>1</v>
      </c>
      <c r="F175" s="14">
        <f ca="1">(TRUNC(PRODUCT($E$12:$E174),16))</f>
        <v>1.0276141170098501</v>
      </c>
      <c r="G175" s="14">
        <f t="shared" ca="1" si="106"/>
        <v>1.02064819771852</v>
      </c>
      <c r="H175" s="14">
        <f t="shared" ca="1" si="107"/>
        <v>1.0068250000000001</v>
      </c>
      <c r="I175" s="13">
        <f t="shared" si="108"/>
        <v>1.4999999999999999E-2</v>
      </c>
      <c r="J175" s="35">
        <f t="shared" si="109"/>
        <v>44526</v>
      </c>
      <c r="K175" s="2">
        <f t="shared" si="110"/>
        <v>20</v>
      </c>
      <c r="L175" s="18">
        <f t="shared" si="111"/>
        <v>21</v>
      </c>
      <c r="M175" s="12">
        <f t="shared" si="112"/>
        <v>1.001241488</v>
      </c>
      <c r="N175" s="12">
        <f t="shared" ca="1" si="113"/>
        <v>1.0080749609999999</v>
      </c>
      <c r="O175" s="18">
        <f t="shared" si="114"/>
        <v>0</v>
      </c>
      <c r="P175" s="14">
        <f t="shared" ca="1" si="115"/>
        <v>8.0749609899999992</v>
      </c>
      <c r="Q175" s="21">
        <f t="shared" si="101"/>
        <v>0</v>
      </c>
      <c r="R175" s="14">
        <f t="shared" si="116"/>
        <v>0</v>
      </c>
      <c r="S175" s="4" t="str">
        <f t="shared" si="117"/>
        <v>J=</v>
      </c>
      <c r="T175" s="35">
        <f t="shared" si="118"/>
        <v>44557</v>
      </c>
      <c r="U175" s="3"/>
      <c r="V175" s="3"/>
      <c r="W175" s="74">
        <f>[2]Plan1!$A245</f>
        <v>44288</v>
      </c>
      <c r="X175" s="74" t="str">
        <f>[2]Plan1!$C245</f>
        <v>Paixão de Cristo</v>
      </c>
      <c r="Y175" s="64"/>
      <c r="Z175" s="1"/>
      <c r="AB175" s="68"/>
      <c r="AC175" s="68"/>
      <c r="AD175" s="68"/>
      <c r="AE175" s="132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35">
        <f t="shared" si="102"/>
        <v>44556</v>
      </c>
      <c r="B176" s="15">
        <f t="shared" ca="1" si="103"/>
        <v>1008.07496099</v>
      </c>
      <c r="C176" s="14">
        <f t="shared" si="104"/>
        <v>1000</v>
      </c>
      <c r="D176" s="13">
        <f ca="1">IF(A176&lt;$B$1,VLOOKUP(A176,[1]DI!$A$4:$B$15000,2,FALSE),0)</f>
        <v>0</v>
      </c>
      <c r="E176" s="14">
        <f t="shared" ca="1" si="105"/>
        <v>1</v>
      </c>
      <c r="F176" s="14">
        <f ca="1">(TRUNC(PRODUCT($E$12:$E175),16))</f>
        <v>1.0276141170098501</v>
      </c>
      <c r="G176" s="14">
        <f t="shared" ca="1" si="106"/>
        <v>1.02064819771852</v>
      </c>
      <c r="H176" s="14">
        <f t="shared" ca="1" si="107"/>
        <v>1.0068250000000001</v>
      </c>
      <c r="I176" s="13">
        <f t="shared" si="108"/>
        <v>1.4999999999999999E-2</v>
      </c>
      <c r="J176" s="35">
        <f t="shared" si="109"/>
        <v>44526</v>
      </c>
      <c r="K176" s="2">
        <f t="shared" si="110"/>
        <v>20</v>
      </c>
      <c r="L176" s="18">
        <f t="shared" si="111"/>
        <v>21</v>
      </c>
      <c r="M176" s="12">
        <f t="shared" si="112"/>
        <v>1.001241488</v>
      </c>
      <c r="N176" s="12">
        <f t="shared" ca="1" si="113"/>
        <v>1.0080749609999999</v>
      </c>
      <c r="O176" s="18">
        <f t="shared" si="114"/>
        <v>0</v>
      </c>
      <c r="P176" s="14">
        <f t="shared" ca="1" si="115"/>
        <v>8.0749609899999992</v>
      </c>
      <c r="Q176" s="21">
        <f t="shared" si="101"/>
        <v>0</v>
      </c>
      <c r="R176" s="14">
        <f t="shared" si="116"/>
        <v>0</v>
      </c>
      <c r="S176" s="4" t="str">
        <f t="shared" si="117"/>
        <v>J=</v>
      </c>
      <c r="T176" s="35">
        <f t="shared" si="118"/>
        <v>44557</v>
      </c>
      <c r="U176" s="3"/>
      <c r="V176" s="3"/>
      <c r="W176" s="74">
        <f>[2]Plan1!$A246</f>
        <v>44307</v>
      </c>
      <c r="X176" s="74" t="str">
        <f>[2]Plan1!$C246</f>
        <v>Tiradentes</v>
      </c>
      <c r="Y176" s="64"/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35">
        <f t="shared" si="102"/>
        <v>44557</v>
      </c>
      <c r="B177" s="15">
        <f t="shared" ca="1" si="103"/>
        <v>1008.07496099</v>
      </c>
      <c r="C177" s="14">
        <f t="shared" si="104"/>
        <v>1000</v>
      </c>
      <c r="D177" s="13">
        <f ca="1">IF(A177&lt;$B$1,VLOOKUP(A177,[1]DI!$A$4:$B$15000,2,FALSE),0)</f>
        <v>9.1499999999999998E-2</v>
      </c>
      <c r="E177" s="14">
        <f t="shared" ca="1" si="105"/>
        <v>1.00034749</v>
      </c>
      <c r="F177" s="14">
        <f ca="1">(TRUNC(PRODUCT($E$12:$E176),16))</f>
        <v>1.0276141170098501</v>
      </c>
      <c r="G177" s="14">
        <f t="shared" ca="1" si="106"/>
        <v>1.02064819771852</v>
      </c>
      <c r="H177" s="14">
        <f t="shared" ca="1" si="107"/>
        <v>1.0068250000000001</v>
      </c>
      <c r="I177" s="13">
        <f t="shared" si="108"/>
        <v>1.4999999999999999E-2</v>
      </c>
      <c r="J177" s="35">
        <f t="shared" si="109"/>
        <v>44526</v>
      </c>
      <c r="K177" s="2">
        <f t="shared" si="110"/>
        <v>21</v>
      </c>
      <c r="L177" s="18">
        <f t="shared" si="111"/>
        <v>21</v>
      </c>
      <c r="M177" s="12">
        <f t="shared" si="112"/>
        <v>1.001241488</v>
      </c>
      <c r="N177" s="12">
        <f t="shared" ca="1" si="113"/>
        <v>1.0080749609999999</v>
      </c>
      <c r="O177" s="18">
        <f t="shared" si="114"/>
        <v>6</v>
      </c>
      <c r="P177" s="14">
        <f t="shared" ca="1" si="115"/>
        <v>8.0749609899999992</v>
      </c>
      <c r="Q177" s="21">
        <f t="shared" si="101"/>
        <v>0</v>
      </c>
      <c r="R177" s="14">
        <f t="shared" si="116"/>
        <v>0</v>
      </c>
      <c r="S177" s="4" t="str">
        <f t="shared" si="117"/>
        <v>J=</v>
      </c>
      <c r="T177" s="35">
        <f t="shared" si="118"/>
        <v>44557</v>
      </c>
      <c r="U177" s="3"/>
      <c r="V177" s="3"/>
      <c r="W177" s="74">
        <f>[2]Plan1!$A247</f>
        <v>44317</v>
      </c>
      <c r="X177" s="74" t="str">
        <f>[2]Plan1!$C247</f>
        <v>Dia do Trabalho</v>
      </c>
      <c r="Y177" s="64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35">
        <f t="shared" si="102"/>
        <v>44558</v>
      </c>
      <c r="B178" s="15">
        <f t="shared" ca="1" si="103"/>
        <v>1000.406595</v>
      </c>
      <c r="C178" s="14">
        <f t="shared" si="104"/>
        <v>1000</v>
      </c>
      <c r="D178" s="13">
        <f ca="1">IF(A178&lt;$B$1,VLOOKUP(A178,[1]DI!$A$4:$B$15000,2,FALSE),0)</f>
        <v>9.1499999999999998E-2</v>
      </c>
      <c r="E178" s="14">
        <f t="shared" ca="1" si="105"/>
        <v>1.00034749</v>
      </c>
      <c r="F178" s="14">
        <f ca="1">(TRUNC(PRODUCT($E$12:$E177),16))</f>
        <v>1.0279712026393699</v>
      </c>
      <c r="G178" s="14">
        <f t="shared" ca="1" si="106"/>
        <v>1.0276141170098501</v>
      </c>
      <c r="H178" s="14">
        <f t="shared" ca="1" si="107"/>
        <v>1.00034749</v>
      </c>
      <c r="I178" s="13">
        <f t="shared" si="108"/>
        <v>1.4999999999999999E-2</v>
      </c>
      <c r="J178" s="35">
        <f t="shared" si="109"/>
        <v>44557</v>
      </c>
      <c r="K178" s="2">
        <f t="shared" si="110"/>
        <v>1</v>
      </c>
      <c r="L178" s="18">
        <f t="shared" si="111"/>
        <v>1</v>
      </c>
      <c r="M178" s="12">
        <f t="shared" si="112"/>
        <v>1.0000590840000001</v>
      </c>
      <c r="N178" s="12">
        <f t="shared" ca="1" si="113"/>
        <v>1.0004065950000001</v>
      </c>
      <c r="O178" s="18">
        <f t="shared" si="114"/>
        <v>0</v>
      </c>
      <c r="P178" s="14">
        <f t="shared" ca="1" si="115"/>
        <v>0.40659499999999998</v>
      </c>
      <c r="Q178" s="21">
        <f t="shared" si="101"/>
        <v>0</v>
      </c>
      <c r="R178" s="14">
        <f t="shared" si="116"/>
        <v>0</v>
      </c>
      <c r="S178" s="4" t="str">
        <f t="shared" si="117"/>
        <v>J=</v>
      </c>
      <c r="T178" s="35">
        <f t="shared" si="118"/>
        <v>44587</v>
      </c>
      <c r="U178" s="3"/>
      <c r="V178" s="3"/>
      <c r="W178" s="74">
        <f>[2]Plan1!$A248</f>
        <v>44350</v>
      </c>
      <c r="X178" s="74" t="str">
        <f>[2]Plan1!$C248</f>
        <v>Corpus Christi</v>
      </c>
      <c r="Y178" s="64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35">
        <f t="shared" si="102"/>
        <v>44559</v>
      </c>
      <c r="B179" s="15">
        <f t="shared" ca="1" si="103"/>
        <v>1000.813353</v>
      </c>
      <c r="C179" s="14">
        <f t="shared" si="104"/>
        <v>1000</v>
      </c>
      <c r="D179" s="13">
        <f ca="1">IF(A179&lt;$B$1,VLOOKUP(A179,[1]DI!$A$4:$B$15000,2,FALSE),0)</f>
        <v>9.1499999999999998E-2</v>
      </c>
      <c r="E179" s="14">
        <f t="shared" ca="1" si="105"/>
        <v>1.00034749</v>
      </c>
      <c r="F179" s="14">
        <f ca="1">(TRUNC(PRODUCT($E$12:$E178),16))</f>
        <v>1.02832841235258</v>
      </c>
      <c r="G179" s="14">
        <f t="shared" ca="1" si="106"/>
        <v>1.0276141170098501</v>
      </c>
      <c r="H179" s="14">
        <f t="shared" ca="1" si="107"/>
        <v>1.0006950999999999</v>
      </c>
      <c r="I179" s="13">
        <f t="shared" si="108"/>
        <v>1.4999999999999999E-2</v>
      </c>
      <c r="J179" s="35">
        <f t="shared" si="109"/>
        <v>44557</v>
      </c>
      <c r="K179" s="2">
        <f t="shared" si="110"/>
        <v>2</v>
      </c>
      <c r="L179" s="18">
        <f t="shared" si="111"/>
        <v>2</v>
      </c>
      <c r="M179" s="12">
        <f t="shared" si="112"/>
        <v>1.000118171</v>
      </c>
      <c r="N179" s="12">
        <f t="shared" ca="1" si="113"/>
        <v>1.0008133530000001</v>
      </c>
      <c r="O179" s="18">
        <f t="shared" si="114"/>
        <v>0</v>
      </c>
      <c r="P179" s="14">
        <f t="shared" ca="1" si="115"/>
        <v>0.81335299999999999</v>
      </c>
      <c r="Q179" s="21">
        <f t="shared" si="101"/>
        <v>0</v>
      </c>
      <c r="R179" s="14">
        <f t="shared" si="116"/>
        <v>0</v>
      </c>
      <c r="S179" s="4" t="str">
        <f t="shared" si="117"/>
        <v>J=</v>
      </c>
      <c r="T179" s="35">
        <f t="shared" si="118"/>
        <v>44587</v>
      </c>
      <c r="U179" s="3"/>
      <c r="V179" s="3"/>
      <c r="W179" s="74">
        <f>[2]Plan1!$A249</f>
        <v>44446</v>
      </c>
      <c r="X179" s="74" t="str">
        <f>[2]Plan1!$C249</f>
        <v>Independência do Brasil</v>
      </c>
      <c r="Y179" s="64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35">
        <f t="shared" si="102"/>
        <v>44560</v>
      </c>
      <c r="B180" s="15">
        <f t="shared" ca="1" si="103"/>
        <v>1001.22027599</v>
      </c>
      <c r="C180" s="14">
        <f t="shared" si="104"/>
        <v>1000</v>
      </c>
      <c r="D180" s="13">
        <f ca="1">IF(A180&lt;$B$1,VLOOKUP(A180,[1]DI!$A$4:$B$15000,2,FALSE),0)</f>
        <v>9.1499999999999998E-2</v>
      </c>
      <c r="E180" s="14">
        <f t="shared" ca="1" si="105"/>
        <v>1.00034749</v>
      </c>
      <c r="F180" s="14">
        <f ca="1">(TRUNC(PRODUCT($E$12:$E179),16))</f>
        <v>1.02868574619259</v>
      </c>
      <c r="G180" s="14">
        <f t="shared" ca="1" si="106"/>
        <v>1.0276141170098501</v>
      </c>
      <c r="H180" s="14">
        <f t="shared" ca="1" si="107"/>
        <v>1.0010428300000001</v>
      </c>
      <c r="I180" s="13">
        <f t="shared" si="108"/>
        <v>1.4999999999999999E-2</v>
      </c>
      <c r="J180" s="35">
        <f t="shared" si="109"/>
        <v>44557</v>
      </c>
      <c r="K180" s="2">
        <f t="shared" si="110"/>
        <v>3</v>
      </c>
      <c r="L180" s="18">
        <f t="shared" si="111"/>
        <v>3</v>
      </c>
      <c r="M180" s="12">
        <f t="shared" si="112"/>
        <v>1.0001772609999999</v>
      </c>
      <c r="N180" s="12">
        <f t="shared" ca="1" si="113"/>
        <v>1.001220276</v>
      </c>
      <c r="O180" s="18">
        <f t="shared" si="114"/>
        <v>0</v>
      </c>
      <c r="P180" s="14">
        <f t="shared" ca="1" si="115"/>
        <v>1.22027599</v>
      </c>
      <c r="Q180" s="21">
        <f t="shared" si="101"/>
        <v>0</v>
      </c>
      <c r="R180" s="14">
        <f t="shared" si="116"/>
        <v>0</v>
      </c>
      <c r="S180" s="4" t="str">
        <f t="shared" si="117"/>
        <v>J=</v>
      </c>
      <c r="T180" s="35">
        <f t="shared" si="118"/>
        <v>44587</v>
      </c>
      <c r="U180" s="3"/>
      <c r="V180" s="3"/>
      <c r="W180" s="74">
        <f>[2]Plan1!$A250</f>
        <v>44481</v>
      </c>
      <c r="X180" s="74" t="str">
        <f>[2]Plan1!$C250</f>
        <v>Nossa Sr.a Aparecida - Padroeira do Brasil</v>
      </c>
      <c r="Y180" s="64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35">
        <f t="shared" si="102"/>
        <v>44561</v>
      </c>
      <c r="B181" s="15">
        <f t="shared" ca="1" si="103"/>
        <v>1001.62736399</v>
      </c>
      <c r="C181" s="14">
        <f t="shared" si="104"/>
        <v>1000</v>
      </c>
      <c r="D181" s="13">
        <f ca="1">IF(A181&lt;$B$1,VLOOKUP(A181,[1]DI!$A$4:$B$15000,2,FALSE),0)</f>
        <v>9.1499999999999998E-2</v>
      </c>
      <c r="E181" s="14">
        <f t="shared" ca="1" si="105"/>
        <v>1.00034749</v>
      </c>
      <c r="F181" s="14">
        <f ca="1">(TRUNC(PRODUCT($E$12:$E180),16))</f>
        <v>1.0290432042025299</v>
      </c>
      <c r="G181" s="14">
        <f t="shared" ca="1" si="106"/>
        <v>1.0276141170098501</v>
      </c>
      <c r="H181" s="14">
        <f t="shared" ca="1" si="107"/>
        <v>1.0013906800000001</v>
      </c>
      <c r="I181" s="13">
        <f t="shared" si="108"/>
        <v>1.4999999999999999E-2</v>
      </c>
      <c r="J181" s="35">
        <f t="shared" si="109"/>
        <v>44557</v>
      </c>
      <c r="K181" s="2">
        <f t="shared" si="110"/>
        <v>4</v>
      </c>
      <c r="L181" s="18">
        <f t="shared" si="111"/>
        <v>4</v>
      </c>
      <c r="M181" s="12">
        <f t="shared" si="112"/>
        <v>1.000236355</v>
      </c>
      <c r="N181" s="12">
        <f t="shared" ca="1" si="113"/>
        <v>1.001627364</v>
      </c>
      <c r="O181" s="18">
        <f t="shared" si="114"/>
        <v>0</v>
      </c>
      <c r="P181" s="14">
        <f t="shared" ca="1" si="115"/>
        <v>1.6273639900000001</v>
      </c>
      <c r="Q181" s="21">
        <f t="shared" si="101"/>
        <v>0</v>
      </c>
      <c r="R181" s="14">
        <f t="shared" si="116"/>
        <v>0</v>
      </c>
      <c r="S181" s="4" t="str">
        <f t="shared" si="117"/>
        <v>J=</v>
      </c>
      <c r="T181" s="35">
        <f t="shared" si="118"/>
        <v>44587</v>
      </c>
      <c r="U181" s="3"/>
      <c r="V181" s="3"/>
      <c r="W181" s="74">
        <f>[2]Plan1!$A251</f>
        <v>44502</v>
      </c>
      <c r="X181" s="74" t="str">
        <f>[2]Plan1!$C251</f>
        <v>Finados</v>
      </c>
      <c r="Y181" s="64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35">
        <f t="shared" si="102"/>
        <v>44562</v>
      </c>
      <c r="B182" s="15">
        <f t="shared" ref="B182:B245" ca="1" si="133">IF(A182&lt;=TODAY(),C182+P182,IF(AND(A182&gt;TODAY(),A182&lt;=$B$1),IF(VLOOKUP(TODAY(),$A$10:$D$5000,4,FALSE)=0,"n.d",C182+P182),"n.d"))</f>
        <v>1002.034627</v>
      </c>
      <c r="C182" s="14">
        <f t="shared" ref="C182:C245" si="134">(C181-R181)</f>
        <v>1000</v>
      </c>
      <c r="D182" s="13">
        <f ca="1">IF(A182&lt;$B$1,VLOOKUP(A182,[1]DI!$A$4:$B$15000,2,FALSE),0)</f>
        <v>0</v>
      </c>
      <c r="E182" s="14">
        <f t="shared" ref="E182:E245" ca="1" si="135">ROUND(((1+D182)^(1/252)),8)</f>
        <v>1</v>
      </c>
      <c r="F182" s="14">
        <f ca="1">(TRUNC(PRODUCT($E$12:$E181),16))</f>
        <v>1.0294007864255601</v>
      </c>
      <c r="G182" s="14">
        <f t="shared" ref="G182:G245" ca="1" si="136">IF(O181&gt;0,F181,G181)</f>
        <v>1.0276141170098501</v>
      </c>
      <c r="H182" s="14">
        <f t="shared" ref="H182:H245" ca="1" si="137">ROUND(F182/G182,8)</f>
        <v>1.00173866</v>
      </c>
      <c r="I182" s="13">
        <f t="shared" ref="I182:I245" si="138">IF(O181&gt;0,VLOOKUP(A181,AD$160:AE$166,2),I181)</f>
        <v>1.4999999999999999E-2</v>
      </c>
      <c r="J182" s="35">
        <f t="shared" ref="J182:J245" si="139">IF(O181&gt;0,VLOOKUP(O181,W$12:AG$150,2),J181)</f>
        <v>44557</v>
      </c>
      <c r="K182" s="2">
        <f t="shared" ref="K182:K245" si="140">IF(A182&gt;J182,IF(NETWORKDAYS(J182,A182,$W$160:$W$544)-1=0,1,NETWORKDAYS(J182,A182,$W$160:$W$544)-1),0)</f>
        <v>4</v>
      </c>
      <c r="L182" s="18">
        <f t="shared" ref="L182:L245" si="141">IF(AND(K182=1,K181=1),1,IF(K182&gt;0,IF(K182=K181,K182+1,K182),0))</f>
        <v>5</v>
      </c>
      <c r="M182" s="12">
        <f t="shared" ref="M182:M245" si="142">ROUND((I182+1)^(L182/252),9)</f>
        <v>1.0002954529999999</v>
      </c>
      <c r="N182" s="12">
        <f t="shared" ref="N182:N245" ca="1" si="143">ROUND(H182*M182,9)</f>
        <v>1.002034627</v>
      </c>
      <c r="O182" s="18">
        <f t="shared" ref="O182:O245" si="144">IF(VLOOKUP(A182,X$12:AE$150,8)=VLOOKUP(A181,X$12:AE$150,8),0,VLOOKUP(A182,X$12:AE$150,8))</f>
        <v>0</v>
      </c>
      <c r="P182" s="14">
        <f t="shared" ref="P182:P245" ca="1" si="145">TRUNC(((N182-1)*C182),8)</f>
        <v>2.034627</v>
      </c>
      <c r="Q182" s="21">
        <f t="shared" si="101"/>
        <v>0</v>
      </c>
      <c r="R182" s="14">
        <f t="shared" ref="R182:R245" si="146">IF(Q182&gt;0,TRUNC(Q182*C182,8),0)</f>
        <v>0</v>
      </c>
      <c r="S182" s="4" t="str">
        <f t="shared" ref="S182:S245" si="147">IF(O181&gt;0,VLOOKUP(O181,W$12:AG$150,10),S181)</f>
        <v>J=</v>
      </c>
      <c r="T182" s="35">
        <f t="shared" ref="T182:T245" si="148">IF(O181&gt;0,VLOOKUP(O181,W$12:AG$150,11),T181)</f>
        <v>44587</v>
      </c>
      <c r="U182" s="3"/>
      <c r="V182" s="3"/>
      <c r="W182" s="74">
        <f>[2]Plan1!$A252</f>
        <v>44515</v>
      </c>
      <c r="X182" s="74" t="str">
        <f>[2]Plan1!$C252</f>
        <v>Proclamação da República</v>
      </c>
      <c r="Y182" s="64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35">
        <f t="shared" si="102"/>
        <v>44563</v>
      </c>
      <c r="B183" s="15">
        <f t="shared" ca="1" si="133"/>
        <v>1002.034627</v>
      </c>
      <c r="C183" s="14">
        <f t="shared" si="134"/>
        <v>1000</v>
      </c>
      <c r="D183" s="13">
        <f ca="1">IF(A183&lt;$B$1,VLOOKUP(A183,[1]DI!$A$4:$B$15000,2,FALSE),0)</f>
        <v>0</v>
      </c>
      <c r="E183" s="14">
        <f t="shared" ca="1" si="135"/>
        <v>1</v>
      </c>
      <c r="F183" s="14">
        <f ca="1">(TRUNC(PRODUCT($E$12:$E182),16))</f>
        <v>1.0294007864255601</v>
      </c>
      <c r="G183" s="14">
        <f t="shared" ca="1" si="136"/>
        <v>1.0276141170098501</v>
      </c>
      <c r="H183" s="14">
        <f t="shared" ca="1" si="137"/>
        <v>1.00173866</v>
      </c>
      <c r="I183" s="13">
        <f t="shared" si="138"/>
        <v>1.4999999999999999E-2</v>
      </c>
      <c r="J183" s="35">
        <f t="shared" si="139"/>
        <v>44557</v>
      </c>
      <c r="K183" s="2">
        <f t="shared" si="140"/>
        <v>4</v>
      </c>
      <c r="L183" s="18">
        <f t="shared" si="141"/>
        <v>5</v>
      </c>
      <c r="M183" s="12">
        <f t="shared" si="142"/>
        <v>1.0002954529999999</v>
      </c>
      <c r="N183" s="12">
        <f t="shared" ca="1" si="143"/>
        <v>1.002034627</v>
      </c>
      <c r="O183" s="18">
        <f t="shared" si="144"/>
        <v>0</v>
      </c>
      <c r="P183" s="14">
        <f t="shared" ca="1" si="145"/>
        <v>2.034627</v>
      </c>
      <c r="Q183" s="21">
        <f t="shared" si="101"/>
        <v>0</v>
      </c>
      <c r="R183" s="14">
        <f t="shared" si="146"/>
        <v>0</v>
      </c>
      <c r="S183" s="4" t="str">
        <f t="shared" si="147"/>
        <v>J=</v>
      </c>
      <c r="T183" s="35">
        <f t="shared" si="148"/>
        <v>44587</v>
      </c>
      <c r="U183" s="3"/>
      <c r="V183" s="3"/>
      <c r="W183" s="74">
        <f>[2]Plan1!$A253</f>
        <v>44555</v>
      </c>
      <c r="X183" s="74" t="str">
        <f>[2]Plan1!$C253</f>
        <v>Natal</v>
      </c>
      <c r="Y183" s="64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35">
        <f t="shared" si="102"/>
        <v>44564</v>
      </c>
      <c r="B184" s="15">
        <f t="shared" ca="1" si="133"/>
        <v>1002.034627</v>
      </c>
      <c r="C184" s="14">
        <f t="shared" si="134"/>
        <v>1000</v>
      </c>
      <c r="D184" s="13">
        <f ca="1">IF(A184&lt;$B$1,VLOOKUP(A184,[1]DI!$A$4:$B$15000,2,FALSE),0)</f>
        <v>9.1499999999999998E-2</v>
      </c>
      <c r="E184" s="14">
        <f t="shared" ca="1" si="135"/>
        <v>1.00034749</v>
      </c>
      <c r="F184" s="14">
        <f ca="1">(TRUNC(PRODUCT($E$12:$E183),16))</f>
        <v>1.0294007864255601</v>
      </c>
      <c r="G184" s="14">
        <f t="shared" ca="1" si="136"/>
        <v>1.0276141170098501</v>
      </c>
      <c r="H184" s="14">
        <f t="shared" ca="1" si="137"/>
        <v>1.00173866</v>
      </c>
      <c r="I184" s="13">
        <f t="shared" si="138"/>
        <v>1.4999999999999999E-2</v>
      </c>
      <c r="J184" s="35">
        <f t="shared" si="139"/>
        <v>44557</v>
      </c>
      <c r="K184" s="2">
        <f t="shared" si="140"/>
        <v>5</v>
      </c>
      <c r="L184" s="18">
        <f t="shared" si="141"/>
        <v>5</v>
      </c>
      <c r="M184" s="12">
        <f t="shared" si="142"/>
        <v>1.0002954529999999</v>
      </c>
      <c r="N184" s="12">
        <f t="shared" ca="1" si="143"/>
        <v>1.002034627</v>
      </c>
      <c r="O184" s="18">
        <f t="shared" si="144"/>
        <v>0</v>
      </c>
      <c r="P184" s="14">
        <f t="shared" ca="1" si="145"/>
        <v>2.034627</v>
      </c>
      <c r="Q184" s="21">
        <f t="shared" si="101"/>
        <v>0</v>
      </c>
      <c r="R184" s="14">
        <f t="shared" si="146"/>
        <v>0</v>
      </c>
      <c r="S184" s="4" t="str">
        <f t="shared" si="147"/>
        <v>J=</v>
      </c>
      <c r="T184" s="35">
        <f t="shared" si="148"/>
        <v>44587</v>
      </c>
      <c r="U184" s="3"/>
      <c r="V184" s="3"/>
      <c r="W184" s="74">
        <f>[2]Plan1!$A254</f>
        <v>44562</v>
      </c>
      <c r="X184" s="74" t="str">
        <f>[2]Plan1!$C254</f>
        <v>Confraternização Universal</v>
      </c>
      <c r="Y184" s="64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35">
        <f t="shared" si="102"/>
        <v>44565</v>
      </c>
      <c r="B185" s="15">
        <f t="shared" ca="1" si="133"/>
        <v>1002.44204399</v>
      </c>
      <c r="C185" s="14">
        <f t="shared" si="134"/>
        <v>1000</v>
      </c>
      <c r="D185" s="13">
        <f ca="1">IF(A185&lt;$B$1,VLOOKUP(A185,[1]DI!$A$4:$B$15000,2,FALSE),0)</f>
        <v>9.1499999999999998E-2</v>
      </c>
      <c r="E185" s="14">
        <f t="shared" ca="1" si="135"/>
        <v>1.00034749</v>
      </c>
      <c r="F185" s="14">
        <f ca="1">(TRUNC(PRODUCT($E$12:$E184),16))</f>
        <v>1.02975849290484</v>
      </c>
      <c r="G185" s="14">
        <f t="shared" ca="1" si="136"/>
        <v>1.0276141170098501</v>
      </c>
      <c r="H185" s="14">
        <f t="shared" ca="1" si="137"/>
        <v>1.0020867499999999</v>
      </c>
      <c r="I185" s="13">
        <f t="shared" si="138"/>
        <v>1.4999999999999999E-2</v>
      </c>
      <c r="J185" s="35">
        <f t="shared" si="139"/>
        <v>44557</v>
      </c>
      <c r="K185" s="2">
        <f t="shared" si="140"/>
        <v>6</v>
      </c>
      <c r="L185" s="18">
        <f t="shared" si="141"/>
        <v>6</v>
      </c>
      <c r="M185" s="12">
        <f t="shared" si="142"/>
        <v>1.0003545540000001</v>
      </c>
      <c r="N185" s="12">
        <f t="shared" ca="1" si="143"/>
        <v>1.0024420439999999</v>
      </c>
      <c r="O185" s="18">
        <f t="shared" si="144"/>
        <v>0</v>
      </c>
      <c r="P185" s="14">
        <f t="shared" ca="1" si="145"/>
        <v>2.4420439900000002</v>
      </c>
      <c r="Q185" s="21">
        <f t="shared" si="101"/>
        <v>0</v>
      </c>
      <c r="R185" s="14">
        <f t="shared" si="146"/>
        <v>0</v>
      </c>
      <c r="S185" s="4" t="str">
        <f t="shared" si="147"/>
        <v>J=</v>
      </c>
      <c r="T185" s="35">
        <f t="shared" si="148"/>
        <v>44587</v>
      </c>
      <c r="U185" s="3"/>
      <c r="V185" s="3"/>
      <c r="W185" s="74">
        <f>[2]Plan1!$A255</f>
        <v>44620</v>
      </c>
      <c r="X185" s="74" t="str">
        <f>[2]Plan1!$C255</f>
        <v>Carnaval</v>
      </c>
      <c r="Y185" s="64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35">
        <f t="shared" si="102"/>
        <v>44566</v>
      </c>
      <c r="B186" s="15">
        <f t="shared" ca="1" si="133"/>
        <v>1002.849635</v>
      </c>
      <c r="C186" s="14">
        <f t="shared" si="134"/>
        <v>1000</v>
      </c>
      <c r="D186" s="13">
        <f ca="1">IF(A186&lt;$B$1,VLOOKUP(A186,[1]DI!$A$4:$B$15000,2,FALSE),0)</f>
        <v>9.1499999999999998E-2</v>
      </c>
      <c r="E186" s="14">
        <f t="shared" ca="1" si="135"/>
        <v>1.00034749</v>
      </c>
      <c r="F186" s="14">
        <f ca="1">(TRUNC(PRODUCT($E$12:$E185),16))</f>
        <v>1.03011632368354</v>
      </c>
      <c r="G186" s="14">
        <f t="shared" ca="1" si="136"/>
        <v>1.0276141170098501</v>
      </c>
      <c r="H186" s="14">
        <f t="shared" ca="1" si="137"/>
        <v>1.0024349699999999</v>
      </c>
      <c r="I186" s="13">
        <f t="shared" si="138"/>
        <v>1.4999999999999999E-2</v>
      </c>
      <c r="J186" s="35">
        <f t="shared" si="139"/>
        <v>44557</v>
      </c>
      <c r="K186" s="2">
        <f t="shared" si="140"/>
        <v>7</v>
      </c>
      <c r="L186" s="18">
        <f t="shared" si="141"/>
        <v>7</v>
      </c>
      <c r="M186" s="12">
        <f t="shared" si="142"/>
        <v>1.000413658</v>
      </c>
      <c r="N186" s="12">
        <f t="shared" ca="1" si="143"/>
        <v>1.002849635</v>
      </c>
      <c r="O186" s="18">
        <f t="shared" si="144"/>
        <v>0</v>
      </c>
      <c r="P186" s="14">
        <f t="shared" ca="1" si="145"/>
        <v>2.8496350000000001</v>
      </c>
      <c r="Q186" s="21">
        <f t="shared" si="101"/>
        <v>0</v>
      </c>
      <c r="R186" s="14">
        <f t="shared" si="146"/>
        <v>0</v>
      </c>
      <c r="S186" s="4" t="str">
        <f t="shared" si="147"/>
        <v>J=</v>
      </c>
      <c r="T186" s="35">
        <f t="shared" si="148"/>
        <v>44587</v>
      </c>
      <c r="U186" s="3"/>
      <c r="V186" s="3"/>
      <c r="W186" s="74">
        <f>[2]Plan1!$A256</f>
        <v>44621</v>
      </c>
      <c r="X186" s="74" t="str">
        <f>[2]Plan1!$C256</f>
        <v>Carnaval</v>
      </c>
      <c r="Y186" s="64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35">
        <f t="shared" si="102"/>
        <v>44567</v>
      </c>
      <c r="B187" s="15">
        <f t="shared" ca="1" si="133"/>
        <v>1003.25738199</v>
      </c>
      <c r="C187" s="14">
        <f t="shared" si="134"/>
        <v>1000</v>
      </c>
      <c r="D187" s="13">
        <f ca="1">IF(A187&lt;$B$1,VLOOKUP(A187,[1]DI!$A$4:$B$15000,2,FALSE),0)</f>
        <v>9.1499999999999998E-2</v>
      </c>
      <c r="E187" s="14">
        <f t="shared" ca="1" si="135"/>
        <v>1.00034749</v>
      </c>
      <c r="F187" s="14">
        <f ca="1">(TRUNC(PRODUCT($E$12:$E186),16))</f>
        <v>1.03047427880485</v>
      </c>
      <c r="G187" s="14">
        <f t="shared" ca="1" si="136"/>
        <v>1.0276141170098501</v>
      </c>
      <c r="H187" s="14">
        <f t="shared" ca="1" si="137"/>
        <v>1.0027832999999999</v>
      </c>
      <c r="I187" s="13">
        <f t="shared" si="138"/>
        <v>1.4999999999999999E-2</v>
      </c>
      <c r="J187" s="35">
        <f t="shared" si="139"/>
        <v>44557</v>
      </c>
      <c r="K187" s="2">
        <f t="shared" si="140"/>
        <v>8</v>
      </c>
      <c r="L187" s="18">
        <f t="shared" si="141"/>
        <v>8</v>
      </c>
      <c r="M187" s="12">
        <f t="shared" si="142"/>
        <v>1.0004727659999999</v>
      </c>
      <c r="N187" s="12">
        <f t="shared" ca="1" si="143"/>
        <v>1.0032573819999999</v>
      </c>
      <c r="O187" s="18">
        <f t="shared" si="144"/>
        <v>0</v>
      </c>
      <c r="P187" s="14">
        <f t="shared" ca="1" si="145"/>
        <v>3.2573819899999998</v>
      </c>
      <c r="Q187" s="21">
        <f t="shared" si="101"/>
        <v>0</v>
      </c>
      <c r="R187" s="14">
        <f t="shared" si="146"/>
        <v>0</v>
      </c>
      <c r="S187" s="4" t="str">
        <f t="shared" si="147"/>
        <v>J=</v>
      </c>
      <c r="T187" s="35">
        <f t="shared" si="148"/>
        <v>44587</v>
      </c>
      <c r="U187" s="3"/>
      <c r="V187" s="3"/>
      <c r="W187" s="74">
        <f>[2]Plan1!$A257</f>
        <v>44666</v>
      </c>
      <c r="X187" s="74" t="str">
        <f>[2]Plan1!$C257</f>
        <v>Paixão de Cristo</v>
      </c>
      <c r="Y187" s="64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35">
        <f t="shared" si="102"/>
        <v>44568</v>
      </c>
      <c r="B188" s="15">
        <f t="shared" ca="1" si="133"/>
        <v>1003.665304</v>
      </c>
      <c r="C188" s="14">
        <f t="shared" si="134"/>
        <v>1000</v>
      </c>
      <c r="D188" s="13">
        <f ca="1">IF(A188&lt;$B$1,VLOOKUP(A188,[1]DI!$A$4:$B$15000,2,FALSE),0)</f>
        <v>9.1499999999999998E-2</v>
      </c>
      <c r="E188" s="14">
        <f t="shared" ca="1" si="135"/>
        <v>1.00034749</v>
      </c>
      <c r="F188" s="14">
        <f ca="1">(TRUNC(PRODUCT($E$12:$E187),16))</f>
        <v>1.03083235831199</v>
      </c>
      <c r="G188" s="14">
        <f t="shared" ca="1" si="136"/>
        <v>1.0276141170098501</v>
      </c>
      <c r="H188" s="14">
        <f t="shared" ca="1" si="137"/>
        <v>1.00313176</v>
      </c>
      <c r="I188" s="13">
        <f t="shared" si="138"/>
        <v>1.4999999999999999E-2</v>
      </c>
      <c r="J188" s="35">
        <f t="shared" si="139"/>
        <v>44557</v>
      </c>
      <c r="K188" s="2">
        <f t="shared" si="140"/>
        <v>9</v>
      </c>
      <c r="L188" s="18">
        <f t="shared" si="141"/>
        <v>9</v>
      </c>
      <c r="M188" s="12">
        <f t="shared" si="142"/>
        <v>1.0005318780000001</v>
      </c>
      <c r="N188" s="12">
        <f t="shared" ca="1" si="143"/>
        <v>1.0036653040000001</v>
      </c>
      <c r="O188" s="18">
        <f t="shared" si="144"/>
        <v>0</v>
      </c>
      <c r="P188" s="14">
        <f t="shared" ca="1" si="145"/>
        <v>3.6653039999999999</v>
      </c>
      <c r="Q188" s="21">
        <f t="shared" si="101"/>
        <v>0</v>
      </c>
      <c r="R188" s="14">
        <f t="shared" si="146"/>
        <v>0</v>
      </c>
      <c r="S188" s="4" t="str">
        <f t="shared" si="147"/>
        <v>J=</v>
      </c>
      <c r="T188" s="35">
        <f t="shared" si="148"/>
        <v>44587</v>
      </c>
      <c r="U188" s="3"/>
      <c r="V188" s="3"/>
      <c r="W188" s="74">
        <f>[2]Plan1!$A258</f>
        <v>44672</v>
      </c>
      <c r="X188" s="74" t="str">
        <f>[2]Plan1!$C258</f>
        <v>Tiradentes</v>
      </c>
      <c r="Y188" s="64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35">
        <f t="shared" si="102"/>
        <v>44569</v>
      </c>
      <c r="B189" s="15">
        <f t="shared" ca="1" si="133"/>
        <v>1004.07339</v>
      </c>
      <c r="C189" s="14">
        <f t="shared" si="134"/>
        <v>1000</v>
      </c>
      <c r="D189" s="13">
        <f ca="1">IF(A189&lt;$B$1,VLOOKUP(A189,[1]DI!$A$4:$B$15000,2,FALSE),0)</f>
        <v>0</v>
      </c>
      <c r="E189" s="14">
        <f t="shared" ca="1" si="135"/>
        <v>1</v>
      </c>
      <c r="F189" s="14">
        <f ca="1">(TRUNC(PRODUCT($E$12:$E188),16))</f>
        <v>1.0311905622481801</v>
      </c>
      <c r="G189" s="14">
        <f t="shared" ca="1" si="136"/>
        <v>1.0276141170098501</v>
      </c>
      <c r="H189" s="14">
        <f t="shared" ca="1" si="137"/>
        <v>1.0034803400000001</v>
      </c>
      <c r="I189" s="13">
        <f t="shared" si="138"/>
        <v>1.4999999999999999E-2</v>
      </c>
      <c r="J189" s="35">
        <f t="shared" si="139"/>
        <v>44557</v>
      </c>
      <c r="K189" s="2">
        <f t="shared" si="140"/>
        <v>9</v>
      </c>
      <c r="L189" s="18">
        <f t="shared" si="141"/>
        <v>10</v>
      </c>
      <c r="M189" s="12">
        <f t="shared" si="142"/>
        <v>1.0005909930000001</v>
      </c>
      <c r="N189" s="12">
        <f t="shared" ca="1" si="143"/>
        <v>1.0040733900000001</v>
      </c>
      <c r="O189" s="18">
        <f t="shared" si="144"/>
        <v>0</v>
      </c>
      <c r="P189" s="14">
        <f t="shared" ca="1" si="145"/>
        <v>4.0733899999999998</v>
      </c>
      <c r="Q189" s="21">
        <f t="shared" si="101"/>
        <v>0</v>
      </c>
      <c r="R189" s="14">
        <f t="shared" si="146"/>
        <v>0</v>
      </c>
      <c r="S189" s="4" t="str">
        <f t="shared" si="147"/>
        <v>J=</v>
      </c>
      <c r="T189" s="35">
        <f t="shared" si="148"/>
        <v>44587</v>
      </c>
      <c r="U189" s="3"/>
      <c r="V189" s="3"/>
      <c r="W189" s="74">
        <f>[2]Plan1!$A259</f>
        <v>44682</v>
      </c>
      <c r="X189" s="74" t="str">
        <f>[2]Plan1!$C259</f>
        <v>Dia do Trabalho</v>
      </c>
      <c r="Y189" s="64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35">
        <f t="shared" si="102"/>
        <v>44570</v>
      </c>
      <c r="B190" s="15">
        <f t="shared" ca="1" si="133"/>
        <v>1004.07339</v>
      </c>
      <c r="C190" s="14">
        <f t="shared" si="134"/>
        <v>1000</v>
      </c>
      <c r="D190" s="13">
        <f ca="1">IF(A190&lt;$B$1,VLOOKUP(A190,[1]DI!$A$4:$B$15000,2,FALSE),0)</f>
        <v>0</v>
      </c>
      <c r="E190" s="14">
        <f t="shared" ca="1" si="135"/>
        <v>1</v>
      </c>
      <c r="F190" s="14">
        <f ca="1">(TRUNC(PRODUCT($E$12:$E189),16))</f>
        <v>1.0311905622481801</v>
      </c>
      <c r="G190" s="14">
        <f t="shared" ca="1" si="136"/>
        <v>1.0276141170098501</v>
      </c>
      <c r="H190" s="14">
        <f t="shared" ca="1" si="137"/>
        <v>1.0034803400000001</v>
      </c>
      <c r="I190" s="13">
        <f t="shared" si="138"/>
        <v>1.4999999999999999E-2</v>
      </c>
      <c r="J190" s="35">
        <f t="shared" si="139"/>
        <v>44557</v>
      </c>
      <c r="K190" s="2">
        <f t="shared" si="140"/>
        <v>9</v>
      </c>
      <c r="L190" s="18">
        <f t="shared" si="141"/>
        <v>10</v>
      </c>
      <c r="M190" s="12">
        <f t="shared" si="142"/>
        <v>1.0005909930000001</v>
      </c>
      <c r="N190" s="12">
        <f t="shared" ca="1" si="143"/>
        <v>1.0040733900000001</v>
      </c>
      <c r="O190" s="18">
        <f t="shared" si="144"/>
        <v>0</v>
      </c>
      <c r="P190" s="14">
        <f t="shared" ca="1" si="145"/>
        <v>4.0733899999999998</v>
      </c>
      <c r="Q190" s="21">
        <f t="shared" si="101"/>
        <v>0</v>
      </c>
      <c r="R190" s="14">
        <f t="shared" si="146"/>
        <v>0</v>
      </c>
      <c r="S190" s="4" t="str">
        <f t="shared" si="147"/>
        <v>J=</v>
      </c>
      <c r="T190" s="35">
        <f t="shared" si="148"/>
        <v>44587</v>
      </c>
      <c r="U190" s="3"/>
      <c r="V190" s="3"/>
      <c r="W190" s="74">
        <f>[2]Plan1!$A260</f>
        <v>44728</v>
      </c>
      <c r="X190" s="74" t="str">
        <f>[2]Plan1!$C260</f>
        <v>Corpus Christi</v>
      </c>
      <c r="Y190" s="64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35">
        <f t="shared" si="102"/>
        <v>44571</v>
      </c>
      <c r="B191" s="15">
        <f t="shared" ca="1" si="133"/>
        <v>1004.07339</v>
      </c>
      <c r="C191" s="14">
        <f t="shared" si="134"/>
        <v>1000</v>
      </c>
      <c r="D191" s="13">
        <f ca="1">IF(A191&lt;$B$1,VLOOKUP(A191,[1]DI!$A$4:$B$15000,2,FALSE),0)</f>
        <v>9.1499999999999998E-2</v>
      </c>
      <c r="E191" s="14">
        <f t="shared" ca="1" si="135"/>
        <v>1.00034749</v>
      </c>
      <c r="F191" s="14">
        <f ca="1">(TRUNC(PRODUCT($E$12:$E190),16))</f>
        <v>1.0311905622481801</v>
      </c>
      <c r="G191" s="14">
        <f t="shared" ca="1" si="136"/>
        <v>1.0276141170098501</v>
      </c>
      <c r="H191" s="14">
        <f t="shared" ca="1" si="137"/>
        <v>1.0034803400000001</v>
      </c>
      <c r="I191" s="13">
        <f t="shared" si="138"/>
        <v>1.4999999999999999E-2</v>
      </c>
      <c r="J191" s="35">
        <f t="shared" si="139"/>
        <v>44557</v>
      </c>
      <c r="K191" s="2">
        <f t="shared" si="140"/>
        <v>10</v>
      </c>
      <c r="L191" s="18">
        <f t="shared" si="141"/>
        <v>10</v>
      </c>
      <c r="M191" s="12">
        <f t="shared" si="142"/>
        <v>1.0005909930000001</v>
      </c>
      <c r="N191" s="12">
        <f t="shared" ca="1" si="143"/>
        <v>1.0040733900000001</v>
      </c>
      <c r="O191" s="18">
        <f t="shared" si="144"/>
        <v>0</v>
      </c>
      <c r="P191" s="14">
        <f t="shared" ca="1" si="145"/>
        <v>4.0733899999999998</v>
      </c>
      <c r="Q191" s="21">
        <f t="shared" si="101"/>
        <v>0</v>
      </c>
      <c r="R191" s="14">
        <f t="shared" si="146"/>
        <v>0</v>
      </c>
      <c r="S191" s="4" t="str">
        <f t="shared" si="147"/>
        <v>J=</v>
      </c>
      <c r="T191" s="35">
        <f t="shared" si="148"/>
        <v>44587</v>
      </c>
      <c r="U191" s="3"/>
      <c r="V191" s="3"/>
      <c r="W191" s="74">
        <f>[2]Plan1!$A261</f>
        <v>44811</v>
      </c>
      <c r="X191" s="74" t="str">
        <f>[2]Plan1!$C261</f>
        <v>Independência do Brasil</v>
      </c>
      <c r="Y191" s="64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35">
        <f t="shared" si="102"/>
        <v>44572</v>
      </c>
      <c r="B192" s="15">
        <f t="shared" ca="1" si="133"/>
        <v>1004.48164</v>
      </c>
      <c r="C192" s="14">
        <f t="shared" si="134"/>
        <v>1000</v>
      </c>
      <c r="D192" s="13">
        <f ca="1">IF(A192&lt;$B$1,VLOOKUP(A192,[1]DI!$A$4:$B$15000,2,FALSE),0)</f>
        <v>9.1499999999999998E-2</v>
      </c>
      <c r="E192" s="14">
        <f t="shared" ca="1" si="135"/>
        <v>1.00034749</v>
      </c>
      <c r="F192" s="14">
        <f ca="1">(TRUNC(PRODUCT($E$12:$E191),16))</f>
        <v>1.0315488906566599</v>
      </c>
      <c r="G192" s="14">
        <f t="shared" ca="1" si="136"/>
        <v>1.0276141170098501</v>
      </c>
      <c r="H192" s="14">
        <f t="shared" ca="1" si="137"/>
        <v>1.0038290400000001</v>
      </c>
      <c r="I192" s="13">
        <f t="shared" si="138"/>
        <v>1.4999999999999999E-2</v>
      </c>
      <c r="J192" s="35">
        <f t="shared" si="139"/>
        <v>44557</v>
      </c>
      <c r="K192" s="2">
        <f t="shared" si="140"/>
        <v>11</v>
      </c>
      <c r="L192" s="18">
        <f t="shared" si="141"/>
        <v>11</v>
      </c>
      <c r="M192" s="12">
        <f t="shared" si="142"/>
        <v>1.0006501109999999</v>
      </c>
      <c r="N192" s="12">
        <f t="shared" ca="1" si="143"/>
        <v>1.0044816400000001</v>
      </c>
      <c r="O192" s="18">
        <f t="shared" si="144"/>
        <v>0</v>
      </c>
      <c r="P192" s="14">
        <f t="shared" ca="1" si="145"/>
        <v>4.4816399999999996</v>
      </c>
      <c r="Q192" s="21">
        <f t="shared" si="101"/>
        <v>0</v>
      </c>
      <c r="R192" s="14">
        <f t="shared" si="146"/>
        <v>0</v>
      </c>
      <c r="S192" s="4" t="str">
        <f t="shared" si="147"/>
        <v>J=</v>
      </c>
      <c r="T192" s="35">
        <f t="shared" si="148"/>
        <v>44587</v>
      </c>
      <c r="U192" s="3"/>
      <c r="V192" s="3"/>
      <c r="W192" s="74">
        <f>[2]Plan1!$A262</f>
        <v>44846</v>
      </c>
      <c r="X192" s="74" t="str">
        <f>[2]Plan1!$C262</f>
        <v>Nossa Sr.a Aparecida - Padroeira do Brasil</v>
      </c>
      <c r="Y192" s="64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35">
        <f t="shared" si="102"/>
        <v>44573</v>
      </c>
      <c r="B193" s="15">
        <f t="shared" ca="1" si="133"/>
        <v>1004.890056</v>
      </c>
      <c r="C193" s="14">
        <f t="shared" si="134"/>
        <v>1000</v>
      </c>
      <c r="D193" s="13">
        <f ca="1">IF(A193&lt;$B$1,VLOOKUP(A193,[1]DI!$A$4:$B$15000,2,FALSE),0)</f>
        <v>9.1499999999999998E-2</v>
      </c>
      <c r="E193" s="14">
        <f t="shared" ca="1" si="135"/>
        <v>1.00034749</v>
      </c>
      <c r="F193" s="14">
        <f ca="1">(TRUNC(PRODUCT($E$12:$E192),16))</f>
        <v>1.03190734358067</v>
      </c>
      <c r="G193" s="14">
        <f t="shared" ca="1" si="136"/>
        <v>1.0276141170098501</v>
      </c>
      <c r="H193" s="14">
        <f t="shared" ca="1" si="137"/>
        <v>1.00417786</v>
      </c>
      <c r="I193" s="13">
        <f t="shared" si="138"/>
        <v>1.4999999999999999E-2</v>
      </c>
      <c r="J193" s="35">
        <f t="shared" si="139"/>
        <v>44557</v>
      </c>
      <c r="K193" s="2">
        <f t="shared" si="140"/>
        <v>12</v>
      </c>
      <c r="L193" s="18">
        <f t="shared" si="141"/>
        <v>12</v>
      </c>
      <c r="M193" s="12">
        <f t="shared" si="142"/>
        <v>1.000709233</v>
      </c>
      <c r="N193" s="12">
        <f t="shared" ca="1" si="143"/>
        <v>1.004890056</v>
      </c>
      <c r="O193" s="18">
        <f t="shared" si="144"/>
        <v>0</v>
      </c>
      <c r="P193" s="14">
        <f t="shared" ca="1" si="145"/>
        <v>4.8900560000000004</v>
      </c>
      <c r="Q193" s="21">
        <f t="shared" si="101"/>
        <v>0</v>
      </c>
      <c r="R193" s="14">
        <f t="shared" si="146"/>
        <v>0</v>
      </c>
      <c r="S193" s="4" t="str">
        <f t="shared" si="147"/>
        <v>J=</v>
      </c>
      <c r="T193" s="35">
        <f t="shared" si="148"/>
        <v>44587</v>
      </c>
      <c r="U193" s="3"/>
      <c r="V193" s="3"/>
      <c r="W193" s="74">
        <f>[2]Plan1!$A263</f>
        <v>44867</v>
      </c>
      <c r="X193" s="74" t="str">
        <f>[2]Plan1!$C263</f>
        <v>Finados</v>
      </c>
      <c r="Y193" s="64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35">
        <f t="shared" si="102"/>
        <v>44574</v>
      </c>
      <c r="B194" s="15">
        <f t="shared" ca="1" si="133"/>
        <v>1005.298636</v>
      </c>
      <c r="C194" s="14">
        <f t="shared" si="134"/>
        <v>1000</v>
      </c>
      <c r="D194" s="13">
        <f ca="1">IF(A194&lt;$B$1,VLOOKUP(A194,[1]DI!$A$4:$B$15000,2,FALSE),0)</f>
        <v>9.1499999999999998E-2</v>
      </c>
      <c r="E194" s="14">
        <f t="shared" ca="1" si="135"/>
        <v>1.00034749</v>
      </c>
      <c r="F194" s="14">
        <f ca="1">(TRUNC(PRODUCT($E$12:$E193),16))</f>
        <v>1.0322659210634899</v>
      </c>
      <c r="G194" s="14">
        <f t="shared" ca="1" si="136"/>
        <v>1.0276141170098501</v>
      </c>
      <c r="H194" s="14">
        <f t="shared" ca="1" si="137"/>
        <v>1.0045268000000001</v>
      </c>
      <c r="I194" s="13">
        <f t="shared" si="138"/>
        <v>1.4999999999999999E-2</v>
      </c>
      <c r="J194" s="35">
        <f t="shared" si="139"/>
        <v>44557</v>
      </c>
      <c r="K194" s="2">
        <f t="shared" si="140"/>
        <v>13</v>
      </c>
      <c r="L194" s="18">
        <f t="shared" si="141"/>
        <v>13</v>
      </c>
      <c r="M194" s="12">
        <f t="shared" si="142"/>
        <v>1.000768358</v>
      </c>
      <c r="N194" s="12">
        <f t="shared" ca="1" si="143"/>
        <v>1.005298636</v>
      </c>
      <c r="O194" s="18">
        <f t="shared" si="144"/>
        <v>0</v>
      </c>
      <c r="P194" s="14">
        <f t="shared" ca="1" si="145"/>
        <v>5.2986360000000001</v>
      </c>
      <c r="Q194" s="21">
        <f t="shared" si="101"/>
        <v>0</v>
      </c>
      <c r="R194" s="14">
        <f t="shared" si="146"/>
        <v>0</v>
      </c>
      <c r="S194" s="4" t="str">
        <f t="shared" si="147"/>
        <v>J=</v>
      </c>
      <c r="T194" s="35">
        <f t="shared" si="148"/>
        <v>44587</v>
      </c>
      <c r="U194" s="22"/>
      <c r="V194" s="22"/>
      <c r="W194" s="74">
        <f>[2]Plan1!$A264</f>
        <v>44880</v>
      </c>
      <c r="X194" s="74" t="str">
        <f>[2]Plan1!$C264</f>
        <v>Proclamação da República</v>
      </c>
      <c r="Y194" s="64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</row>
    <row r="195" spans="1:151" x14ac:dyDescent="0.15">
      <c r="A195" s="35">
        <f t="shared" si="102"/>
        <v>44575</v>
      </c>
      <c r="B195" s="15">
        <f t="shared" ca="1" si="133"/>
        <v>1005.70738199</v>
      </c>
      <c r="C195" s="14">
        <f t="shared" si="134"/>
        <v>1000</v>
      </c>
      <c r="D195" s="13">
        <f ca="1">IF(A195&lt;$B$1,VLOOKUP(A195,[1]DI!$A$4:$B$15000,2,FALSE),0)</f>
        <v>9.1499999999999998E-2</v>
      </c>
      <c r="E195" s="14">
        <f t="shared" ca="1" si="135"/>
        <v>1.00034749</v>
      </c>
      <c r="F195" s="14">
        <f ca="1">(TRUNC(PRODUCT($E$12:$E194),16))</f>
        <v>1.0326246231484</v>
      </c>
      <c r="G195" s="14">
        <f t="shared" ca="1" si="136"/>
        <v>1.0276141170098501</v>
      </c>
      <c r="H195" s="14">
        <f t="shared" ca="1" si="137"/>
        <v>1.0048758600000001</v>
      </c>
      <c r="I195" s="13">
        <f t="shared" si="138"/>
        <v>1.4999999999999999E-2</v>
      </c>
      <c r="J195" s="35">
        <f t="shared" si="139"/>
        <v>44557</v>
      </c>
      <c r="K195" s="2">
        <f t="shared" si="140"/>
        <v>14</v>
      </c>
      <c r="L195" s="18">
        <f t="shared" si="141"/>
        <v>14</v>
      </c>
      <c r="M195" s="12">
        <f t="shared" si="142"/>
        <v>1.000827487</v>
      </c>
      <c r="N195" s="12">
        <f t="shared" ca="1" si="143"/>
        <v>1.005707382</v>
      </c>
      <c r="O195" s="18">
        <f t="shared" si="144"/>
        <v>0</v>
      </c>
      <c r="P195" s="14">
        <f t="shared" ca="1" si="145"/>
        <v>5.70738199</v>
      </c>
      <c r="Q195" s="21">
        <f t="shared" si="101"/>
        <v>0</v>
      </c>
      <c r="R195" s="14">
        <f t="shared" si="146"/>
        <v>0</v>
      </c>
      <c r="S195" s="4" t="str">
        <f t="shared" si="147"/>
        <v>J=</v>
      </c>
      <c r="T195" s="35">
        <f t="shared" si="148"/>
        <v>44587</v>
      </c>
      <c r="U195" s="3"/>
      <c r="V195" s="3"/>
      <c r="W195" s="74">
        <f>[2]Plan1!$A265</f>
        <v>44920</v>
      </c>
      <c r="X195" s="74" t="str">
        <f>[2]Plan1!$C265</f>
        <v>Natal</v>
      </c>
      <c r="Y195" s="64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35">
        <f t="shared" si="102"/>
        <v>44576</v>
      </c>
      <c r="B196" s="15">
        <f t="shared" ca="1" si="133"/>
        <v>1006.11630299</v>
      </c>
      <c r="C196" s="14">
        <f t="shared" si="134"/>
        <v>1000</v>
      </c>
      <c r="D196" s="13">
        <f ca="1">IF(A196&lt;$B$1,VLOOKUP(A196,[1]DI!$A$4:$B$15000,2,FALSE),0)</f>
        <v>0</v>
      </c>
      <c r="E196" s="14">
        <f t="shared" ca="1" si="135"/>
        <v>1</v>
      </c>
      <c r="F196" s="14">
        <f ca="1">(TRUNC(PRODUCT($E$12:$E195),16))</f>
        <v>1.0329834498787001</v>
      </c>
      <c r="G196" s="14">
        <f t="shared" ca="1" si="136"/>
        <v>1.0276141170098501</v>
      </c>
      <c r="H196" s="14">
        <f t="shared" ca="1" si="137"/>
        <v>1.00522505</v>
      </c>
      <c r="I196" s="13">
        <f t="shared" si="138"/>
        <v>1.4999999999999999E-2</v>
      </c>
      <c r="J196" s="35">
        <f t="shared" si="139"/>
        <v>44557</v>
      </c>
      <c r="K196" s="2">
        <f t="shared" si="140"/>
        <v>14</v>
      </c>
      <c r="L196" s="18">
        <f t="shared" si="141"/>
        <v>15</v>
      </c>
      <c r="M196" s="12">
        <f t="shared" si="142"/>
        <v>1.0008866199999999</v>
      </c>
      <c r="N196" s="12">
        <f t="shared" ca="1" si="143"/>
        <v>1.006116303</v>
      </c>
      <c r="O196" s="18">
        <f t="shared" si="144"/>
        <v>0</v>
      </c>
      <c r="P196" s="14">
        <f t="shared" ca="1" si="145"/>
        <v>6.1163029900000003</v>
      </c>
      <c r="Q196" s="21">
        <f t="shared" si="101"/>
        <v>0</v>
      </c>
      <c r="R196" s="14">
        <f t="shared" si="146"/>
        <v>0</v>
      </c>
      <c r="S196" s="4" t="str">
        <f t="shared" si="147"/>
        <v>J=</v>
      </c>
      <c r="T196" s="35">
        <f t="shared" si="148"/>
        <v>44587</v>
      </c>
      <c r="U196" s="3"/>
      <c r="V196" s="3"/>
      <c r="W196" s="74">
        <f>[2]Plan1!$A266</f>
        <v>44927</v>
      </c>
      <c r="X196" s="74" t="str">
        <f>[2]Plan1!$C266</f>
        <v>Confraternização Universal</v>
      </c>
      <c r="Y196" s="64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35">
        <f t="shared" si="102"/>
        <v>44577</v>
      </c>
      <c r="B197" s="15">
        <f t="shared" ca="1" si="133"/>
        <v>1006.11630299</v>
      </c>
      <c r="C197" s="14">
        <f t="shared" si="134"/>
        <v>1000</v>
      </c>
      <c r="D197" s="13">
        <f ca="1">IF(A197&lt;$B$1,VLOOKUP(A197,[1]DI!$A$4:$B$15000,2,FALSE),0)</f>
        <v>0</v>
      </c>
      <c r="E197" s="14">
        <f t="shared" ca="1" si="135"/>
        <v>1</v>
      </c>
      <c r="F197" s="14">
        <f ca="1">(TRUNC(PRODUCT($E$12:$E196),16))</f>
        <v>1.0329834498787001</v>
      </c>
      <c r="G197" s="14">
        <f t="shared" ca="1" si="136"/>
        <v>1.0276141170098501</v>
      </c>
      <c r="H197" s="14">
        <f t="shared" ca="1" si="137"/>
        <v>1.00522505</v>
      </c>
      <c r="I197" s="13">
        <f t="shared" si="138"/>
        <v>1.4999999999999999E-2</v>
      </c>
      <c r="J197" s="35">
        <f t="shared" si="139"/>
        <v>44557</v>
      </c>
      <c r="K197" s="2">
        <f t="shared" si="140"/>
        <v>14</v>
      </c>
      <c r="L197" s="18">
        <f t="shared" si="141"/>
        <v>15</v>
      </c>
      <c r="M197" s="12">
        <f t="shared" si="142"/>
        <v>1.0008866199999999</v>
      </c>
      <c r="N197" s="12">
        <f t="shared" ca="1" si="143"/>
        <v>1.006116303</v>
      </c>
      <c r="O197" s="18">
        <f t="shared" si="144"/>
        <v>0</v>
      </c>
      <c r="P197" s="14">
        <f t="shared" ca="1" si="145"/>
        <v>6.1163029900000003</v>
      </c>
      <c r="Q197" s="21">
        <f t="shared" si="101"/>
        <v>0</v>
      </c>
      <c r="R197" s="14">
        <f t="shared" si="146"/>
        <v>0</v>
      </c>
      <c r="S197" s="4" t="str">
        <f t="shared" si="147"/>
        <v>J=</v>
      </c>
      <c r="T197" s="35">
        <f t="shared" si="148"/>
        <v>44587</v>
      </c>
      <c r="U197" s="22"/>
      <c r="V197" s="22"/>
      <c r="W197" s="74">
        <f>[2]Plan1!$A267</f>
        <v>44977</v>
      </c>
      <c r="X197" s="74" t="str">
        <f>[2]Plan1!$C267</f>
        <v>Carnaval</v>
      </c>
      <c r="Y197" s="64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</row>
    <row r="198" spans="1:151" x14ac:dyDescent="0.15">
      <c r="A198" s="35">
        <f t="shared" si="102"/>
        <v>44578</v>
      </c>
      <c r="B198" s="15">
        <f t="shared" ca="1" si="133"/>
        <v>1006.11630299</v>
      </c>
      <c r="C198" s="14">
        <f t="shared" si="134"/>
        <v>1000</v>
      </c>
      <c r="D198" s="13">
        <f ca="1">IF(A198&lt;$B$1,VLOOKUP(A198,[1]DI!$A$4:$B$15000,2,FALSE),0)</f>
        <v>9.1499999999999998E-2</v>
      </c>
      <c r="E198" s="14">
        <f t="shared" ca="1" si="135"/>
        <v>1.00034749</v>
      </c>
      <c r="F198" s="14">
        <f ca="1">(TRUNC(PRODUCT($E$12:$E197),16))</f>
        <v>1.0329834498787001</v>
      </c>
      <c r="G198" s="14">
        <f t="shared" ca="1" si="136"/>
        <v>1.0276141170098501</v>
      </c>
      <c r="H198" s="14">
        <f t="shared" ca="1" si="137"/>
        <v>1.00522505</v>
      </c>
      <c r="I198" s="13">
        <f t="shared" si="138"/>
        <v>1.4999999999999999E-2</v>
      </c>
      <c r="J198" s="35">
        <f t="shared" si="139"/>
        <v>44557</v>
      </c>
      <c r="K198" s="2">
        <f t="shared" si="140"/>
        <v>15</v>
      </c>
      <c r="L198" s="18">
        <f t="shared" si="141"/>
        <v>15</v>
      </c>
      <c r="M198" s="12">
        <f t="shared" si="142"/>
        <v>1.0008866199999999</v>
      </c>
      <c r="N198" s="12">
        <f t="shared" ca="1" si="143"/>
        <v>1.006116303</v>
      </c>
      <c r="O198" s="18">
        <f t="shared" si="144"/>
        <v>0</v>
      </c>
      <c r="P198" s="14">
        <f t="shared" ca="1" si="145"/>
        <v>6.1163029900000003</v>
      </c>
      <c r="Q198" s="21">
        <f t="shared" si="101"/>
        <v>0</v>
      </c>
      <c r="R198" s="14">
        <f t="shared" si="146"/>
        <v>0</v>
      </c>
      <c r="S198" s="4" t="str">
        <f t="shared" si="147"/>
        <v>J=</v>
      </c>
      <c r="T198" s="35">
        <f t="shared" si="148"/>
        <v>44587</v>
      </c>
      <c r="U198" s="3"/>
      <c r="V198" s="3"/>
      <c r="W198" s="74">
        <f>[2]Plan1!$A268</f>
        <v>44978</v>
      </c>
      <c r="X198" s="74" t="str">
        <f>[2]Plan1!$C268</f>
        <v>Carnaval</v>
      </c>
      <c r="Y198" s="64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35">
        <f t="shared" si="102"/>
        <v>44579</v>
      </c>
      <c r="B199" s="15">
        <f t="shared" ca="1" si="133"/>
        <v>1006.525378</v>
      </c>
      <c r="C199" s="14">
        <f t="shared" si="134"/>
        <v>1000</v>
      </c>
      <c r="D199" s="13">
        <f ca="1">IF(A199&lt;$B$1,VLOOKUP(A199,[1]DI!$A$4:$B$15000,2,FALSE),0)</f>
        <v>9.1499999999999998E-2</v>
      </c>
      <c r="E199" s="14">
        <f t="shared" ca="1" si="135"/>
        <v>1.00034749</v>
      </c>
      <c r="F199" s="14">
        <f ca="1">(TRUNC(PRODUCT($E$12:$E198),16))</f>
        <v>1.0333424012976999</v>
      </c>
      <c r="G199" s="14">
        <f t="shared" ca="1" si="136"/>
        <v>1.0276141170098501</v>
      </c>
      <c r="H199" s="14">
        <f t="shared" ca="1" si="137"/>
        <v>1.0055743500000001</v>
      </c>
      <c r="I199" s="13">
        <f t="shared" si="138"/>
        <v>1.4999999999999999E-2</v>
      </c>
      <c r="J199" s="35">
        <f t="shared" si="139"/>
        <v>44557</v>
      </c>
      <c r="K199" s="2">
        <f t="shared" si="140"/>
        <v>16</v>
      </c>
      <c r="L199" s="18">
        <f t="shared" si="141"/>
        <v>16</v>
      </c>
      <c r="M199" s="12">
        <f t="shared" si="142"/>
        <v>1.0009457559999999</v>
      </c>
      <c r="N199" s="12">
        <f t="shared" ca="1" si="143"/>
        <v>1.0065253780000001</v>
      </c>
      <c r="O199" s="18">
        <f t="shared" si="144"/>
        <v>0</v>
      </c>
      <c r="P199" s="14">
        <f t="shared" ca="1" si="145"/>
        <v>6.5253779999999999</v>
      </c>
      <c r="Q199" s="21">
        <f t="shared" si="101"/>
        <v>0</v>
      </c>
      <c r="R199" s="14">
        <f t="shared" si="146"/>
        <v>0</v>
      </c>
      <c r="S199" s="4" t="str">
        <f t="shared" si="147"/>
        <v>J=</v>
      </c>
      <c r="T199" s="35">
        <f t="shared" si="148"/>
        <v>44587</v>
      </c>
      <c r="U199" s="3"/>
      <c r="V199" s="3"/>
      <c r="W199" s="74">
        <f>[2]Plan1!$A269</f>
        <v>45023</v>
      </c>
      <c r="X199" s="74" t="str">
        <f>[2]Plan1!$C269</f>
        <v>Paixão de Cristo</v>
      </c>
      <c r="Y199" s="64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35">
        <f t="shared" si="102"/>
        <v>44580</v>
      </c>
      <c r="B200" s="15">
        <f t="shared" ca="1" si="133"/>
        <v>1006.934628</v>
      </c>
      <c r="C200" s="14">
        <f t="shared" si="134"/>
        <v>1000</v>
      </c>
      <c r="D200" s="13">
        <f ca="1">IF(A200&lt;$B$1,VLOOKUP(A200,[1]DI!$A$4:$B$15000,2,FALSE),0)</f>
        <v>9.1499999999999998E-2</v>
      </c>
      <c r="E200" s="14">
        <f t="shared" ca="1" si="135"/>
        <v>1.00034749</v>
      </c>
      <c r="F200" s="14">
        <f ca="1">(TRUNC(PRODUCT($E$12:$E199),16))</f>
        <v>1.0337014774487301</v>
      </c>
      <c r="G200" s="14">
        <f t="shared" ca="1" si="136"/>
        <v>1.0276141170098501</v>
      </c>
      <c r="H200" s="14">
        <f t="shared" ca="1" si="137"/>
        <v>1.00592378</v>
      </c>
      <c r="I200" s="13">
        <f t="shared" si="138"/>
        <v>1.4999999999999999E-2</v>
      </c>
      <c r="J200" s="35">
        <f t="shared" si="139"/>
        <v>44557</v>
      </c>
      <c r="K200" s="2">
        <f t="shared" si="140"/>
        <v>17</v>
      </c>
      <c r="L200" s="18">
        <f t="shared" si="141"/>
        <v>17</v>
      </c>
      <c r="M200" s="12">
        <f t="shared" si="142"/>
        <v>1.0010048949999999</v>
      </c>
      <c r="N200" s="12">
        <f t="shared" ca="1" si="143"/>
        <v>1.006934628</v>
      </c>
      <c r="O200" s="18">
        <f t="shared" si="144"/>
        <v>0</v>
      </c>
      <c r="P200" s="14">
        <f t="shared" ca="1" si="145"/>
        <v>6.934628</v>
      </c>
      <c r="Q200" s="21">
        <f t="shared" si="101"/>
        <v>0</v>
      </c>
      <c r="R200" s="14">
        <f t="shared" si="146"/>
        <v>0</v>
      </c>
      <c r="S200" s="4" t="str">
        <f t="shared" si="147"/>
        <v>J=</v>
      </c>
      <c r="T200" s="35">
        <f t="shared" si="148"/>
        <v>44587</v>
      </c>
      <c r="U200" s="3"/>
      <c r="V200" s="3"/>
      <c r="W200" s="74">
        <f>[2]Plan1!$A270</f>
        <v>45037</v>
      </c>
      <c r="X200" s="74" t="str">
        <f>[2]Plan1!$C270</f>
        <v>Tiradentes</v>
      </c>
      <c r="Y200" s="64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35">
        <f t="shared" si="102"/>
        <v>44581</v>
      </c>
      <c r="B201" s="15">
        <f t="shared" ca="1" si="133"/>
        <v>1007.3440430000001</v>
      </c>
      <c r="C201" s="14">
        <f t="shared" si="134"/>
        <v>1000</v>
      </c>
      <c r="D201" s="13">
        <f ca="1">IF(A201&lt;$B$1,VLOOKUP(A201,[1]DI!$A$4:$B$15000,2,FALSE),0)</f>
        <v>9.1499999999999998E-2</v>
      </c>
      <c r="E201" s="14">
        <f t="shared" ca="1" si="135"/>
        <v>1.00034749</v>
      </c>
      <c r="F201" s="14">
        <f ca="1">(TRUNC(PRODUCT($E$12:$E200),16))</f>
        <v>1.03406067837513</v>
      </c>
      <c r="G201" s="14">
        <f t="shared" ca="1" si="136"/>
        <v>1.0276141170098501</v>
      </c>
      <c r="H201" s="14">
        <f t="shared" ca="1" si="137"/>
        <v>1.00627333</v>
      </c>
      <c r="I201" s="13">
        <f t="shared" si="138"/>
        <v>1.4999999999999999E-2</v>
      </c>
      <c r="J201" s="35">
        <f t="shared" si="139"/>
        <v>44557</v>
      </c>
      <c r="K201" s="2">
        <f t="shared" si="140"/>
        <v>18</v>
      </c>
      <c r="L201" s="18">
        <f t="shared" si="141"/>
        <v>18</v>
      </c>
      <c r="M201" s="12">
        <f t="shared" si="142"/>
        <v>1.001064038</v>
      </c>
      <c r="N201" s="12">
        <f t="shared" ca="1" si="143"/>
        <v>1.007344043</v>
      </c>
      <c r="O201" s="18">
        <f t="shared" si="144"/>
        <v>0</v>
      </c>
      <c r="P201" s="14">
        <f t="shared" ca="1" si="145"/>
        <v>7.3440430000000001</v>
      </c>
      <c r="Q201" s="21">
        <f t="shared" si="101"/>
        <v>0</v>
      </c>
      <c r="R201" s="14">
        <f t="shared" si="146"/>
        <v>0</v>
      </c>
      <c r="S201" s="4" t="str">
        <f t="shared" si="147"/>
        <v>J=</v>
      </c>
      <c r="T201" s="35">
        <f t="shared" si="148"/>
        <v>44587</v>
      </c>
      <c r="U201" s="3"/>
      <c r="V201" s="3"/>
      <c r="W201" s="74">
        <f>[2]Plan1!$A271</f>
        <v>45047</v>
      </c>
      <c r="X201" s="74" t="str">
        <f>[2]Plan1!$C271</f>
        <v>Dia do Trabalho</v>
      </c>
      <c r="Y201" s="64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35">
        <f t="shared" si="102"/>
        <v>44582</v>
      </c>
      <c r="B202" s="15">
        <f t="shared" ca="1" si="133"/>
        <v>1007.7536229900001</v>
      </c>
      <c r="C202" s="14">
        <f t="shared" si="134"/>
        <v>1000</v>
      </c>
      <c r="D202" s="13">
        <f ca="1">IF(A202&lt;$B$1,VLOOKUP(A202,[1]DI!$A$4:$B$15000,2,FALSE),0)</f>
        <v>9.1499999999999998E-2</v>
      </c>
      <c r="E202" s="14">
        <f t="shared" ca="1" si="135"/>
        <v>1.00034749</v>
      </c>
      <c r="F202" s="14">
        <f ca="1">(TRUNC(PRODUCT($E$12:$E201),16))</f>
        <v>1.03442000412026</v>
      </c>
      <c r="G202" s="14">
        <f t="shared" ca="1" si="136"/>
        <v>1.0276141170098501</v>
      </c>
      <c r="H202" s="14">
        <f t="shared" ca="1" si="137"/>
        <v>1.006623</v>
      </c>
      <c r="I202" s="13">
        <f t="shared" si="138"/>
        <v>1.4999999999999999E-2</v>
      </c>
      <c r="J202" s="35">
        <f t="shared" si="139"/>
        <v>44557</v>
      </c>
      <c r="K202" s="2">
        <f t="shared" si="140"/>
        <v>19</v>
      </c>
      <c r="L202" s="18">
        <f t="shared" si="141"/>
        <v>19</v>
      </c>
      <c r="M202" s="12">
        <f t="shared" si="142"/>
        <v>1.0011231840000001</v>
      </c>
      <c r="N202" s="12">
        <f t="shared" ca="1" si="143"/>
        <v>1.0077536229999999</v>
      </c>
      <c r="O202" s="18">
        <f t="shared" si="144"/>
        <v>0</v>
      </c>
      <c r="P202" s="14">
        <f t="shared" ca="1" si="145"/>
        <v>7.7536229900000002</v>
      </c>
      <c r="Q202" s="21">
        <f t="shared" si="101"/>
        <v>0</v>
      </c>
      <c r="R202" s="14">
        <f t="shared" si="146"/>
        <v>0</v>
      </c>
      <c r="S202" s="4" t="str">
        <f t="shared" si="147"/>
        <v>J=</v>
      </c>
      <c r="T202" s="35">
        <f t="shared" si="148"/>
        <v>44587</v>
      </c>
      <c r="U202" s="3"/>
      <c r="V202" s="3"/>
      <c r="W202" s="74">
        <f>[2]Plan1!$A272</f>
        <v>45085</v>
      </c>
      <c r="X202" s="74" t="str">
        <f>[2]Plan1!$C272</f>
        <v>Corpus Christi</v>
      </c>
      <c r="Y202" s="64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35">
        <f t="shared" si="102"/>
        <v>44583</v>
      </c>
      <c r="B203" s="15">
        <f t="shared" ca="1" si="133"/>
        <v>1008.16336799</v>
      </c>
      <c r="C203" s="14">
        <f t="shared" si="134"/>
        <v>1000</v>
      </c>
      <c r="D203" s="13">
        <f ca="1">IF(A203&lt;$B$1,VLOOKUP(A203,[1]DI!$A$4:$B$15000,2,FALSE),0)</f>
        <v>0</v>
      </c>
      <c r="E203" s="14">
        <f t="shared" ca="1" si="135"/>
        <v>1</v>
      </c>
      <c r="F203" s="14">
        <f ca="1">(TRUNC(PRODUCT($E$12:$E202),16))</f>
        <v>1.03477945472749</v>
      </c>
      <c r="G203" s="14">
        <f t="shared" ca="1" si="136"/>
        <v>1.0276141170098501</v>
      </c>
      <c r="H203" s="14">
        <f t="shared" ca="1" si="137"/>
        <v>1.0069727900000001</v>
      </c>
      <c r="I203" s="13">
        <f t="shared" si="138"/>
        <v>1.4999999999999999E-2</v>
      </c>
      <c r="J203" s="35">
        <f t="shared" si="139"/>
        <v>44557</v>
      </c>
      <c r="K203" s="2">
        <f t="shared" si="140"/>
        <v>19</v>
      </c>
      <c r="L203" s="18">
        <f t="shared" si="141"/>
        <v>20</v>
      </c>
      <c r="M203" s="12">
        <f t="shared" si="142"/>
        <v>1.0011823339999999</v>
      </c>
      <c r="N203" s="12">
        <f t="shared" ca="1" si="143"/>
        <v>1.0081633679999999</v>
      </c>
      <c r="O203" s="18">
        <f t="shared" si="144"/>
        <v>0</v>
      </c>
      <c r="P203" s="14">
        <f t="shared" ca="1" si="145"/>
        <v>8.1633679899999994</v>
      </c>
      <c r="Q203" s="21">
        <f t="shared" si="101"/>
        <v>0</v>
      </c>
      <c r="R203" s="14">
        <f t="shared" si="146"/>
        <v>0</v>
      </c>
      <c r="S203" s="4" t="str">
        <f t="shared" si="147"/>
        <v>J=</v>
      </c>
      <c r="T203" s="35">
        <f t="shared" si="148"/>
        <v>44587</v>
      </c>
      <c r="U203" s="3"/>
      <c r="V203" s="3"/>
      <c r="W203" s="74">
        <f>[2]Plan1!$A273</f>
        <v>45176</v>
      </c>
      <c r="X203" s="74" t="str">
        <f>[2]Plan1!$C273</f>
        <v>Independência do Brasil</v>
      </c>
      <c r="Y203" s="64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35">
        <f t="shared" si="102"/>
        <v>44584</v>
      </c>
      <c r="B204" s="15">
        <f t="shared" ca="1" si="133"/>
        <v>1008.16336799</v>
      </c>
      <c r="C204" s="14">
        <f t="shared" si="134"/>
        <v>1000</v>
      </c>
      <c r="D204" s="13">
        <f ca="1">IF(A204&lt;$B$1,VLOOKUP(A204,[1]DI!$A$4:$B$15000,2,FALSE),0)</f>
        <v>0</v>
      </c>
      <c r="E204" s="14">
        <f t="shared" ca="1" si="135"/>
        <v>1</v>
      </c>
      <c r="F204" s="14">
        <f ca="1">(TRUNC(PRODUCT($E$12:$E203),16))</f>
        <v>1.03477945472749</v>
      </c>
      <c r="G204" s="14">
        <f t="shared" ca="1" si="136"/>
        <v>1.0276141170098501</v>
      </c>
      <c r="H204" s="14">
        <f t="shared" ca="1" si="137"/>
        <v>1.0069727900000001</v>
      </c>
      <c r="I204" s="13">
        <f t="shared" si="138"/>
        <v>1.4999999999999999E-2</v>
      </c>
      <c r="J204" s="35">
        <f t="shared" si="139"/>
        <v>44557</v>
      </c>
      <c r="K204" s="2">
        <f t="shared" si="140"/>
        <v>19</v>
      </c>
      <c r="L204" s="18">
        <f t="shared" si="141"/>
        <v>20</v>
      </c>
      <c r="M204" s="12">
        <f t="shared" si="142"/>
        <v>1.0011823339999999</v>
      </c>
      <c r="N204" s="12">
        <f t="shared" ca="1" si="143"/>
        <v>1.0081633679999999</v>
      </c>
      <c r="O204" s="18">
        <f t="shared" si="144"/>
        <v>0</v>
      </c>
      <c r="P204" s="14">
        <f t="shared" ca="1" si="145"/>
        <v>8.1633679899999994</v>
      </c>
      <c r="Q204" s="21">
        <f t="shared" ref="Q204:Q267" si="149">IF($O204&gt;0,VLOOKUP($O204,$W$12:$AC$150,7),0)</f>
        <v>0</v>
      </c>
      <c r="R204" s="14">
        <f t="shared" si="146"/>
        <v>0</v>
      </c>
      <c r="S204" s="4" t="str">
        <f t="shared" si="147"/>
        <v>J=</v>
      </c>
      <c r="T204" s="35">
        <f t="shared" si="148"/>
        <v>44587</v>
      </c>
      <c r="U204" s="3"/>
      <c r="V204" s="3"/>
      <c r="W204" s="74">
        <f>[2]Plan1!$A274</f>
        <v>45211</v>
      </c>
      <c r="X204" s="74" t="str">
        <f>[2]Plan1!$C274</f>
        <v>Nossa Sr.a Aparecida - Padroeira do Brasil</v>
      </c>
      <c r="Y204" s="64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35">
        <f t="shared" ref="A205:A268" si="150">(A204+1)</f>
        <v>44585</v>
      </c>
      <c r="B205" s="15">
        <f t="shared" ca="1" si="133"/>
        <v>1008.16336799</v>
      </c>
      <c r="C205" s="14">
        <f t="shared" si="134"/>
        <v>1000</v>
      </c>
      <c r="D205" s="13">
        <f ca="1">IF(A205&lt;$B$1,VLOOKUP(A205,[1]DI!$A$4:$B$15000,2,FALSE),0)</f>
        <v>9.1499999999999998E-2</v>
      </c>
      <c r="E205" s="14">
        <f t="shared" ca="1" si="135"/>
        <v>1.00034749</v>
      </c>
      <c r="F205" s="14">
        <f ca="1">(TRUNC(PRODUCT($E$12:$E204),16))</f>
        <v>1.03477945472749</v>
      </c>
      <c r="G205" s="14">
        <f t="shared" ca="1" si="136"/>
        <v>1.0276141170098501</v>
      </c>
      <c r="H205" s="14">
        <f t="shared" ca="1" si="137"/>
        <v>1.0069727900000001</v>
      </c>
      <c r="I205" s="13">
        <f t="shared" si="138"/>
        <v>1.4999999999999999E-2</v>
      </c>
      <c r="J205" s="35">
        <f t="shared" si="139"/>
        <v>44557</v>
      </c>
      <c r="K205" s="2">
        <f t="shared" si="140"/>
        <v>20</v>
      </c>
      <c r="L205" s="18">
        <f t="shared" si="141"/>
        <v>20</v>
      </c>
      <c r="M205" s="12">
        <f t="shared" si="142"/>
        <v>1.0011823339999999</v>
      </c>
      <c r="N205" s="12">
        <f t="shared" ca="1" si="143"/>
        <v>1.0081633679999999</v>
      </c>
      <c r="O205" s="18">
        <f t="shared" si="144"/>
        <v>0</v>
      </c>
      <c r="P205" s="14">
        <f t="shared" ca="1" si="145"/>
        <v>8.1633679899999994</v>
      </c>
      <c r="Q205" s="21">
        <f t="shared" si="149"/>
        <v>0</v>
      </c>
      <c r="R205" s="14">
        <f t="shared" si="146"/>
        <v>0</v>
      </c>
      <c r="S205" s="4" t="str">
        <f t="shared" si="147"/>
        <v>J=</v>
      </c>
      <c r="T205" s="35">
        <f t="shared" si="148"/>
        <v>44587</v>
      </c>
      <c r="U205" s="3"/>
      <c r="V205" s="3"/>
      <c r="W205" s="74">
        <f>[2]Plan1!$A275</f>
        <v>45232</v>
      </c>
      <c r="X205" s="74" t="str">
        <f>[2]Plan1!$C275</f>
        <v>Finados</v>
      </c>
      <c r="Y205" s="64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35">
        <f t="shared" si="150"/>
        <v>44586</v>
      </c>
      <c r="B206" s="15">
        <f t="shared" ca="1" si="133"/>
        <v>1008.5732789899999</v>
      </c>
      <c r="C206" s="14">
        <f t="shared" si="134"/>
        <v>1000</v>
      </c>
      <c r="D206" s="13">
        <f ca="1">IF(A206&lt;$B$1,VLOOKUP(A206,[1]DI!$A$4:$B$15000,2,FALSE),0)</f>
        <v>9.1499999999999998E-2</v>
      </c>
      <c r="E206" s="14">
        <f t="shared" ca="1" si="135"/>
        <v>1.00034749</v>
      </c>
      <c r="F206" s="14">
        <f ca="1">(TRUNC(PRODUCT($E$12:$E205),16))</f>
        <v>1.0351390302402099</v>
      </c>
      <c r="G206" s="14">
        <f t="shared" ca="1" si="136"/>
        <v>1.0276141170098501</v>
      </c>
      <c r="H206" s="14">
        <f t="shared" ca="1" si="137"/>
        <v>1.0073227</v>
      </c>
      <c r="I206" s="13">
        <f t="shared" si="138"/>
        <v>1.4999999999999999E-2</v>
      </c>
      <c r="J206" s="35">
        <f t="shared" si="139"/>
        <v>44557</v>
      </c>
      <c r="K206" s="2">
        <f t="shared" si="140"/>
        <v>21</v>
      </c>
      <c r="L206" s="18">
        <f t="shared" si="141"/>
        <v>21</v>
      </c>
      <c r="M206" s="12">
        <f t="shared" si="142"/>
        <v>1.001241488</v>
      </c>
      <c r="N206" s="12">
        <f t="shared" ca="1" si="143"/>
        <v>1.0085732789999999</v>
      </c>
      <c r="O206" s="18">
        <f t="shared" si="144"/>
        <v>0</v>
      </c>
      <c r="P206" s="14">
        <f t="shared" ca="1" si="145"/>
        <v>8.5732789900000004</v>
      </c>
      <c r="Q206" s="21">
        <f t="shared" si="149"/>
        <v>0</v>
      </c>
      <c r="R206" s="14">
        <f t="shared" si="146"/>
        <v>0</v>
      </c>
      <c r="S206" s="4" t="str">
        <f t="shared" si="147"/>
        <v>J=</v>
      </c>
      <c r="T206" s="35">
        <f t="shared" si="148"/>
        <v>44587</v>
      </c>
      <c r="U206" s="3"/>
      <c r="V206" s="3"/>
      <c r="W206" s="74">
        <f>[2]Plan1!$A276</f>
        <v>45245</v>
      </c>
      <c r="X206" s="74" t="str">
        <f>[2]Plan1!$C276</f>
        <v>Proclamação da República</v>
      </c>
      <c r="Y206" s="64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35">
        <f t="shared" si="150"/>
        <v>44587</v>
      </c>
      <c r="B207" s="15">
        <f t="shared" ca="1" si="133"/>
        <v>1008.98336499</v>
      </c>
      <c r="C207" s="14">
        <f t="shared" si="134"/>
        <v>1000</v>
      </c>
      <c r="D207" s="13">
        <f ca="1">IF(A207&lt;$B$1,VLOOKUP(A207,[1]DI!$A$4:$B$15000,2,FALSE),0)</f>
        <v>9.1499999999999998E-2</v>
      </c>
      <c r="E207" s="14">
        <f t="shared" ca="1" si="135"/>
        <v>1.00034749</v>
      </c>
      <c r="F207" s="14">
        <f ca="1">(TRUNC(PRODUCT($E$12:$E206),16))</f>
        <v>1.03549873070183</v>
      </c>
      <c r="G207" s="14">
        <f t="shared" ca="1" si="136"/>
        <v>1.0276141170098501</v>
      </c>
      <c r="H207" s="14">
        <f t="shared" ca="1" si="137"/>
        <v>1.0076727400000001</v>
      </c>
      <c r="I207" s="13">
        <f t="shared" si="138"/>
        <v>1.4999999999999999E-2</v>
      </c>
      <c r="J207" s="35">
        <f t="shared" si="139"/>
        <v>44557</v>
      </c>
      <c r="K207" s="2">
        <f t="shared" si="140"/>
        <v>22</v>
      </c>
      <c r="L207" s="18">
        <f t="shared" si="141"/>
        <v>22</v>
      </c>
      <c r="M207" s="12">
        <f t="shared" si="142"/>
        <v>1.0013006449999999</v>
      </c>
      <c r="N207" s="12">
        <f t="shared" ca="1" si="143"/>
        <v>1.008983365</v>
      </c>
      <c r="O207" s="18">
        <f t="shared" si="144"/>
        <v>7</v>
      </c>
      <c r="P207" s="14">
        <f t="shared" ca="1" si="145"/>
        <v>8.9833649900000001</v>
      </c>
      <c r="Q207" s="21">
        <f t="shared" si="149"/>
        <v>0</v>
      </c>
      <c r="R207" s="14">
        <f t="shared" si="146"/>
        <v>0</v>
      </c>
      <c r="S207" s="4" t="str">
        <f t="shared" si="147"/>
        <v>J=</v>
      </c>
      <c r="T207" s="35">
        <f t="shared" si="148"/>
        <v>44587</v>
      </c>
      <c r="U207" s="3"/>
      <c r="V207" s="3"/>
      <c r="W207" s="74">
        <f>[2]Plan1!$A277</f>
        <v>45285</v>
      </c>
      <c r="X207" s="74" t="str">
        <f>[2]Plan1!$C277</f>
        <v>Natal</v>
      </c>
      <c r="Y207" s="64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35">
        <f t="shared" si="150"/>
        <v>44588</v>
      </c>
      <c r="B208" s="15">
        <f t="shared" ca="1" si="133"/>
        <v>1000.406595</v>
      </c>
      <c r="C208" s="14">
        <f t="shared" si="134"/>
        <v>1000</v>
      </c>
      <c r="D208" s="13">
        <f ca="1">IF(A208&lt;$B$1,VLOOKUP(A208,[1]DI!$A$4:$B$15000,2,FALSE),0)</f>
        <v>9.1499999999999998E-2</v>
      </c>
      <c r="E208" s="14">
        <f t="shared" ca="1" si="135"/>
        <v>1.00034749</v>
      </c>
      <c r="F208" s="14">
        <f ca="1">(TRUNC(PRODUCT($E$12:$E207),16))</f>
        <v>1.0358585561557601</v>
      </c>
      <c r="G208" s="14">
        <f t="shared" ca="1" si="136"/>
        <v>1.03549873070183</v>
      </c>
      <c r="H208" s="14">
        <f t="shared" ca="1" si="137"/>
        <v>1.00034749</v>
      </c>
      <c r="I208" s="13">
        <f t="shared" si="138"/>
        <v>1.4999999999999999E-2</v>
      </c>
      <c r="J208" s="35">
        <f t="shared" si="139"/>
        <v>44587</v>
      </c>
      <c r="K208" s="2">
        <f t="shared" si="140"/>
        <v>1</v>
      </c>
      <c r="L208" s="18">
        <f t="shared" si="141"/>
        <v>1</v>
      </c>
      <c r="M208" s="12">
        <f t="shared" si="142"/>
        <v>1.0000590840000001</v>
      </c>
      <c r="N208" s="12">
        <f t="shared" ca="1" si="143"/>
        <v>1.0004065950000001</v>
      </c>
      <c r="O208" s="18">
        <f t="shared" si="144"/>
        <v>0</v>
      </c>
      <c r="P208" s="14">
        <f t="shared" ca="1" si="145"/>
        <v>0.40659499999999998</v>
      </c>
      <c r="Q208" s="21">
        <f t="shared" si="149"/>
        <v>0</v>
      </c>
      <c r="R208" s="14">
        <f t="shared" si="146"/>
        <v>0</v>
      </c>
      <c r="S208" s="4" t="str">
        <f t="shared" si="147"/>
        <v>J=</v>
      </c>
      <c r="T208" s="35">
        <f t="shared" si="148"/>
        <v>44622</v>
      </c>
      <c r="U208" s="3"/>
      <c r="V208" s="3"/>
      <c r="W208" s="74">
        <f>[2]Plan1!$A278</f>
        <v>45292</v>
      </c>
      <c r="X208" s="74" t="str">
        <f>[2]Plan1!$C278</f>
        <v>Confraternização Universal</v>
      </c>
      <c r="Y208" s="64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35">
        <f t="shared" si="150"/>
        <v>44589</v>
      </c>
      <c r="B209" s="15">
        <f t="shared" ca="1" si="133"/>
        <v>1000.813353</v>
      </c>
      <c r="C209" s="14">
        <f t="shared" si="134"/>
        <v>1000</v>
      </c>
      <c r="D209" s="13">
        <f ca="1">IF(A209&lt;$B$1,VLOOKUP(A209,[1]DI!$A$4:$B$15000,2,FALSE),0)</f>
        <v>9.1499999999999998E-2</v>
      </c>
      <c r="E209" s="14">
        <f t="shared" ca="1" si="135"/>
        <v>1.00034749</v>
      </c>
      <c r="F209" s="14">
        <f ca="1">(TRUNC(PRODUCT($E$12:$E208),16))</f>
        <v>1.0362185066454399</v>
      </c>
      <c r="G209" s="14">
        <f t="shared" ca="1" si="136"/>
        <v>1.03549873070183</v>
      </c>
      <c r="H209" s="14">
        <f t="shared" ca="1" si="137"/>
        <v>1.0006950999999999</v>
      </c>
      <c r="I209" s="13">
        <f t="shared" si="138"/>
        <v>1.4999999999999999E-2</v>
      </c>
      <c r="J209" s="35">
        <f t="shared" si="139"/>
        <v>44587</v>
      </c>
      <c r="K209" s="2">
        <f t="shared" si="140"/>
        <v>2</v>
      </c>
      <c r="L209" s="18">
        <f t="shared" si="141"/>
        <v>2</v>
      </c>
      <c r="M209" s="12">
        <f t="shared" si="142"/>
        <v>1.000118171</v>
      </c>
      <c r="N209" s="12">
        <f t="shared" ca="1" si="143"/>
        <v>1.0008133530000001</v>
      </c>
      <c r="O209" s="18">
        <f t="shared" si="144"/>
        <v>0</v>
      </c>
      <c r="P209" s="14">
        <f t="shared" ca="1" si="145"/>
        <v>0.81335299999999999</v>
      </c>
      <c r="Q209" s="21">
        <f t="shared" si="149"/>
        <v>0</v>
      </c>
      <c r="R209" s="14">
        <f t="shared" si="146"/>
        <v>0</v>
      </c>
      <c r="S209" s="4" t="str">
        <f t="shared" si="147"/>
        <v>J=</v>
      </c>
      <c r="T209" s="35">
        <f t="shared" si="148"/>
        <v>44622</v>
      </c>
      <c r="U209" s="3"/>
      <c r="V209" s="3"/>
      <c r="W209" s="74">
        <f>[2]Plan1!$A279</f>
        <v>45334</v>
      </c>
      <c r="X209" s="74" t="str">
        <f>[2]Plan1!$C279</f>
        <v>Carnaval</v>
      </c>
      <c r="Y209" s="64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35">
        <f t="shared" si="150"/>
        <v>44590</v>
      </c>
      <c r="B210" s="15">
        <f t="shared" ca="1" si="133"/>
        <v>1001.22027599</v>
      </c>
      <c r="C210" s="14">
        <f t="shared" si="134"/>
        <v>1000</v>
      </c>
      <c r="D210" s="13">
        <f ca="1">IF(A210&lt;$B$1,VLOOKUP(A210,[1]DI!$A$4:$B$15000,2,FALSE),0)</f>
        <v>0</v>
      </c>
      <c r="E210" s="14">
        <f t="shared" ca="1" si="135"/>
        <v>1</v>
      </c>
      <c r="F210" s="14">
        <f ca="1">(TRUNC(PRODUCT($E$12:$E209),16))</f>
        <v>1.0365785822143101</v>
      </c>
      <c r="G210" s="14">
        <f t="shared" ca="1" si="136"/>
        <v>1.03549873070183</v>
      </c>
      <c r="H210" s="14">
        <f t="shared" ca="1" si="137"/>
        <v>1.0010428300000001</v>
      </c>
      <c r="I210" s="13">
        <f t="shared" si="138"/>
        <v>1.4999999999999999E-2</v>
      </c>
      <c r="J210" s="35">
        <f t="shared" si="139"/>
        <v>44587</v>
      </c>
      <c r="K210" s="2">
        <f t="shared" si="140"/>
        <v>2</v>
      </c>
      <c r="L210" s="18">
        <f t="shared" si="141"/>
        <v>3</v>
      </c>
      <c r="M210" s="12">
        <f t="shared" si="142"/>
        <v>1.0001772609999999</v>
      </c>
      <c r="N210" s="12">
        <f t="shared" ca="1" si="143"/>
        <v>1.001220276</v>
      </c>
      <c r="O210" s="18">
        <f t="shared" si="144"/>
        <v>0</v>
      </c>
      <c r="P210" s="14">
        <f t="shared" ca="1" si="145"/>
        <v>1.22027599</v>
      </c>
      <c r="Q210" s="21">
        <f t="shared" si="149"/>
        <v>0</v>
      </c>
      <c r="R210" s="14">
        <f t="shared" si="146"/>
        <v>0</v>
      </c>
      <c r="S210" s="4" t="str">
        <f t="shared" si="147"/>
        <v>J=</v>
      </c>
      <c r="T210" s="35">
        <f t="shared" si="148"/>
        <v>44622</v>
      </c>
      <c r="U210" s="3"/>
      <c r="V210" s="3"/>
      <c r="W210" s="74">
        <f>[2]Plan1!$A280</f>
        <v>45335</v>
      </c>
      <c r="X210" s="74" t="str">
        <f>[2]Plan1!$C280</f>
        <v>Carnaval</v>
      </c>
      <c r="Y210" s="65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35">
        <f t="shared" si="150"/>
        <v>44591</v>
      </c>
      <c r="B211" s="15">
        <f t="shared" ca="1" si="133"/>
        <v>1001.22027599</v>
      </c>
      <c r="C211" s="14">
        <f t="shared" si="134"/>
        <v>1000</v>
      </c>
      <c r="D211" s="13">
        <f ca="1">IF(A211&lt;$B$1,VLOOKUP(A211,[1]DI!$A$4:$B$15000,2,FALSE),0)</f>
        <v>0</v>
      </c>
      <c r="E211" s="14">
        <f t="shared" ca="1" si="135"/>
        <v>1</v>
      </c>
      <c r="F211" s="14">
        <f ca="1">(TRUNC(PRODUCT($E$12:$E210),16))</f>
        <v>1.0365785822143101</v>
      </c>
      <c r="G211" s="14">
        <f t="shared" ca="1" si="136"/>
        <v>1.03549873070183</v>
      </c>
      <c r="H211" s="14">
        <f t="shared" ca="1" si="137"/>
        <v>1.0010428300000001</v>
      </c>
      <c r="I211" s="13">
        <f t="shared" si="138"/>
        <v>1.4999999999999999E-2</v>
      </c>
      <c r="J211" s="35">
        <f t="shared" si="139"/>
        <v>44587</v>
      </c>
      <c r="K211" s="2">
        <f t="shared" si="140"/>
        <v>2</v>
      </c>
      <c r="L211" s="18">
        <f t="shared" si="141"/>
        <v>3</v>
      </c>
      <c r="M211" s="12">
        <f t="shared" si="142"/>
        <v>1.0001772609999999</v>
      </c>
      <c r="N211" s="12">
        <f t="shared" ca="1" si="143"/>
        <v>1.001220276</v>
      </c>
      <c r="O211" s="18">
        <f t="shared" si="144"/>
        <v>0</v>
      </c>
      <c r="P211" s="14">
        <f t="shared" ca="1" si="145"/>
        <v>1.22027599</v>
      </c>
      <c r="Q211" s="21">
        <f t="shared" si="149"/>
        <v>0</v>
      </c>
      <c r="R211" s="14">
        <f t="shared" si="146"/>
        <v>0</v>
      </c>
      <c r="S211" s="4" t="str">
        <f t="shared" si="147"/>
        <v>J=</v>
      </c>
      <c r="T211" s="35">
        <f t="shared" si="148"/>
        <v>44622</v>
      </c>
      <c r="U211" s="3"/>
      <c r="V211" s="3"/>
      <c r="W211" s="74">
        <f>[2]Plan1!$A281</f>
        <v>45380</v>
      </c>
      <c r="X211" s="74" t="str">
        <f>[2]Plan1!$C281</f>
        <v>Paixão de Cristo</v>
      </c>
      <c r="Y211" s="65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35">
        <f t="shared" si="150"/>
        <v>44592</v>
      </c>
      <c r="B212" s="15">
        <f t="shared" ca="1" si="133"/>
        <v>1001.22027599</v>
      </c>
      <c r="C212" s="14">
        <f t="shared" si="134"/>
        <v>1000</v>
      </c>
      <c r="D212" s="13">
        <f ca="1">IF(A212&lt;$B$1,VLOOKUP(A212,[1]DI!$A$4:$B$15000,2,FALSE),0)</f>
        <v>9.1499999999999998E-2</v>
      </c>
      <c r="E212" s="14">
        <f t="shared" ca="1" si="135"/>
        <v>1.00034749</v>
      </c>
      <c r="F212" s="14">
        <f ca="1">(TRUNC(PRODUCT($E$12:$E211),16))</f>
        <v>1.0365785822143101</v>
      </c>
      <c r="G212" s="14">
        <f t="shared" ca="1" si="136"/>
        <v>1.03549873070183</v>
      </c>
      <c r="H212" s="14">
        <f t="shared" ca="1" si="137"/>
        <v>1.0010428300000001</v>
      </c>
      <c r="I212" s="13">
        <f t="shared" si="138"/>
        <v>1.4999999999999999E-2</v>
      </c>
      <c r="J212" s="35">
        <f t="shared" si="139"/>
        <v>44587</v>
      </c>
      <c r="K212" s="2">
        <f t="shared" si="140"/>
        <v>3</v>
      </c>
      <c r="L212" s="18">
        <f t="shared" si="141"/>
        <v>3</v>
      </c>
      <c r="M212" s="12">
        <f t="shared" si="142"/>
        <v>1.0001772609999999</v>
      </c>
      <c r="N212" s="12">
        <f t="shared" ca="1" si="143"/>
        <v>1.001220276</v>
      </c>
      <c r="O212" s="18">
        <f t="shared" si="144"/>
        <v>0</v>
      </c>
      <c r="P212" s="14">
        <f t="shared" ca="1" si="145"/>
        <v>1.22027599</v>
      </c>
      <c r="Q212" s="21">
        <f t="shared" si="149"/>
        <v>0</v>
      </c>
      <c r="R212" s="14">
        <f t="shared" si="146"/>
        <v>0</v>
      </c>
      <c r="S212" s="4" t="str">
        <f t="shared" si="147"/>
        <v>J=</v>
      </c>
      <c r="T212" s="35">
        <f t="shared" si="148"/>
        <v>44622</v>
      </c>
      <c r="U212" s="3"/>
      <c r="V212" s="3"/>
      <c r="W212" s="74">
        <f>[2]Plan1!$A282</f>
        <v>45403</v>
      </c>
      <c r="X212" s="74" t="str">
        <f>[2]Plan1!$C282</f>
        <v>Tiradentes</v>
      </c>
      <c r="Y212" s="64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35">
        <f t="shared" si="150"/>
        <v>44593</v>
      </c>
      <c r="B213" s="15">
        <f t="shared" ca="1" si="133"/>
        <v>1001.62736399</v>
      </c>
      <c r="C213" s="14">
        <f t="shared" si="134"/>
        <v>1000</v>
      </c>
      <c r="D213" s="13">
        <f ca="1">IF(A213&lt;$B$1,VLOOKUP(A213,[1]DI!$A$4:$B$15000,2,FALSE),0)</f>
        <v>9.1499999999999998E-2</v>
      </c>
      <c r="E213" s="14">
        <f t="shared" ca="1" si="135"/>
        <v>1.00034749</v>
      </c>
      <c r="F213" s="14">
        <f ca="1">(TRUNC(PRODUCT($E$12:$E212),16))</f>
        <v>1.0369387829058501</v>
      </c>
      <c r="G213" s="14">
        <f t="shared" ca="1" si="136"/>
        <v>1.03549873070183</v>
      </c>
      <c r="H213" s="14">
        <f t="shared" ca="1" si="137"/>
        <v>1.0013906800000001</v>
      </c>
      <c r="I213" s="13">
        <f t="shared" si="138"/>
        <v>1.4999999999999999E-2</v>
      </c>
      <c r="J213" s="35">
        <f t="shared" si="139"/>
        <v>44587</v>
      </c>
      <c r="K213" s="2">
        <f t="shared" si="140"/>
        <v>4</v>
      </c>
      <c r="L213" s="18">
        <f t="shared" si="141"/>
        <v>4</v>
      </c>
      <c r="M213" s="12">
        <f t="shared" si="142"/>
        <v>1.000236355</v>
      </c>
      <c r="N213" s="12">
        <f t="shared" ca="1" si="143"/>
        <v>1.001627364</v>
      </c>
      <c r="O213" s="18">
        <f t="shared" si="144"/>
        <v>0</v>
      </c>
      <c r="P213" s="14">
        <f t="shared" ca="1" si="145"/>
        <v>1.6273639900000001</v>
      </c>
      <c r="Q213" s="21">
        <f t="shared" si="149"/>
        <v>0</v>
      </c>
      <c r="R213" s="14">
        <f t="shared" si="146"/>
        <v>0</v>
      </c>
      <c r="S213" s="4" t="str">
        <f t="shared" si="147"/>
        <v>J=</v>
      </c>
      <c r="T213" s="35">
        <f t="shared" si="148"/>
        <v>44622</v>
      </c>
      <c r="U213" s="3"/>
      <c r="V213" s="3"/>
      <c r="W213" s="74">
        <f>[2]Plan1!$A283</f>
        <v>45413</v>
      </c>
      <c r="X213" s="74" t="str">
        <f>[2]Plan1!$C283</f>
        <v>Dia do Trabalho</v>
      </c>
      <c r="Y213" s="64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35">
        <f t="shared" si="150"/>
        <v>44594</v>
      </c>
      <c r="B214" s="15">
        <f t="shared" ca="1" si="133"/>
        <v>1002.034627</v>
      </c>
      <c r="C214" s="14">
        <f t="shared" si="134"/>
        <v>1000</v>
      </c>
      <c r="D214" s="13">
        <f ca="1">IF(A214&lt;$B$1,VLOOKUP(A214,[1]DI!$A$4:$B$15000,2,FALSE),0)</f>
        <v>9.1499999999999998E-2</v>
      </c>
      <c r="E214" s="14">
        <f t="shared" ca="1" si="135"/>
        <v>1.00034749</v>
      </c>
      <c r="F214" s="14">
        <f ca="1">(TRUNC(PRODUCT($E$12:$E213),16))</f>
        <v>1.0372991087635199</v>
      </c>
      <c r="G214" s="14">
        <f t="shared" ca="1" si="136"/>
        <v>1.03549873070183</v>
      </c>
      <c r="H214" s="14">
        <f t="shared" ca="1" si="137"/>
        <v>1.00173866</v>
      </c>
      <c r="I214" s="13">
        <f t="shared" si="138"/>
        <v>1.4999999999999999E-2</v>
      </c>
      <c r="J214" s="35">
        <f t="shared" si="139"/>
        <v>44587</v>
      </c>
      <c r="K214" s="2">
        <f t="shared" si="140"/>
        <v>5</v>
      </c>
      <c r="L214" s="18">
        <f t="shared" si="141"/>
        <v>5</v>
      </c>
      <c r="M214" s="12">
        <f t="shared" si="142"/>
        <v>1.0002954529999999</v>
      </c>
      <c r="N214" s="12">
        <f t="shared" ca="1" si="143"/>
        <v>1.002034627</v>
      </c>
      <c r="O214" s="18">
        <f t="shared" si="144"/>
        <v>0</v>
      </c>
      <c r="P214" s="14">
        <f t="shared" ca="1" si="145"/>
        <v>2.034627</v>
      </c>
      <c r="Q214" s="21">
        <f t="shared" si="149"/>
        <v>0</v>
      </c>
      <c r="R214" s="14">
        <f t="shared" si="146"/>
        <v>0</v>
      </c>
      <c r="S214" s="4" t="str">
        <f t="shared" si="147"/>
        <v>J=</v>
      </c>
      <c r="T214" s="35">
        <f t="shared" si="148"/>
        <v>44622</v>
      </c>
      <c r="U214" s="3"/>
      <c r="V214" s="3"/>
      <c r="W214" s="74">
        <f>[2]Plan1!$A284</f>
        <v>45442</v>
      </c>
      <c r="X214" s="74" t="str">
        <f>[2]Plan1!$C284</f>
        <v>Corpus Christi</v>
      </c>
      <c r="Y214" s="64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35">
        <f t="shared" si="150"/>
        <v>44595</v>
      </c>
      <c r="B215" s="15">
        <f t="shared" ca="1" si="133"/>
        <v>1002.44204399</v>
      </c>
      <c r="C215" s="14">
        <f t="shared" si="134"/>
        <v>1000</v>
      </c>
      <c r="D215" s="13">
        <f ca="1">IF(A215&lt;$B$1,VLOOKUP(A215,[1]DI!$A$4:$B$15000,2,FALSE),0)</f>
        <v>0.1065</v>
      </c>
      <c r="E215" s="14">
        <f t="shared" ca="1" si="135"/>
        <v>1.00040168</v>
      </c>
      <c r="F215" s="14">
        <f ca="1">(TRUNC(PRODUCT($E$12:$E214),16))</f>
        <v>1.03765955983082</v>
      </c>
      <c r="G215" s="14">
        <f t="shared" ca="1" si="136"/>
        <v>1.03549873070183</v>
      </c>
      <c r="H215" s="14">
        <f t="shared" ca="1" si="137"/>
        <v>1.0020867499999999</v>
      </c>
      <c r="I215" s="13">
        <f t="shared" si="138"/>
        <v>1.4999999999999999E-2</v>
      </c>
      <c r="J215" s="35">
        <f t="shared" si="139"/>
        <v>44587</v>
      </c>
      <c r="K215" s="2">
        <f t="shared" si="140"/>
        <v>6</v>
      </c>
      <c r="L215" s="18">
        <f t="shared" si="141"/>
        <v>6</v>
      </c>
      <c r="M215" s="12">
        <f t="shared" si="142"/>
        <v>1.0003545540000001</v>
      </c>
      <c r="N215" s="12">
        <f t="shared" ca="1" si="143"/>
        <v>1.0024420439999999</v>
      </c>
      <c r="O215" s="18">
        <f t="shared" si="144"/>
        <v>0</v>
      </c>
      <c r="P215" s="14">
        <f t="shared" ca="1" si="145"/>
        <v>2.4420439900000002</v>
      </c>
      <c r="Q215" s="21">
        <f t="shared" si="149"/>
        <v>0</v>
      </c>
      <c r="R215" s="14">
        <f t="shared" si="146"/>
        <v>0</v>
      </c>
      <c r="S215" s="4" t="str">
        <f t="shared" si="147"/>
        <v>J=</v>
      </c>
      <c r="T215" s="35">
        <f t="shared" si="148"/>
        <v>44622</v>
      </c>
      <c r="U215" s="3"/>
      <c r="V215" s="3"/>
      <c r="W215" s="74">
        <f>[2]Plan1!$A285</f>
        <v>45542</v>
      </c>
      <c r="X215" s="74" t="str">
        <f>[2]Plan1!$C285</f>
        <v>Independência do Brasil</v>
      </c>
      <c r="Y215" s="64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35">
        <f t="shared" si="150"/>
        <v>44596</v>
      </c>
      <c r="B216" s="15">
        <f t="shared" ca="1" si="133"/>
        <v>1002.903958</v>
      </c>
      <c r="C216" s="14">
        <f t="shared" si="134"/>
        <v>1000</v>
      </c>
      <c r="D216" s="13">
        <f ca="1">IF(A216&lt;$B$1,VLOOKUP(A216,[1]DI!$A$4:$B$15000,2,FALSE),0)</f>
        <v>0.1065</v>
      </c>
      <c r="E216" s="14">
        <f t="shared" ca="1" si="135"/>
        <v>1.00040168</v>
      </c>
      <c r="F216" s="14">
        <f ca="1">(TRUNC(PRODUCT($E$12:$E215),16))</f>
        <v>1.0380763669228199</v>
      </c>
      <c r="G216" s="14">
        <f t="shared" ca="1" si="136"/>
        <v>1.03549873070183</v>
      </c>
      <c r="H216" s="14">
        <f t="shared" ca="1" si="137"/>
        <v>1.0024892700000001</v>
      </c>
      <c r="I216" s="13">
        <f t="shared" si="138"/>
        <v>1.4999999999999999E-2</v>
      </c>
      <c r="J216" s="35">
        <f t="shared" si="139"/>
        <v>44587</v>
      </c>
      <c r="K216" s="2">
        <f t="shared" si="140"/>
        <v>7</v>
      </c>
      <c r="L216" s="18">
        <f t="shared" si="141"/>
        <v>7</v>
      </c>
      <c r="M216" s="12">
        <f t="shared" si="142"/>
        <v>1.000413658</v>
      </c>
      <c r="N216" s="12">
        <f t="shared" ca="1" si="143"/>
        <v>1.0029039580000001</v>
      </c>
      <c r="O216" s="18">
        <f t="shared" si="144"/>
        <v>0</v>
      </c>
      <c r="P216" s="14">
        <f t="shared" ca="1" si="145"/>
        <v>2.9039579999999998</v>
      </c>
      <c r="Q216" s="21">
        <f t="shared" si="149"/>
        <v>0</v>
      </c>
      <c r="R216" s="14">
        <f t="shared" si="146"/>
        <v>0</v>
      </c>
      <c r="S216" s="4" t="str">
        <f t="shared" si="147"/>
        <v>J=</v>
      </c>
      <c r="T216" s="35">
        <f t="shared" si="148"/>
        <v>44622</v>
      </c>
      <c r="U216" s="3"/>
      <c r="V216" s="3"/>
      <c r="W216" s="74">
        <f>[2]Plan1!$A286</f>
        <v>45577</v>
      </c>
      <c r="X216" s="74" t="str">
        <f>[2]Plan1!$C286</f>
        <v>Nossa Sr.a Aparecida - Padroeira do Brasil</v>
      </c>
      <c r="Y216" s="64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35">
        <f t="shared" si="150"/>
        <v>44597</v>
      </c>
      <c r="B217" s="15">
        <f t="shared" ca="1" si="133"/>
        <v>1003.36608299</v>
      </c>
      <c r="C217" s="14">
        <f t="shared" si="134"/>
        <v>1000</v>
      </c>
      <c r="D217" s="13">
        <f ca="1">IF(A217&lt;$B$1,VLOOKUP(A217,[1]DI!$A$4:$B$15000,2,FALSE),0)</f>
        <v>0</v>
      </c>
      <c r="E217" s="14">
        <f t="shared" ca="1" si="135"/>
        <v>1</v>
      </c>
      <c r="F217" s="14">
        <f ca="1">(TRUNC(PRODUCT($E$12:$E216),16))</f>
        <v>1.0384933414378801</v>
      </c>
      <c r="G217" s="14">
        <f t="shared" ca="1" si="136"/>
        <v>1.03549873070183</v>
      </c>
      <c r="H217" s="14">
        <f t="shared" ca="1" si="137"/>
        <v>1.00289195</v>
      </c>
      <c r="I217" s="13">
        <f t="shared" si="138"/>
        <v>1.4999999999999999E-2</v>
      </c>
      <c r="J217" s="35">
        <f t="shared" si="139"/>
        <v>44587</v>
      </c>
      <c r="K217" s="2">
        <f t="shared" si="140"/>
        <v>7</v>
      </c>
      <c r="L217" s="18">
        <f t="shared" si="141"/>
        <v>8</v>
      </c>
      <c r="M217" s="12">
        <f t="shared" si="142"/>
        <v>1.0004727659999999</v>
      </c>
      <c r="N217" s="12">
        <f t="shared" ca="1" si="143"/>
        <v>1.003366083</v>
      </c>
      <c r="O217" s="18">
        <f t="shared" si="144"/>
        <v>0</v>
      </c>
      <c r="P217" s="14">
        <f t="shared" ca="1" si="145"/>
        <v>3.3660829900000002</v>
      </c>
      <c r="Q217" s="21">
        <f t="shared" si="149"/>
        <v>0</v>
      </c>
      <c r="R217" s="14">
        <f t="shared" si="146"/>
        <v>0</v>
      </c>
      <c r="S217" s="4" t="str">
        <f t="shared" si="147"/>
        <v>J=</v>
      </c>
      <c r="T217" s="35">
        <f t="shared" si="148"/>
        <v>44622</v>
      </c>
      <c r="U217" s="3"/>
      <c r="V217" s="3"/>
      <c r="W217" s="74">
        <f>[2]Plan1!$A287</f>
        <v>45598</v>
      </c>
      <c r="X217" s="74" t="str">
        <f>[2]Plan1!$C287</f>
        <v>Finados</v>
      </c>
      <c r="Y217" s="64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35">
        <f t="shared" si="150"/>
        <v>44598</v>
      </c>
      <c r="B218" s="15">
        <f t="shared" ca="1" si="133"/>
        <v>1003.36608299</v>
      </c>
      <c r="C218" s="14">
        <f t="shared" si="134"/>
        <v>1000</v>
      </c>
      <c r="D218" s="13">
        <f ca="1">IF(A218&lt;$B$1,VLOOKUP(A218,[1]DI!$A$4:$B$15000,2,FALSE),0)</f>
        <v>0</v>
      </c>
      <c r="E218" s="14">
        <f t="shared" ca="1" si="135"/>
        <v>1</v>
      </c>
      <c r="F218" s="14">
        <f ca="1">(TRUNC(PRODUCT($E$12:$E217),16))</f>
        <v>1.0384933414378801</v>
      </c>
      <c r="G218" s="14">
        <f t="shared" ca="1" si="136"/>
        <v>1.03549873070183</v>
      </c>
      <c r="H218" s="14">
        <f t="shared" ca="1" si="137"/>
        <v>1.00289195</v>
      </c>
      <c r="I218" s="13">
        <f t="shared" si="138"/>
        <v>1.4999999999999999E-2</v>
      </c>
      <c r="J218" s="35">
        <f t="shared" si="139"/>
        <v>44587</v>
      </c>
      <c r="K218" s="2">
        <f t="shared" si="140"/>
        <v>7</v>
      </c>
      <c r="L218" s="18">
        <f t="shared" si="141"/>
        <v>8</v>
      </c>
      <c r="M218" s="12">
        <f t="shared" si="142"/>
        <v>1.0004727659999999</v>
      </c>
      <c r="N218" s="12">
        <f t="shared" ca="1" si="143"/>
        <v>1.003366083</v>
      </c>
      <c r="O218" s="18">
        <f t="shared" si="144"/>
        <v>0</v>
      </c>
      <c r="P218" s="14">
        <f t="shared" ca="1" si="145"/>
        <v>3.3660829900000002</v>
      </c>
      <c r="Q218" s="21">
        <f t="shared" si="149"/>
        <v>0</v>
      </c>
      <c r="R218" s="14">
        <f t="shared" si="146"/>
        <v>0</v>
      </c>
      <c r="S218" s="4" t="str">
        <f t="shared" si="147"/>
        <v>J=</v>
      </c>
      <c r="T218" s="35">
        <f t="shared" si="148"/>
        <v>44622</v>
      </c>
      <c r="U218" s="3"/>
      <c r="V218" s="3"/>
      <c r="W218" s="74">
        <f>[2]Plan1!$A288</f>
        <v>45611</v>
      </c>
      <c r="X218" s="74" t="str">
        <f>[2]Plan1!$C288</f>
        <v>Proclamação da República</v>
      </c>
      <c r="Y218" s="64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35">
        <f t="shared" si="150"/>
        <v>44599</v>
      </c>
      <c r="B219" s="15">
        <f t="shared" ca="1" si="133"/>
        <v>1003.36608299</v>
      </c>
      <c r="C219" s="14">
        <f t="shared" si="134"/>
        <v>1000</v>
      </c>
      <c r="D219" s="13">
        <f ca="1">IF(A219&lt;$B$1,VLOOKUP(A219,[1]DI!$A$4:$B$15000,2,FALSE),0)</f>
        <v>0.1065</v>
      </c>
      <c r="E219" s="14">
        <f t="shared" ca="1" si="135"/>
        <v>1.00040168</v>
      </c>
      <c r="F219" s="14">
        <f ca="1">(TRUNC(PRODUCT($E$12:$E218),16))</f>
        <v>1.0384933414378801</v>
      </c>
      <c r="G219" s="14">
        <f t="shared" ca="1" si="136"/>
        <v>1.03549873070183</v>
      </c>
      <c r="H219" s="14">
        <f t="shared" ca="1" si="137"/>
        <v>1.00289195</v>
      </c>
      <c r="I219" s="13">
        <f t="shared" si="138"/>
        <v>1.4999999999999999E-2</v>
      </c>
      <c r="J219" s="35">
        <f t="shared" si="139"/>
        <v>44587</v>
      </c>
      <c r="K219" s="2">
        <f t="shared" si="140"/>
        <v>8</v>
      </c>
      <c r="L219" s="18">
        <f t="shared" si="141"/>
        <v>8</v>
      </c>
      <c r="M219" s="12">
        <f t="shared" si="142"/>
        <v>1.0004727659999999</v>
      </c>
      <c r="N219" s="12">
        <f t="shared" ca="1" si="143"/>
        <v>1.003366083</v>
      </c>
      <c r="O219" s="18">
        <f t="shared" si="144"/>
        <v>0</v>
      </c>
      <c r="P219" s="14">
        <f t="shared" ca="1" si="145"/>
        <v>3.3660829900000002</v>
      </c>
      <c r="Q219" s="21">
        <f t="shared" si="149"/>
        <v>0</v>
      </c>
      <c r="R219" s="14">
        <f t="shared" si="146"/>
        <v>0</v>
      </c>
      <c r="S219" s="4" t="str">
        <f t="shared" si="147"/>
        <v>J=</v>
      </c>
      <c r="T219" s="35">
        <f t="shared" si="148"/>
        <v>44622</v>
      </c>
      <c r="U219" s="3"/>
      <c r="V219" s="3"/>
      <c r="W219" s="74">
        <f>[2]Plan1!$A289</f>
        <v>45651</v>
      </c>
      <c r="X219" s="74" t="str">
        <f>[2]Plan1!$C289</f>
        <v>Natal</v>
      </c>
      <c r="Y219" s="64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35">
        <f t="shared" si="150"/>
        <v>44600</v>
      </c>
      <c r="B220" s="15">
        <f t="shared" ca="1" si="133"/>
        <v>1003.8284200000001</v>
      </c>
      <c r="C220" s="14">
        <f t="shared" si="134"/>
        <v>1000</v>
      </c>
      <c r="D220" s="13">
        <f ca="1">IF(A220&lt;$B$1,VLOOKUP(A220,[1]DI!$A$4:$B$15000,2,FALSE),0)</f>
        <v>0.1065</v>
      </c>
      <c r="E220" s="14">
        <f t="shared" ca="1" si="135"/>
        <v>1.00040168</v>
      </c>
      <c r="F220" s="14">
        <f ca="1">(TRUNC(PRODUCT($E$12:$E219),16))</f>
        <v>1.0389104834432701</v>
      </c>
      <c r="G220" s="14">
        <f t="shared" ca="1" si="136"/>
        <v>1.03549873070183</v>
      </c>
      <c r="H220" s="14">
        <f t="shared" ca="1" si="137"/>
        <v>1.00329479</v>
      </c>
      <c r="I220" s="13">
        <f t="shared" si="138"/>
        <v>1.4999999999999999E-2</v>
      </c>
      <c r="J220" s="35">
        <f t="shared" si="139"/>
        <v>44587</v>
      </c>
      <c r="K220" s="2">
        <f t="shared" si="140"/>
        <v>9</v>
      </c>
      <c r="L220" s="18">
        <f t="shared" si="141"/>
        <v>9</v>
      </c>
      <c r="M220" s="12">
        <f t="shared" si="142"/>
        <v>1.0005318780000001</v>
      </c>
      <c r="N220" s="12">
        <f t="shared" ca="1" si="143"/>
        <v>1.0038284200000001</v>
      </c>
      <c r="O220" s="18">
        <f t="shared" si="144"/>
        <v>0</v>
      </c>
      <c r="P220" s="14">
        <f t="shared" ca="1" si="145"/>
        <v>3.8284199999999999</v>
      </c>
      <c r="Q220" s="21">
        <f t="shared" si="149"/>
        <v>0</v>
      </c>
      <c r="R220" s="14">
        <f t="shared" si="146"/>
        <v>0</v>
      </c>
      <c r="S220" s="4" t="str">
        <f t="shared" si="147"/>
        <v>J=</v>
      </c>
      <c r="T220" s="35">
        <f t="shared" si="148"/>
        <v>44622</v>
      </c>
      <c r="U220" s="3"/>
      <c r="V220" s="3"/>
      <c r="W220" s="74">
        <f>[2]Plan1!$A290</f>
        <v>45658</v>
      </c>
      <c r="X220" s="74" t="str">
        <f>[2]Plan1!$C290</f>
        <v>Confraternização Universal</v>
      </c>
      <c r="Y220" s="64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35">
        <f t="shared" si="150"/>
        <v>44601</v>
      </c>
      <c r="B221" s="15">
        <f t="shared" ca="1" si="133"/>
        <v>1004.290978</v>
      </c>
      <c r="C221" s="14">
        <f t="shared" si="134"/>
        <v>1000</v>
      </c>
      <c r="D221" s="13">
        <f ca="1">IF(A221&lt;$B$1,VLOOKUP(A221,[1]DI!$A$4:$B$15000,2,FALSE),0)</f>
        <v>0.1065</v>
      </c>
      <c r="E221" s="14">
        <f t="shared" ca="1" si="135"/>
        <v>1.00040168</v>
      </c>
      <c r="F221" s="14">
        <f ca="1">(TRUNC(PRODUCT($E$12:$E220),16))</f>
        <v>1.0393277930062601</v>
      </c>
      <c r="G221" s="14">
        <f t="shared" ca="1" si="136"/>
        <v>1.03549873070183</v>
      </c>
      <c r="H221" s="14">
        <f t="shared" ca="1" si="137"/>
        <v>1.0036978000000001</v>
      </c>
      <c r="I221" s="13">
        <f t="shared" si="138"/>
        <v>1.4999999999999999E-2</v>
      </c>
      <c r="J221" s="35">
        <f t="shared" si="139"/>
        <v>44587</v>
      </c>
      <c r="K221" s="2">
        <f t="shared" si="140"/>
        <v>10</v>
      </c>
      <c r="L221" s="18">
        <f t="shared" si="141"/>
        <v>10</v>
      </c>
      <c r="M221" s="12">
        <f t="shared" si="142"/>
        <v>1.0005909930000001</v>
      </c>
      <c r="N221" s="12">
        <f t="shared" ca="1" si="143"/>
        <v>1.004290978</v>
      </c>
      <c r="O221" s="18">
        <f t="shared" si="144"/>
        <v>0</v>
      </c>
      <c r="P221" s="14">
        <f t="shared" ca="1" si="145"/>
        <v>4.290978</v>
      </c>
      <c r="Q221" s="21">
        <f t="shared" si="149"/>
        <v>0</v>
      </c>
      <c r="R221" s="14">
        <f t="shared" si="146"/>
        <v>0</v>
      </c>
      <c r="S221" s="4" t="str">
        <f t="shared" si="147"/>
        <v>J=</v>
      </c>
      <c r="T221" s="35">
        <f t="shared" si="148"/>
        <v>44622</v>
      </c>
      <c r="U221" s="3"/>
      <c r="V221" s="3"/>
      <c r="W221" s="74">
        <f>[2]Plan1!$A291</f>
        <v>45719</v>
      </c>
      <c r="X221" s="74" t="str">
        <f>[2]Plan1!$C291</f>
        <v>Carnaval</v>
      </c>
      <c r="Y221" s="64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35">
        <f t="shared" si="150"/>
        <v>44602</v>
      </c>
      <c r="B222" s="15">
        <f t="shared" ca="1" si="133"/>
        <v>1004.75373699</v>
      </c>
      <c r="C222" s="14">
        <f t="shared" si="134"/>
        <v>1000</v>
      </c>
      <c r="D222" s="13">
        <f ca="1">IF(A222&lt;$B$1,VLOOKUP(A222,[1]DI!$A$4:$B$15000,2,FALSE),0)</f>
        <v>0.1065</v>
      </c>
      <c r="E222" s="14">
        <f t="shared" ca="1" si="135"/>
        <v>1.00040168</v>
      </c>
      <c r="F222" s="14">
        <f ca="1">(TRUNC(PRODUCT($E$12:$E221),16))</f>
        <v>1.0397452701941501</v>
      </c>
      <c r="G222" s="14">
        <f t="shared" ca="1" si="136"/>
        <v>1.03549873070183</v>
      </c>
      <c r="H222" s="14">
        <f t="shared" ca="1" si="137"/>
        <v>1.0041009599999999</v>
      </c>
      <c r="I222" s="13">
        <f t="shared" si="138"/>
        <v>1.4999999999999999E-2</v>
      </c>
      <c r="J222" s="35">
        <f t="shared" si="139"/>
        <v>44587</v>
      </c>
      <c r="K222" s="2">
        <f t="shared" si="140"/>
        <v>11</v>
      </c>
      <c r="L222" s="18">
        <f t="shared" si="141"/>
        <v>11</v>
      </c>
      <c r="M222" s="12">
        <f t="shared" si="142"/>
        <v>1.0006501109999999</v>
      </c>
      <c r="N222" s="12">
        <f t="shared" ca="1" si="143"/>
        <v>1.0047537369999999</v>
      </c>
      <c r="O222" s="18">
        <f t="shared" si="144"/>
        <v>0</v>
      </c>
      <c r="P222" s="14">
        <f t="shared" ca="1" si="145"/>
        <v>4.7537369900000002</v>
      </c>
      <c r="Q222" s="21">
        <f t="shared" si="149"/>
        <v>0</v>
      </c>
      <c r="R222" s="14">
        <f t="shared" si="146"/>
        <v>0</v>
      </c>
      <c r="S222" s="4" t="str">
        <f t="shared" si="147"/>
        <v>J=</v>
      </c>
      <c r="T222" s="35">
        <f t="shared" si="148"/>
        <v>44622</v>
      </c>
      <c r="U222" s="3"/>
      <c r="V222" s="3"/>
      <c r="W222" s="74">
        <f>[2]Plan1!$A292</f>
        <v>45720</v>
      </c>
      <c r="X222" s="74" t="str">
        <f>[2]Plan1!$C292</f>
        <v>Carnaval</v>
      </c>
      <c r="Y222" s="64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35">
        <f t="shared" si="150"/>
        <v>44603</v>
      </c>
      <c r="B223" s="15">
        <f t="shared" ca="1" si="133"/>
        <v>1005.216718</v>
      </c>
      <c r="C223" s="14">
        <f t="shared" si="134"/>
        <v>1000</v>
      </c>
      <c r="D223" s="13">
        <f ca="1">IF(A223&lt;$B$1,VLOOKUP(A223,[1]DI!$A$4:$B$15000,2,FALSE),0)</f>
        <v>0.1065</v>
      </c>
      <c r="E223" s="14">
        <f t="shared" ca="1" si="135"/>
        <v>1.00040168</v>
      </c>
      <c r="F223" s="14">
        <f ca="1">(TRUNC(PRODUCT($E$12:$E222),16))</f>
        <v>1.0401629150742899</v>
      </c>
      <c r="G223" s="14">
        <f t="shared" ca="1" si="136"/>
        <v>1.03549873070183</v>
      </c>
      <c r="H223" s="14">
        <f t="shared" ca="1" si="137"/>
        <v>1.0045042900000001</v>
      </c>
      <c r="I223" s="13">
        <f t="shared" si="138"/>
        <v>1.4999999999999999E-2</v>
      </c>
      <c r="J223" s="35">
        <f t="shared" si="139"/>
        <v>44587</v>
      </c>
      <c r="K223" s="2">
        <f t="shared" si="140"/>
        <v>12</v>
      </c>
      <c r="L223" s="18">
        <f t="shared" si="141"/>
        <v>12</v>
      </c>
      <c r="M223" s="12">
        <f t="shared" si="142"/>
        <v>1.000709233</v>
      </c>
      <c r="N223" s="12">
        <f t="shared" ca="1" si="143"/>
        <v>1.005216718</v>
      </c>
      <c r="O223" s="18">
        <f t="shared" si="144"/>
        <v>0</v>
      </c>
      <c r="P223" s="14">
        <f t="shared" ca="1" si="145"/>
        <v>5.2167180000000002</v>
      </c>
      <c r="Q223" s="21">
        <f t="shared" si="149"/>
        <v>0</v>
      </c>
      <c r="R223" s="14">
        <f t="shared" si="146"/>
        <v>0</v>
      </c>
      <c r="S223" s="4" t="str">
        <f t="shared" si="147"/>
        <v>J=</v>
      </c>
      <c r="T223" s="35">
        <f t="shared" si="148"/>
        <v>44622</v>
      </c>
      <c r="U223" s="3"/>
      <c r="V223" s="3"/>
      <c r="W223" s="74">
        <f>[2]Plan1!$A293</f>
        <v>45765</v>
      </c>
      <c r="X223" s="74" t="str">
        <f>[2]Plan1!$C293</f>
        <v>Paixão de Cristo</v>
      </c>
      <c r="Y223" s="64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35">
        <f t="shared" si="150"/>
        <v>44604</v>
      </c>
      <c r="B224" s="15">
        <f t="shared" ca="1" si="133"/>
        <v>1005.6799089899999</v>
      </c>
      <c r="C224" s="14">
        <f t="shared" si="134"/>
        <v>1000</v>
      </c>
      <c r="D224" s="13">
        <f ca="1">IF(A224&lt;$B$1,VLOOKUP(A224,[1]DI!$A$4:$B$15000,2,FALSE),0)</f>
        <v>0</v>
      </c>
      <c r="E224" s="14">
        <f t="shared" ca="1" si="135"/>
        <v>1</v>
      </c>
      <c r="F224" s="14">
        <f ca="1">(TRUNC(PRODUCT($E$12:$E223),16))</f>
        <v>1.04058072771401</v>
      </c>
      <c r="G224" s="14">
        <f t="shared" ca="1" si="136"/>
        <v>1.03549873070183</v>
      </c>
      <c r="H224" s="14">
        <f t="shared" ca="1" si="137"/>
        <v>1.0049077799999999</v>
      </c>
      <c r="I224" s="13">
        <f t="shared" si="138"/>
        <v>1.4999999999999999E-2</v>
      </c>
      <c r="J224" s="35">
        <f t="shared" si="139"/>
        <v>44587</v>
      </c>
      <c r="K224" s="2">
        <f t="shared" si="140"/>
        <v>12</v>
      </c>
      <c r="L224" s="18">
        <f t="shared" si="141"/>
        <v>13</v>
      </c>
      <c r="M224" s="12">
        <f t="shared" si="142"/>
        <v>1.000768358</v>
      </c>
      <c r="N224" s="12">
        <f t="shared" ca="1" si="143"/>
        <v>1.0056799089999999</v>
      </c>
      <c r="O224" s="18">
        <f t="shared" si="144"/>
        <v>0</v>
      </c>
      <c r="P224" s="14">
        <f t="shared" ca="1" si="145"/>
        <v>5.6799089900000004</v>
      </c>
      <c r="Q224" s="21">
        <f t="shared" si="149"/>
        <v>0</v>
      </c>
      <c r="R224" s="14">
        <f t="shared" si="146"/>
        <v>0</v>
      </c>
      <c r="S224" s="4" t="str">
        <f t="shared" si="147"/>
        <v>J=</v>
      </c>
      <c r="T224" s="35">
        <f t="shared" si="148"/>
        <v>44622</v>
      </c>
      <c r="U224" s="3"/>
      <c r="V224" s="3"/>
      <c r="W224" s="74">
        <f>[2]Plan1!$A294</f>
        <v>45768</v>
      </c>
      <c r="X224" s="74" t="str">
        <f>[2]Plan1!$C294</f>
        <v>Tiradentes</v>
      </c>
      <c r="Y224" s="64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35">
        <f t="shared" si="150"/>
        <v>44605</v>
      </c>
      <c r="B225" s="15">
        <f t="shared" ca="1" si="133"/>
        <v>1005.6799089899999</v>
      </c>
      <c r="C225" s="14">
        <f t="shared" si="134"/>
        <v>1000</v>
      </c>
      <c r="D225" s="13">
        <f ca="1">IF(A225&lt;$B$1,VLOOKUP(A225,[1]DI!$A$4:$B$15000,2,FALSE),0)</f>
        <v>0</v>
      </c>
      <c r="E225" s="14">
        <f t="shared" ca="1" si="135"/>
        <v>1</v>
      </c>
      <c r="F225" s="14">
        <f ca="1">(TRUNC(PRODUCT($E$12:$E224),16))</f>
        <v>1.04058072771401</v>
      </c>
      <c r="G225" s="14">
        <f t="shared" ca="1" si="136"/>
        <v>1.03549873070183</v>
      </c>
      <c r="H225" s="14">
        <f t="shared" ca="1" si="137"/>
        <v>1.0049077799999999</v>
      </c>
      <c r="I225" s="13">
        <f t="shared" si="138"/>
        <v>1.4999999999999999E-2</v>
      </c>
      <c r="J225" s="35">
        <f t="shared" si="139"/>
        <v>44587</v>
      </c>
      <c r="K225" s="2">
        <f t="shared" si="140"/>
        <v>12</v>
      </c>
      <c r="L225" s="18">
        <f t="shared" si="141"/>
        <v>13</v>
      </c>
      <c r="M225" s="12">
        <f t="shared" si="142"/>
        <v>1.000768358</v>
      </c>
      <c r="N225" s="12">
        <f t="shared" ca="1" si="143"/>
        <v>1.0056799089999999</v>
      </c>
      <c r="O225" s="18">
        <f t="shared" si="144"/>
        <v>0</v>
      </c>
      <c r="P225" s="14">
        <f t="shared" ca="1" si="145"/>
        <v>5.6799089900000004</v>
      </c>
      <c r="Q225" s="21">
        <f t="shared" si="149"/>
        <v>0</v>
      </c>
      <c r="R225" s="14">
        <f t="shared" si="146"/>
        <v>0</v>
      </c>
      <c r="S225" s="4" t="str">
        <f t="shared" si="147"/>
        <v>J=</v>
      </c>
      <c r="T225" s="35">
        <f t="shared" si="148"/>
        <v>44622</v>
      </c>
      <c r="U225" s="3"/>
      <c r="V225" s="3"/>
      <c r="W225" s="74">
        <f>[2]Plan1!$A295</f>
        <v>45778</v>
      </c>
      <c r="X225" s="74" t="str">
        <f>[2]Plan1!$C295</f>
        <v>Dia do Trabalho</v>
      </c>
      <c r="Y225" s="64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35">
        <f t="shared" si="150"/>
        <v>44606</v>
      </c>
      <c r="B226" s="15">
        <f t="shared" ca="1" si="133"/>
        <v>1005.6799089899999</v>
      </c>
      <c r="C226" s="14">
        <f t="shared" si="134"/>
        <v>1000</v>
      </c>
      <c r="D226" s="13">
        <f ca="1">IF(A226&lt;$B$1,VLOOKUP(A226,[1]DI!$A$4:$B$15000,2,FALSE),0)</f>
        <v>0.1065</v>
      </c>
      <c r="E226" s="14">
        <f t="shared" ca="1" si="135"/>
        <v>1.00040168</v>
      </c>
      <c r="F226" s="14">
        <f ca="1">(TRUNC(PRODUCT($E$12:$E225),16))</f>
        <v>1.04058072771401</v>
      </c>
      <c r="G226" s="14">
        <f t="shared" ca="1" si="136"/>
        <v>1.03549873070183</v>
      </c>
      <c r="H226" s="14">
        <f t="shared" ca="1" si="137"/>
        <v>1.0049077799999999</v>
      </c>
      <c r="I226" s="13">
        <f t="shared" si="138"/>
        <v>1.4999999999999999E-2</v>
      </c>
      <c r="J226" s="35">
        <f t="shared" si="139"/>
        <v>44587</v>
      </c>
      <c r="K226" s="2">
        <f t="shared" si="140"/>
        <v>13</v>
      </c>
      <c r="L226" s="18">
        <f t="shared" si="141"/>
        <v>13</v>
      </c>
      <c r="M226" s="12">
        <f t="shared" si="142"/>
        <v>1.000768358</v>
      </c>
      <c r="N226" s="12">
        <f t="shared" ca="1" si="143"/>
        <v>1.0056799089999999</v>
      </c>
      <c r="O226" s="18">
        <f t="shared" si="144"/>
        <v>0</v>
      </c>
      <c r="P226" s="14">
        <f t="shared" ca="1" si="145"/>
        <v>5.6799089900000004</v>
      </c>
      <c r="Q226" s="21">
        <f t="shared" si="149"/>
        <v>0</v>
      </c>
      <c r="R226" s="14">
        <f t="shared" si="146"/>
        <v>0</v>
      </c>
      <c r="S226" s="4" t="str">
        <f t="shared" si="147"/>
        <v>J=</v>
      </c>
      <c r="T226" s="35">
        <f t="shared" si="148"/>
        <v>44622</v>
      </c>
      <c r="U226" s="3"/>
      <c r="V226" s="3"/>
      <c r="W226" s="74">
        <f>[2]Plan1!$A296</f>
        <v>45827</v>
      </c>
      <c r="X226" s="74" t="str">
        <f>[2]Plan1!$C296</f>
        <v>Corpus Christi</v>
      </c>
      <c r="Y226" s="64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35">
        <f t="shared" si="150"/>
        <v>44607</v>
      </c>
      <c r="B227" s="15">
        <f t="shared" ca="1" si="133"/>
        <v>1006.143312</v>
      </c>
      <c r="C227" s="14">
        <f t="shared" si="134"/>
        <v>1000</v>
      </c>
      <c r="D227" s="13">
        <f ca="1">IF(A227&lt;$B$1,VLOOKUP(A227,[1]DI!$A$4:$B$15000,2,FALSE),0)</f>
        <v>0.1065</v>
      </c>
      <c r="E227" s="14">
        <f t="shared" ca="1" si="135"/>
        <v>1.00040168</v>
      </c>
      <c r="F227" s="14">
        <f ca="1">(TRUNC(PRODUCT($E$12:$E226),16))</f>
        <v>1.0409987081807199</v>
      </c>
      <c r="G227" s="14">
        <f t="shared" ca="1" si="136"/>
        <v>1.03549873070183</v>
      </c>
      <c r="H227" s="14">
        <f t="shared" ca="1" si="137"/>
        <v>1.0053114299999999</v>
      </c>
      <c r="I227" s="13">
        <f t="shared" si="138"/>
        <v>1.4999999999999999E-2</v>
      </c>
      <c r="J227" s="35">
        <f t="shared" si="139"/>
        <v>44587</v>
      </c>
      <c r="K227" s="2">
        <f t="shared" si="140"/>
        <v>14</v>
      </c>
      <c r="L227" s="18">
        <f t="shared" si="141"/>
        <v>14</v>
      </c>
      <c r="M227" s="12">
        <f t="shared" si="142"/>
        <v>1.000827487</v>
      </c>
      <c r="N227" s="12">
        <f t="shared" ca="1" si="143"/>
        <v>1.0061433120000001</v>
      </c>
      <c r="O227" s="18">
        <f t="shared" si="144"/>
        <v>0</v>
      </c>
      <c r="P227" s="14">
        <f t="shared" ca="1" si="145"/>
        <v>6.1433119999999999</v>
      </c>
      <c r="Q227" s="21">
        <f t="shared" si="149"/>
        <v>0</v>
      </c>
      <c r="R227" s="14">
        <f t="shared" si="146"/>
        <v>0</v>
      </c>
      <c r="S227" s="4" t="str">
        <f t="shared" si="147"/>
        <v>J=</v>
      </c>
      <c r="T227" s="35">
        <f t="shared" si="148"/>
        <v>44622</v>
      </c>
      <c r="U227" s="3"/>
      <c r="V227" s="3"/>
      <c r="W227" s="74">
        <f>[2]Plan1!$A297</f>
        <v>45907</v>
      </c>
      <c r="X227" s="74" t="str">
        <f>[2]Plan1!$C297</f>
        <v>Independência do Brasil</v>
      </c>
      <c r="Y227" s="64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35">
        <f t="shared" si="150"/>
        <v>44608</v>
      </c>
      <c r="B228" s="15">
        <f t="shared" ca="1" si="133"/>
        <v>1006.60692699</v>
      </c>
      <c r="C228" s="14">
        <f t="shared" si="134"/>
        <v>1000</v>
      </c>
      <c r="D228" s="13">
        <f ca="1">IF(A228&lt;$B$1,VLOOKUP(A228,[1]DI!$A$4:$B$15000,2,FALSE),0)</f>
        <v>0.1065</v>
      </c>
      <c r="E228" s="14">
        <f t="shared" ca="1" si="135"/>
        <v>1.00040168</v>
      </c>
      <c r="F228" s="14">
        <f ca="1">(TRUNC(PRODUCT($E$12:$E227),16))</f>
        <v>1.04141685654182</v>
      </c>
      <c r="G228" s="14">
        <f t="shared" ca="1" si="136"/>
        <v>1.03549873070183</v>
      </c>
      <c r="H228" s="14">
        <f t="shared" ca="1" si="137"/>
        <v>1.00571524</v>
      </c>
      <c r="I228" s="13">
        <f t="shared" si="138"/>
        <v>1.4999999999999999E-2</v>
      </c>
      <c r="J228" s="35">
        <f t="shared" si="139"/>
        <v>44587</v>
      </c>
      <c r="K228" s="2">
        <f t="shared" si="140"/>
        <v>15</v>
      </c>
      <c r="L228" s="18">
        <f t="shared" si="141"/>
        <v>15</v>
      </c>
      <c r="M228" s="12">
        <f t="shared" si="142"/>
        <v>1.0008866199999999</v>
      </c>
      <c r="N228" s="12">
        <f t="shared" ca="1" si="143"/>
        <v>1.006606927</v>
      </c>
      <c r="O228" s="18">
        <f t="shared" si="144"/>
        <v>0</v>
      </c>
      <c r="P228" s="14">
        <f t="shared" ca="1" si="145"/>
        <v>6.6069269899999998</v>
      </c>
      <c r="Q228" s="21">
        <f t="shared" si="149"/>
        <v>0</v>
      </c>
      <c r="R228" s="14">
        <f t="shared" si="146"/>
        <v>0</v>
      </c>
      <c r="S228" s="4" t="str">
        <f t="shared" si="147"/>
        <v>J=</v>
      </c>
      <c r="T228" s="35">
        <f t="shared" si="148"/>
        <v>44622</v>
      </c>
      <c r="U228" s="3"/>
      <c r="V228" s="3"/>
      <c r="W228" s="74">
        <f>[2]Plan1!$A298</f>
        <v>45942</v>
      </c>
      <c r="X228" s="74" t="str">
        <f>[2]Plan1!$C298</f>
        <v>Nossa Sr.a Aparecida - Padroeira do Brasil</v>
      </c>
      <c r="Y228" s="64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35">
        <f t="shared" si="150"/>
        <v>44609</v>
      </c>
      <c r="B229" s="15">
        <f t="shared" ca="1" si="133"/>
        <v>1007.07076299</v>
      </c>
      <c r="C229" s="14">
        <f t="shared" si="134"/>
        <v>1000</v>
      </c>
      <c r="D229" s="13">
        <f ca="1">IF(A229&lt;$B$1,VLOOKUP(A229,[1]DI!$A$4:$B$15000,2,FALSE),0)</f>
        <v>0.1065</v>
      </c>
      <c r="E229" s="14">
        <f t="shared" ca="1" si="135"/>
        <v>1.00040168</v>
      </c>
      <c r="F229" s="14">
        <f ca="1">(TRUNC(PRODUCT($E$12:$E228),16))</f>
        <v>1.0418351728647599</v>
      </c>
      <c r="G229" s="14">
        <f t="shared" ca="1" si="136"/>
        <v>1.03549873070183</v>
      </c>
      <c r="H229" s="14">
        <f t="shared" ca="1" si="137"/>
        <v>1.00611922</v>
      </c>
      <c r="I229" s="13">
        <f t="shared" si="138"/>
        <v>1.4999999999999999E-2</v>
      </c>
      <c r="J229" s="35">
        <f t="shared" si="139"/>
        <v>44587</v>
      </c>
      <c r="K229" s="2">
        <f t="shared" si="140"/>
        <v>16</v>
      </c>
      <c r="L229" s="18">
        <f t="shared" si="141"/>
        <v>16</v>
      </c>
      <c r="M229" s="12">
        <f t="shared" si="142"/>
        <v>1.0009457559999999</v>
      </c>
      <c r="N229" s="12">
        <f t="shared" ca="1" si="143"/>
        <v>1.007070763</v>
      </c>
      <c r="O229" s="18">
        <f t="shared" si="144"/>
        <v>0</v>
      </c>
      <c r="P229" s="14">
        <f t="shared" ca="1" si="145"/>
        <v>7.0707629900000004</v>
      </c>
      <c r="Q229" s="21">
        <f t="shared" si="149"/>
        <v>0</v>
      </c>
      <c r="R229" s="14">
        <f t="shared" si="146"/>
        <v>0</v>
      </c>
      <c r="S229" s="4" t="str">
        <f t="shared" si="147"/>
        <v>J=</v>
      </c>
      <c r="T229" s="35">
        <f t="shared" si="148"/>
        <v>44622</v>
      </c>
      <c r="U229" s="3"/>
      <c r="V229" s="3"/>
      <c r="W229" s="74">
        <f>[2]Plan1!$A299</f>
        <v>45963</v>
      </c>
      <c r="X229" s="74" t="str">
        <f>[2]Plan1!$C299</f>
        <v>Finados</v>
      </c>
      <c r="Y229" s="64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35">
        <f t="shared" si="150"/>
        <v>44610</v>
      </c>
      <c r="B230" s="15">
        <f t="shared" ca="1" si="133"/>
        <v>1007.53480999</v>
      </c>
      <c r="C230" s="14">
        <f t="shared" si="134"/>
        <v>1000</v>
      </c>
      <c r="D230" s="13">
        <f ca="1">IF(A230&lt;$B$1,VLOOKUP(A230,[1]DI!$A$4:$B$15000,2,FALSE),0)</f>
        <v>0.1065</v>
      </c>
      <c r="E230" s="14">
        <f t="shared" ca="1" si="135"/>
        <v>1.00040168</v>
      </c>
      <c r="F230" s="14">
        <f ca="1">(TRUNC(PRODUCT($E$12:$E229),16))</f>
        <v>1.04225365721699</v>
      </c>
      <c r="G230" s="14">
        <f t="shared" ca="1" si="136"/>
        <v>1.03549873070183</v>
      </c>
      <c r="H230" s="14">
        <f t="shared" ca="1" si="137"/>
        <v>1.0065233600000001</v>
      </c>
      <c r="I230" s="13">
        <f t="shared" si="138"/>
        <v>1.4999999999999999E-2</v>
      </c>
      <c r="J230" s="35">
        <f t="shared" si="139"/>
        <v>44587</v>
      </c>
      <c r="K230" s="2">
        <f t="shared" si="140"/>
        <v>17</v>
      </c>
      <c r="L230" s="18">
        <f t="shared" si="141"/>
        <v>17</v>
      </c>
      <c r="M230" s="12">
        <f t="shared" si="142"/>
        <v>1.0010048949999999</v>
      </c>
      <c r="N230" s="12">
        <f t="shared" ca="1" si="143"/>
        <v>1.0075348099999999</v>
      </c>
      <c r="O230" s="18">
        <f t="shared" si="144"/>
        <v>0</v>
      </c>
      <c r="P230" s="14">
        <f t="shared" ca="1" si="145"/>
        <v>7.5348099900000003</v>
      </c>
      <c r="Q230" s="21">
        <f t="shared" si="149"/>
        <v>0</v>
      </c>
      <c r="R230" s="14">
        <f t="shared" si="146"/>
        <v>0</v>
      </c>
      <c r="S230" s="4" t="str">
        <f t="shared" si="147"/>
        <v>J=</v>
      </c>
      <c r="T230" s="35">
        <f t="shared" si="148"/>
        <v>44622</v>
      </c>
      <c r="U230" s="3"/>
      <c r="V230" s="3"/>
      <c r="W230" s="74">
        <f>[2]Plan1!$A300</f>
        <v>45976</v>
      </c>
      <c r="X230" s="74" t="str">
        <f>[2]Plan1!$C300</f>
        <v>Proclamação da República</v>
      </c>
      <c r="Y230" s="64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35">
        <f t="shared" si="150"/>
        <v>44611</v>
      </c>
      <c r="B231" s="15">
        <f t="shared" ca="1" si="133"/>
        <v>1007.999069</v>
      </c>
      <c r="C231" s="14">
        <f t="shared" si="134"/>
        <v>1000</v>
      </c>
      <c r="D231" s="13">
        <f ca="1">IF(A231&lt;$B$1,VLOOKUP(A231,[1]DI!$A$4:$B$15000,2,FALSE),0)</f>
        <v>0</v>
      </c>
      <c r="E231" s="14">
        <f t="shared" ca="1" si="135"/>
        <v>1</v>
      </c>
      <c r="F231" s="14">
        <f ca="1">(TRUNC(PRODUCT($E$12:$E230),16))</f>
        <v>1.04267230966603</v>
      </c>
      <c r="G231" s="14">
        <f t="shared" ca="1" si="136"/>
        <v>1.03549873070183</v>
      </c>
      <c r="H231" s="14">
        <f t="shared" ca="1" si="137"/>
        <v>1.0069276599999999</v>
      </c>
      <c r="I231" s="13">
        <f t="shared" si="138"/>
        <v>1.4999999999999999E-2</v>
      </c>
      <c r="J231" s="35">
        <f t="shared" si="139"/>
        <v>44587</v>
      </c>
      <c r="K231" s="2">
        <f t="shared" si="140"/>
        <v>17</v>
      </c>
      <c r="L231" s="18">
        <f t="shared" si="141"/>
        <v>18</v>
      </c>
      <c r="M231" s="12">
        <f t="shared" si="142"/>
        <v>1.001064038</v>
      </c>
      <c r="N231" s="12">
        <f t="shared" ca="1" si="143"/>
        <v>1.007999069</v>
      </c>
      <c r="O231" s="18">
        <f t="shared" si="144"/>
        <v>0</v>
      </c>
      <c r="P231" s="14">
        <f t="shared" ca="1" si="145"/>
        <v>7.9990690000000004</v>
      </c>
      <c r="Q231" s="21">
        <f t="shared" si="149"/>
        <v>0</v>
      </c>
      <c r="R231" s="14">
        <f t="shared" si="146"/>
        <v>0</v>
      </c>
      <c r="S231" s="4" t="str">
        <f t="shared" si="147"/>
        <v>J=</v>
      </c>
      <c r="T231" s="35">
        <f t="shared" si="148"/>
        <v>44622</v>
      </c>
      <c r="U231" s="3"/>
      <c r="V231" s="3"/>
      <c r="W231" s="74">
        <f>[2]Plan1!$A301</f>
        <v>46016</v>
      </c>
      <c r="X231" s="74" t="str">
        <f>[2]Plan1!$C301</f>
        <v>Natal</v>
      </c>
      <c r="Y231" s="64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35">
        <f t="shared" si="150"/>
        <v>44612</v>
      </c>
      <c r="B232" s="15">
        <f t="shared" ca="1" si="133"/>
        <v>1007.999069</v>
      </c>
      <c r="C232" s="14">
        <f t="shared" si="134"/>
        <v>1000</v>
      </c>
      <c r="D232" s="13">
        <f ca="1">IF(A232&lt;$B$1,VLOOKUP(A232,[1]DI!$A$4:$B$15000,2,FALSE),0)</f>
        <v>0</v>
      </c>
      <c r="E232" s="14">
        <f t="shared" ca="1" si="135"/>
        <v>1</v>
      </c>
      <c r="F232" s="14">
        <f ca="1">(TRUNC(PRODUCT($E$12:$E231),16))</f>
        <v>1.04267230966603</v>
      </c>
      <c r="G232" s="14">
        <f t="shared" ca="1" si="136"/>
        <v>1.03549873070183</v>
      </c>
      <c r="H232" s="14">
        <f t="shared" ca="1" si="137"/>
        <v>1.0069276599999999</v>
      </c>
      <c r="I232" s="13">
        <f t="shared" si="138"/>
        <v>1.4999999999999999E-2</v>
      </c>
      <c r="J232" s="35">
        <f t="shared" si="139"/>
        <v>44587</v>
      </c>
      <c r="K232" s="2">
        <f t="shared" si="140"/>
        <v>17</v>
      </c>
      <c r="L232" s="18">
        <f t="shared" si="141"/>
        <v>18</v>
      </c>
      <c r="M232" s="12">
        <f t="shared" si="142"/>
        <v>1.001064038</v>
      </c>
      <c r="N232" s="12">
        <f t="shared" ca="1" si="143"/>
        <v>1.007999069</v>
      </c>
      <c r="O232" s="18">
        <f t="shared" si="144"/>
        <v>0</v>
      </c>
      <c r="P232" s="14">
        <f t="shared" ca="1" si="145"/>
        <v>7.9990690000000004</v>
      </c>
      <c r="Q232" s="21">
        <f t="shared" si="149"/>
        <v>0</v>
      </c>
      <c r="R232" s="14">
        <f t="shared" si="146"/>
        <v>0</v>
      </c>
      <c r="S232" s="4" t="str">
        <f t="shared" si="147"/>
        <v>J=</v>
      </c>
      <c r="T232" s="35">
        <f t="shared" si="148"/>
        <v>44622</v>
      </c>
      <c r="U232" s="3"/>
      <c r="V232" s="3"/>
      <c r="W232" s="74">
        <f>[2]Plan1!$A302</f>
        <v>46023</v>
      </c>
      <c r="X232" s="74" t="str">
        <f>[2]Plan1!$C302</f>
        <v>Confraternização Universal</v>
      </c>
      <c r="Y232" s="64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35">
        <f t="shared" si="150"/>
        <v>44613</v>
      </c>
      <c r="B233" s="15">
        <f t="shared" ca="1" si="133"/>
        <v>1007.999069</v>
      </c>
      <c r="C233" s="14">
        <f t="shared" si="134"/>
        <v>1000</v>
      </c>
      <c r="D233" s="13">
        <f ca="1">IF(A233&lt;$B$1,VLOOKUP(A233,[1]DI!$A$4:$B$15000,2,FALSE),0)</f>
        <v>0.1065</v>
      </c>
      <c r="E233" s="14">
        <f t="shared" ca="1" si="135"/>
        <v>1.00040168</v>
      </c>
      <c r="F233" s="14">
        <f ca="1">(TRUNC(PRODUCT($E$12:$E232),16))</f>
        <v>1.04267230966603</v>
      </c>
      <c r="G233" s="14">
        <f t="shared" ca="1" si="136"/>
        <v>1.03549873070183</v>
      </c>
      <c r="H233" s="14">
        <f t="shared" ca="1" si="137"/>
        <v>1.0069276599999999</v>
      </c>
      <c r="I233" s="13">
        <f t="shared" si="138"/>
        <v>1.4999999999999999E-2</v>
      </c>
      <c r="J233" s="35">
        <f t="shared" si="139"/>
        <v>44587</v>
      </c>
      <c r="K233" s="2">
        <f t="shared" si="140"/>
        <v>18</v>
      </c>
      <c r="L233" s="18">
        <f t="shared" si="141"/>
        <v>18</v>
      </c>
      <c r="M233" s="12">
        <f t="shared" si="142"/>
        <v>1.001064038</v>
      </c>
      <c r="N233" s="12">
        <f t="shared" ca="1" si="143"/>
        <v>1.007999069</v>
      </c>
      <c r="O233" s="18">
        <f t="shared" si="144"/>
        <v>0</v>
      </c>
      <c r="P233" s="14">
        <f t="shared" ca="1" si="145"/>
        <v>7.9990690000000004</v>
      </c>
      <c r="Q233" s="21">
        <f t="shared" si="149"/>
        <v>0</v>
      </c>
      <c r="R233" s="14">
        <f t="shared" si="146"/>
        <v>0</v>
      </c>
      <c r="S233" s="4" t="str">
        <f t="shared" si="147"/>
        <v>J=</v>
      </c>
      <c r="T233" s="35">
        <f t="shared" si="148"/>
        <v>44622</v>
      </c>
      <c r="U233" s="3"/>
      <c r="V233" s="3"/>
      <c r="W233" s="74">
        <f>[2]Plan1!$A303</f>
        <v>46069</v>
      </c>
      <c r="X233" s="74" t="str">
        <f>[2]Plan1!$C303</f>
        <v>Carnaval</v>
      </c>
      <c r="Y233" s="64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35">
        <f t="shared" si="150"/>
        <v>44614</v>
      </c>
      <c r="B234" s="15">
        <f t="shared" ca="1" si="133"/>
        <v>1008.463539</v>
      </c>
      <c r="C234" s="14">
        <f t="shared" si="134"/>
        <v>1000</v>
      </c>
      <c r="D234" s="13">
        <f ca="1">IF(A234&lt;$B$1,VLOOKUP(A234,[1]DI!$A$4:$B$15000,2,FALSE),0)</f>
        <v>0.1065</v>
      </c>
      <c r="E234" s="14">
        <f t="shared" ca="1" si="135"/>
        <v>1.00040168</v>
      </c>
      <c r="F234" s="14">
        <f ca="1">(TRUNC(PRODUCT($E$12:$E233),16))</f>
        <v>1.0430911302793699</v>
      </c>
      <c r="G234" s="14">
        <f t="shared" ca="1" si="136"/>
        <v>1.03549873070183</v>
      </c>
      <c r="H234" s="14">
        <f t="shared" ca="1" si="137"/>
        <v>1.0073321200000001</v>
      </c>
      <c r="I234" s="13">
        <f t="shared" si="138"/>
        <v>1.4999999999999999E-2</v>
      </c>
      <c r="J234" s="35">
        <f t="shared" si="139"/>
        <v>44587</v>
      </c>
      <c r="K234" s="2">
        <f t="shared" si="140"/>
        <v>19</v>
      </c>
      <c r="L234" s="18">
        <f t="shared" si="141"/>
        <v>19</v>
      </c>
      <c r="M234" s="12">
        <f t="shared" si="142"/>
        <v>1.0011231840000001</v>
      </c>
      <c r="N234" s="12">
        <f t="shared" ca="1" si="143"/>
        <v>1.0084635390000001</v>
      </c>
      <c r="O234" s="18">
        <f t="shared" si="144"/>
        <v>0</v>
      </c>
      <c r="P234" s="14">
        <f t="shared" ca="1" si="145"/>
        <v>8.4635390000000008</v>
      </c>
      <c r="Q234" s="21">
        <f t="shared" si="149"/>
        <v>0</v>
      </c>
      <c r="R234" s="14">
        <f t="shared" si="146"/>
        <v>0</v>
      </c>
      <c r="S234" s="4" t="str">
        <f t="shared" si="147"/>
        <v>J=</v>
      </c>
      <c r="T234" s="35">
        <f t="shared" si="148"/>
        <v>44622</v>
      </c>
      <c r="U234" s="3"/>
      <c r="V234" s="3"/>
      <c r="W234" s="74">
        <f>[2]Plan1!$A304</f>
        <v>46070</v>
      </c>
      <c r="X234" s="74" t="str">
        <f>[2]Plan1!$C304</f>
        <v>Carnaval</v>
      </c>
      <c r="Y234" s="64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35">
        <f t="shared" si="150"/>
        <v>44615</v>
      </c>
      <c r="B235" s="15">
        <f t="shared" ca="1" si="133"/>
        <v>1008.92822099</v>
      </c>
      <c r="C235" s="14">
        <f t="shared" si="134"/>
        <v>1000</v>
      </c>
      <c r="D235" s="13">
        <f ca="1">IF(A235&lt;$B$1,VLOOKUP(A235,[1]DI!$A$4:$B$15000,2,FALSE),0)</f>
        <v>0.1065</v>
      </c>
      <c r="E235" s="14">
        <f t="shared" ca="1" si="135"/>
        <v>1.00040168</v>
      </c>
      <c r="F235" s="14">
        <f ca="1">(TRUNC(PRODUCT($E$12:$E234),16))</f>
        <v>1.0435101191245799</v>
      </c>
      <c r="G235" s="14">
        <f t="shared" ca="1" si="136"/>
        <v>1.03549873070183</v>
      </c>
      <c r="H235" s="14">
        <f t="shared" ca="1" si="137"/>
        <v>1.0077367399999999</v>
      </c>
      <c r="I235" s="13">
        <f t="shared" si="138"/>
        <v>1.4999999999999999E-2</v>
      </c>
      <c r="J235" s="35">
        <f t="shared" si="139"/>
        <v>44587</v>
      </c>
      <c r="K235" s="2">
        <f t="shared" si="140"/>
        <v>20</v>
      </c>
      <c r="L235" s="18">
        <f t="shared" si="141"/>
        <v>20</v>
      </c>
      <c r="M235" s="12">
        <f t="shared" si="142"/>
        <v>1.0011823339999999</v>
      </c>
      <c r="N235" s="12">
        <f t="shared" ca="1" si="143"/>
        <v>1.0089282209999999</v>
      </c>
      <c r="O235" s="18">
        <f t="shared" si="144"/>
        <v>0</v>
      </c>
      <c r="P235" s="14">
        <f t="shared" ca="1" si="145"/>
        <v>8.9282209899999998</v>
      </c>
      <c r="Q235" s="21">
        <f t="shared" si="149"/>
        <v>0</v>
      </c>
      <c r="R235" s="14">
        <f t="shared" si="146"/>
        <v>0</v>
      </c>
      <c r="S235" s="4" t="str">
        <f t="shared" si="147"/>
        <v>J=</v>
      </c>
      <c r="T235" s="35">
        <f t="shared" si="148"/>
        <v>44622</v>
      </c>
      <c r="U235" s="3"/>
      <c r="V235" s="3"/>
      <c r="W235" s="74">
        <f>[2]Plan1!$A305</f>
        <v>46115</v>
      </c>
      <c r="X235" s="74" t="str">
        <f>[2]Plan1!$C305</f>
        <v>Paixão de Cristo</v>
      </c>
      <c r="Y235" s="64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35">
        <f t="shared" si="150"/>
        <v>44616</v>
      </c>
      <c r="B236" s="15">
        <f t="shared" ca="1" si="133"/>
        <v>1009.39312599</v>
      </c>
      <c r="C236" s="14">
        <f t="shared" si="134"/>
        <v>1000</v>
      </c>
      <c r="D236" s="13">
        <f ca="1">IF(A236&lt;$B$1,VLOOKUP(A236,[1]DI!$A$4:$B$15000,2,FALSE),0)</f>
        <v>0.1065</v>
      </c>
      <c r="E236" s="14">
        <f t="shared" ca="1" si="135"/>
        <v>1.00040168</v>
      </c>
      <c r="F236" s="14">
        <f ca="1">(TRUNC(PRODUCT($E$12:$E235),16))</f>
        <v>1.04392927626923</v>
      </c>
      <c r="G236" s="14">
        <f t="shared" ca="1" si="136"/>
        <v>1.03549873070183</v>
      </c>
      <c r="H236" s="14">
        <f t="shared" ca="1" si="137"/>
        <v>1.0081415300000001</v>
      </c>
      <c r="I236" s="13">
        <f t="shared" si="138"/>
        <v>1.4999999999999999E-2</v>
      </c>
      <c r="J236" s="35">
        <f t="shared" si="139"/>
        <v>44587</v>
      </c>
      <c r="K236" s="2">
        <f t="shared" si="140"/>
        <v>21</v>
      </c>
      <c r="L236" s="18">
        <f t="shared" si="141"/>
        <v>21</v>
      </c>
      <c r="M236" s="12">
        <f t="shared" si="142"/>
        <v>1.001241488</v>
      </c>
      <c r="N236" s="12">
        <f t="shared" ca="1" si="143"/>
        <v>1.009393126</v>
      </c>
      <c r="O236" s="18">
        <f t="shared" si="144"/>
        <v>0</v>
      </c>
      <c r="P236" s="14">
        <f t="shared" ca="1" si="145"/>
        <v>9.3931259899999997</v>
      </c>
      <c r="Q236" s="21">
        <f t="shared" si="149"/>
        <v>0</v>
      </c>
      <c r="R236" s="14">
        <f t="shared" si="146"/>
        <v>0</v>
      </c>
      <c r="S236" s="4" t="str">
        <f t="shared" si="147"/>
        <v>J=</v>
      </c>
      <c r="T236" s="35">
        <f t="shared" si="148"/>
        <v>44622</v>
      </c>
      <c r="U236" s="3"/>
      <c r="V236" s="3"/>
      <c r="W236" s="74">
        <f>[2]Plan1!$A306</f>
        <v>46133</v>
      </c>
      <c r="X236" s="74" t="str">
        <f>[2]Plan1!$C306</f>
        <v>Tiradentes</v>
      </c>
      <c r="Y236" s="64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35">
        <f t="shared" si="150"/>
        <v>44617</v>
      </c>
      <c r="B237" s="15">
        <f t="shared" ca="1" si="133"/>
        <v>1009.858241</v>
      </c>
      <c r="C237" s="14">
        <f t="shared" si="134"/>
        <v>1000</v>
      </c>
      <c r="D237" s="13">
        <f ca="1">IF(A237&lt;$B$1,VLOOKUP(A237,[1]DI!$A$4:$B$15000,2,FALSE),0)</f>
        <v>0.1065</v>
      </c>
      <c r="E237" s="14">
        <f t="shared" ca="1" si="135"/>
        <v>1.00040168</v>
      </c>
      <c r="F237" s="14">
        <f ca="1">(TRUNC(PRODUCT($E$12:$E236),16))</f>
        <v>1.04434860178092</v>
      </c>
      <c r="G237" s="14">
        <f t="shared" ca="1" si="136"/>
        <v>1.03549873070183</v>
      </c>
      <c r="H237" s="14">
        <f t="shared" ca="1" si="137"/>
        <v>1.0085464799999999</v>
      </c>
      <c r="I237" s="13">
        <f t="shared" si="138"/>
        <v>1.4999999999999999E-2</v>
      </c>
      <c r="J237" s="35">
        <f t="shared" si="139"/>
        <v>44587</v>
      </c>
      <c r="K237" s="2">
        <f t="shared" si="140"/>
        <v>22</v>
      </c>
      <c r="L237" s="18">
        <f t="shared" si="141"/>
        <v>22</v>
      </c>
      <c r="M237" s="12">
        <f t="shared" si="142"/>
        <v>1.0013006449999999</v>
      </c>
      <c r="N237" s="12">
        <f t="shared" ca="1" si="143"/>
        <v>1.0098582410000001</v>
      </c>
      <c r="O237" s="18">
        <f t="shared" si="144"/>
        <v>0</v>
      </c>
      <c r="P237" s="14">
        <f t="shared" ca="1" si="145"/>
        <v>9.8582409999999996</v>
      </c>
      <c r="Q237" s="21">
        <f t="shared" si="149"/>
        <v>0</v>
      </c>
      <c r="R237" s="14">
        <f t="shared" si="146"/>
        <v>0</v>
      </c>
      <c r="S237" s="4" t="str">
        <f t="shared" si="147"/>
        <v>J=</v>
      </c>
      <c r="T237" s="35">
        <f t="shared" si="148"/>
        <v>44622</v>
      </c>
      <c r="U237" s="3"/>
      <c r="V237" s="3"/>
      <c r="W237" s="74">
        <f>[2]Plan1!$A307</f>
        <v>46143</v>
      </c>
      <c r="X237" s="74" t="str">
        <f>[2]Plan1!$C307</f>
        <v>Dia do Trabalho</v>
      </c>
      <c r="Y237" s="64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35">
        <f t="shared" si="150"/>
        <v>44618</v>
      </c>
      <c r="B238" s="15">
        <f t="shared" ca="1" si="133"/>
        <v>1010.32356699</v>
      </c>
      <c r="C238" s="14">
        <f t="shared" si="134"/>
        <v>1000</v>
      </c>
      <c r="D238" s="13">
        <f ca="1">IF(A238&lt;$B$1,VLOOKUP(A238,[1]DI!$A$4:$B$15000,2,FALSE),0)</f>
        <v>0</v>
      </c>
      <c r="E238" s="14">
        <f t="shared" ca="1" si="135"/>
        <v>1</v>
      </c>
      <c r="F238" s="14">
        <f ca="1">(TRUNC(PRODUCT($E$12:$E237),16))</f>
        <v>1.04476809572729</v>
      </c>
      <c r="G238" s="14">
        <f t="shared" ca="1" si="136"/>
        <v>1.03549873070183</v>
      </c>
      <c r="H238" s="14">
        <f t="shared" ca="1" si="137"/>
        <v>1.0089515899999999</v>
      </c>
      <c r="I238" s="13">
        <f t="shared" si="138"/>
        <v>1.4999999999999999E-2</v>
      </c>
      <c r="J238" s="35">
        <f t="shared" si="139"/>
        <v>44587</v>
      </c>
      <c r="K238" s="2">
        <f t="shared" si="140"/>
        <v>22</v>
      </c>
      <c r="L238" s="18">
        <f t="shared" si="141"/>
        <v>23</v>
      </c>
      <c r="M238" s="12">
        <f t="shared" si="142"/>
        <v>1.0013598050000001</v>
      </c>
      <c r="N238" s="12">
        <f t="shared" ca="1" si="143"/>
        <v>1.0103235669999999</v>
      </c>
      <c r="O238" s="18">
        <f t="shared" si="144"/>
        <v>0</v>
      </c>
      <c r="P238" s="14">
        <f t="shared" ca="1" si="145"/>
        <v>10.32356699</v>
      </c>
      <c r="Q238" s="21">
        <f t="shared" si="149"/>
        <v>0</v>
      </c>
      <c r="R238" s="14">
        <f t="shared" si="146"/>
        <v>0</v>
      </c>
      <c r="S238" s="4" t="str">
        <f t="shared" si="147"/>
        <v>J=</v>
      </c>
      <c r="T238" s="35">
        <f t="shared" si="148"/>
        <v>44622</v>
      </c>
      <c r="U238" s="3"/>
      <c r="V238" s="3"/>
      <c r="W238" s="74">
        <f>[2]Plan1!$A308</f>
        <v>46177</v>
      </c>
      <c r="X238" s="74" t="str">
        <f>[2]Plan1!$C308</f>
        <v>Corpus Christi</v>
      </c>
      <c r="Y238" s="64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35">
        <f t="shared" si="150"/>
        <v>44619</v>
      </c>
      <c r="B239" s="15">
        <f t="shared" ca="1" si="133"/>
        <v>1010.32356699</v>
      </c>
      <c r="C239" s="14">
        <f t="shared" si="134"/>
        <v>1000</v>
      </c>
      <c r="D239" s="13">
        <f ca="1">IF(A239&lt;$B$1,VLOOKUP(A239,[1]DI!$A$4:$B$15000,2,FALSE),0)</f>
        <v>0</v>
      </c>
      <c r="E239" s="14">
        <f t="shared" ca="1" si="135"/>
        <v>1</v>
      </c>
      <c r="F239" s="14">
        <f ca="1">(TRUNC(PRODUCT($E$12:$E238),16))</f>
        <v>1.04476809572729</v>
      </c>
      <c r="G239" s="14">
        <f t="shared" ca="1" si="136"/>
        <v>1.03549873070183</v>
      </c>
      <c r="H239" s="14">
        <f t="shared" ca="1" si="137"/>
        <v>1.0089515899999999</v>
      </c>
      <c r="I239" s="13">
        <f t="shared" si="138"/>
        <v>1.4999999999999999E-2</v>
      </c>
      <c r="J239" s="35">
        <f t="shared" si="139"/>
        <v>44587</v>
      </c>
      <c r="K239" s="2">
        <f t="shared" si="140"/>
        <v>22</v>
      </c>
      <c r="L239" s="18">
        <f t="shared" si="141"/>
        <v>23</v>
      </c>
      <c r="M239" s="12">
        <f t="shared" si="142"/>
        <v>1.0013598050000001</v>
      </c>
      <c r="N239" s="12">
        <f t="shared" ca="1" si="143"/>
        <v>1.0103235669999999</v>
      </c>
      <c r="O239" s="18">
        <f t="shared" si="144"/>
        <v>0</v>
      </c>
      <c r="P239" s="14">
        <f t="shared" ca="1" si="145"/>
        <v>10.32356699</v>
      </c>
      <c r="Q239" s="21">
        <f t="shared" si="149"/>
        <v>0</v>
      </c>
      <c r="R239" s="14">
        <f t="shared" si="146"/>
        <v>0</v>
      </c>
      <c r="S239" s="4" t="str">
        <f t="shared" si="147"/>
        <v>J=</v>
      </c>
      <c r="T239" s="35">
        <f t="shared" si="148"/>
        <v>44622</v>
      </c>
      <c r="U239" s="3"/>
      <c r="V239" s="3"/>
      <c r="W239" s="74">
        <f>[2]Plan1!$A309</f>
        <v>46272</v>
      </c>
      <c r="X239" s="74" t="str">
        <f>[2]Plan1!$C309</f>
        <v>Independência do Brasil</v>
      </c>
      <c r="Y239" s="64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35">
        <f t="shared" si="150"/>
        <v>44620</v>
      </c>
      <c r="B240" s="15">
        <f t="shared" ca="1" si="133"/>
        <v>1010.32356699</v>
      </c>
      <c r="C240" s="14">
        <f t="shared" si="134"/>
        <v>1000</v>
      </c>
      <c r="D240" s="13">
        <f ca="1">IF(A240&lt;$B$1,VLOOKUP(A240,[1]DI!$A$4:$B$15000,2,FALSE),0)</f>
        <v>0</v>
      </c>
      <c r="E240" s="14">
        <f t="shared" ca="1" si="135"/>
        <v>1</v>
      </c>
      <c r="F240" s="14">
        <f ca="1">(TRUNC(PRODUCT($E$12:$E239),16))</f>
        <v>1.04476809572729</v>
      </c>
      <c r="G240" s="14">
        <f t="shared" ca="1" si="136"/>
        <v>1.03549873070183</v>
      </c>
      <c r="H240" s="14">
        <f t="shared" ca="1" si="137"/>
        <v>1.0089515899999999</v>
      </c>
      <c r="I240" s="13">
        <f t="shared" si="138"/>
        <v>1.4999999999999999E-2</v>
      </c>
      <c r="J240" s="35">
        <f t="shared" si="139"/>
        <v>44587</v>
      </c>
      <c r="K240" s="2">
        <f t="shared" si="140"/>
        <v>22</v>
      </c>
      <c r="L240" s="18">
        <f t="shared" si="141"/>
        <v>23</v>
      </c>
      <c r="M240" s="12">
        <f t="shared" si="142"/>
        <v>1.0013598050000001</v>
      </c>
      <c r="N240" s="12">
        <f t="shared" ca="1" si="143"/>
        <v>1.0103235669999999</v>
      </c>
      <c r="O240" s="18">
        <f t="shared" si="144"/>
        <v>0</v>
      </c>
      <c r="P240" s="14">
        <f t="shared" ca="1" si="145"/>
        <v>10.32356699</v>
      </c>
      <c r="Q240" s="21">
        <f t="shared" si="149"/>
        <v>0</v>
      </c>
      <c r="R240" s="14">
        <f t="shared" si="146"/>
        <v>0</v>
      </c>
      <c r="S240" s="4" t="str">
        <f t="shared" si="147"/>
        <v>J=</v>
      </c>
      <c r="T240" s="35">
        <f t="shared" si="148"/>
        <v>44622</v>
      </c>
      <c r="U240" s="3"/>
      <c r="V240" s="3"/>
      <c r="W240" s="74">
        <f>[2]Plan1!$A310</f>
        <v>46307</v>
      </c>
      <c r="X240" s="74" t="str">
        <f>[2]Plan1!$C310</f>
        <v>Nossa Sr.a Aparecida - Padroeira do Brasil</v>
      </c>
      <c r="Y240" s="64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35">
        <f t="shared" si="150"/>
        <v>44621</v>
      </c>
      <c r="B241" s="15">
        <f t="shared" ca="1" si="133"/>
        <v>1010.32356699</v>
      </c>
      <c r="C241" s="14">
        <f t="shared" si="134"/>
        <v>1000</v>
      </c>
      <c r="D241" s="13">
        <f ca="1">IF(A241&lt;$B$1,VLOOKUP(A241,[1]DI!$A$4:$B$15000,2,FALSE),0)</f>
        <v>0</v>
      </c>
      <c r="E241" s="14">
        <f t="shared" ca="1" si="135"/>
        <v>1</v>
      </c>
      <c r="F241" s="14">
        <f ca="1">(TRUNC(PRODUCT($E$12:$E240),16))</f>
        <v>1.04476809572729</v>
      </c>
      <c r="G241" s="14">
        <f t="shared" ca="1" si="136"/>
        <v>1.03549873070183</v>
      </c>
      <c r="H241" s="14">
        <f t="shared" ca="1" si="137"/>
        <v>1.0089515899999999</v>
      </c>
      <c r="I241" s="13">
        <f t="shared" si="138"/>
        <v>1.4999999999999999E-2</v>
      </c>
      <c r="J241" s="35">
        <f t="shared" si="139"/>
        <v>44587</v>
      </c>
      <c r="K241" s="2">
        <f t="shared" si="140"/>
        <v>22</v>
      </c>
      <c r="L241" s="18">
        <f t="shared" si="141"/>
        <v>23</v>
      </c>
      <c r="M241" s="12">
        <f t="shared" si="142"/>
        <v>1.0013598050000001</v>
      </c>
      <c r="N241" s="12">
        <f t="shared" ca="1" si="143"/>
        <v>1.0103235669999999</v>
      </c>
      <c r="O241" s="18">
        <f t="shared" si="144"/>
        <v>0</v>
      </c>
      <c r="P241" s="14">
        <f t="shared" ca="1" si="145"/>
        <v>10.32356699</v>
      </c>
      <c r="Q241" s="21">
        <f t="shared" si="149"/>
        <v>0</v>
      </c>
      <c r="R241" s="14">
        <f t="shared" si="146"/>
        <v>0</v>
      </c>
      <c r="S241" s="4" t="str">
        <f t="shared" si="147"/>
        <v>J=</v>
      </c>
      <c r="T241" s="35">
        <f t="shared" si="148"/>
        <v>44622</v>
      </c>
      <c r="U241" s="3"/>
      <c r="V241" s="3"/>
      <c r="W241" s="74">
        <f>[2]Plan1!$A311</f>
        <v>46328</v>
      </c>
      <c r="X241" s="74" t="str">
        <f>[2]Plan1!$C311</f>
        <v>Finados</v>
      </c>
      <c r="Y241" s="64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35">
        <f t="shared" si="150"/>
        <v>44622</v>
      </c>
      <c r="B242" s="15">
        <f t="shared" ca="1" si="133"/>
        <v>1010.32356699</v>
      </c>
      <c r="C242" s="14">
        <f t="shared" si="134"/>
        <v>1000</v>
      </c>
      <c r="D242" s="13">
        <f ca="1">IF(A242&lt;$B$1,VLOOKUP(A242,[1]DI!$A$4:$B$15000,2,FALSE),0)</f>
        <v>0.1065</v>
      </c>
      <c r="E242" s="14">
        <f t="shared" ca="1" si="135"/>
        <v>1.00040168</v>
      </c>
      <c r="F242" s="14">
        <f ca="1">(TRUNC(PRODUCT($E$12:$E241),16))</f>
        <v>1.04476809572729</v>
      </c>
      <c r="G242" s="14">
        <f t="shared" ca="1" si="136"/>
        <v>1.03549873070183</v>
      </c>
      <c r="H242" s="14">
        <f t="shared" ca="1" si="137"/>
        <v>1.0089515899999999</v>
      </c>
      <c r="I242" s="13">
        <f t="shared" si="138"/>
        <v>1.4999999999999999E-2</v>
      </c>
      <c r="J242" s="35">
        <f t="shared" si="139"/>
        <v>44587</v>
      </c>
      <c r="K242" s="2">
        <f t="shared" si="140"/>
        <v>23</v>
      </c>
      <c r="L242" s="18">
        <f t="shared" si="141"/>
        <v>23</v>
      </c>
      <c r="M242" s="12">
        <f t="shared" si="142"/>
        <v>1.0013598050000001</v>
      </c>
      <c r="N242" s="12">
        <f t="shared" ca="1" si="143"/>
        <v>1.0103235669999999</v>
      </c>
      <c r="O242" s="18">
        <f t="shared" si="144"/>
        <v>8</v>
      </c>
      <c r="P242" s="14">
        <f t="shared" ca="1" si="145"/>
        <v>10.32356699</v>
      </c>
      <c r="Q242" s="21">
        <f t="shared" si="149"/>
        <v>0</v>
      </c>
      <c r="R242" s="14">
        <f t="shared" si="146"/>
        <v>0</v>
      </c>
      <c r="S242" s="4" t="str">
        <f t="shared" si="147"/>
        <v>J=</v>
      </c>
      <c r="T242" s="35">
        <f t="shared" si="148"/>
        <v>44622</v>
      </c>
      <c r="U242" s="3"/>
      <c r="V242" s="3"/>
      <c r="W242" s="74">
        <f>[2]Plan1!$A312</f>
        <v>46341</v>
      </c>
      <c r="X242" s="74" t="str">
        <f>[2]Plan1!$C312</f>
        <v>Proclamação da República</v>
      </c>
      <c r="Y242" s="64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35">
        <f t="shared" si="150"/>
        <v>44623</v>
      </c>
      <c r="B243" s="15">
        <f t="shared" ca="1" si="133"/>
        <v>1000.460788</v>
      </c>
      <c r="C243" s="14">
        <f t="shared" si="134"/>
        <v>1000</v>
      </c>
      <c r="D243" s="13">
        <f ca="1">IF(A243&lt;$B$1,VLOOKUP(A243,[1]DI!$A$4:$B$15000,2,FALSE),0)</f>
        <v>0.1065</v>
      </c>
      <c r="E243" s="14">
        <f t="shared" ca="1" si="135"/>
        <v>1.00040168</v>
      </c>
      <c r="F243" s="14">
        <f ca="1">(TRUNC(PRODUCT($E$12:$E242),16))</f>
        <v>1.0451877581759801</v>
      </c>
      <c r="G243" s="14">
        <f t="shared" ca="1" si="136"/>
        <v>1.04476809572729</v>
      </c>
      <c r="H243" s="14">
        <f t="shared" ca="1" si="137"/>
        <v>1.00040168</v>
      </c>
      <c r="I243" s="13">
        <f t="shared" si="138"/>
        <v>1.4999999999999999E-2</v>
      </c>
      <c r="J243" s="35">
        <f t="shared" si="139"/>
        <v>44622</v>
      </c>
      <c r="K243" s="2">
        <f t="shared" si="140"/>
        <v>1</v>
      </c>
      <c r="L243" s="18">
        <f t="shared" si="141"/>
        <v>1</v>
      </c>
      <c r="M243" s="12">
        <f t="shared" si="142"/>
        <v>1.0000590840000001</v>
      </c>
      <c r="N243" s="12">
        <f t="shared" ca="1" si="143"/>
        <v>1.000460788</v>
      </c>
      <c r="O243" s="18">
        <f t="shared" si="144"/>
        <v>0</v>
      </c>
      <c r="P243" s="14">
        <f t="shared" ca="1" si="145"/>
        <v>0.46078799999999998</v>
      </c>
      <c r="Q243" s="21">
        <f t="shared" si="149"/>
        <v>0</v>
      </c>
      <c r="R243" s="14">
        <f t="shared" si="146"/>
        <v>0</v>
      </c>
      <c r="S243" s="4" t="str">
        <f t="shared" si="147"/>
        <v>J=</v>
      </c>
      <c r="T243" s="35">
        <f t="shared" si="148"/>
        <v>44648</v>
      </c>
      <c r="U243" s="3"/>
      <c r="V243" s="3"/>
      <c r="W243" s="74">
        <f>[2]Plan1!$A313</f>
        <v>46381</v>
      </c>
      <c r="X243" s="74" t="str">
        <f>[2]Plan1!$C313</f>
        <v>Natal</v>
      </c>
      <c r="Y243" s="64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35">
        <f t="shared" si="150"/>
        <v>44624</v>
      </c>
      <c r="B244" s="15">
        <f t="shared" ca="1" si="133"/>
        <v>1000.92178599</v>
      </c>
      <c r="C244" s="14">
        <f t="shared" si="134"/>
        <v>1000</v>
      </c>
      <c r="D244" s="13">
        <f ca="1">IF(A244&lt;$B$1,VLOOKUP(A244,[1]DI!$A$4:$B$15000,2,FALSE),0)</f>
        <v>0.1065</v>
      </c>
      <c r="E244" s="14">
        <f t="shared" ca="1" si="135"/>
        <v>1.00040168</v>
      </c>
      <c r="F244" s="14">
        <f ca="1">(TRUNC(PRODUCT($E$12:$E243),16))</f>
        <v>1.0456075891946801</v>
      </c>
      <c r="G244" s="14">
        <f t="shared" ca="1" si="136"/>
        <v>1.04476809572729</v>
      </c>
      <c r="H244" s="14">
        <f t="shared" ca="1" si="137"/>
        <v>1.0008035200000001</v>
      </c>
      <c r="I244" s="13">
        <f t="shared" si="138"/>
        <v>1.4999999999999999E-2</v>
      </c>
      <c r="J244" s="35">
        <f t="shared" si="139"/>
        <v>44622</v>
      </c>
      <c r="K244" s="2">
        <f t="shared" si="140"/>
        <v>2</v>
      </c>
      <c r="L244" s="18">
        <f t="shared" si="141"/>
        <v>2</v>
      </c>
      <c r="M244" s="12">
        <f t="shared" si="142"/>
        <v>1.000118171</v>
      </c>
      <c r="N244" s="12">
        <f t="shared" ca="1" si="143"/>
        <v>1.0009217859999999</v>
      </c>
      <c r="O244" s="18">
        <f t="shared" si="144"/>
        <v>0</v>
      </c>
      <c r="P244" s="14">
        <f t="shared" ca="1" si="145"/>
        <v>0.92178599000000006</v>
      </c>
      <c r="Q244" s="21">
        <f t="shared" si="149"/>
        <v>0</v>
      </c>
      <c r="R244" s="14">
        <f t="shared" si="146"/>
        <v>0</v>
      </c>
      <c r="S244" s="4" t="str">
        <f t="shared" si="147"/>
        <v>J=</v>
      </c>
      <c r="T244" s="35">
        <f t="shared" si="148"/>
        <v>44648</v>
      </c>
      <c r="U244" s="3"/>
      <c r="V244" s="3"/>
      <c r="W244" s="74">
        <f>[2]Plan1!$A314</f>
        <v>46388</v>
      </c>
      <c r="X244" s="74" t="str">
        <f>[2]Plan1!$C314</f>
        <v>Confraternização Universal</v>
      </c>
      <c r="Y244" s="64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35">
        <f t="shared" si="150"/>
        <v>44625</v>
      </c>
      <c r="B245" s="15">
        <f t="shared" ca="1" si="133"/>
        <v>1001.38299499</v>
      </c>
      <c r="C245" s="14">
        <f t="shared" si="134"/>
        <v>1000</v>
      </c>
      <c r="D245" s="13">
        <f ca="1">IF(A245&lt;$B$1,VLOOKUP(A245,[1]DI!$A$4:$B$15000,2,FALSE),0)</f>
        <v>0</v>
      </c>
      <c r="E245" s="14">
        <f t="shared" ca="1" si="135"/>
        <v>1</v>
      </c>
      <c r="F245" s="14">
        <f ca="1">(TRUNC(PRODUCT($E$12:$E244),16))</f>
        <v>1.0460275888511099</v>
      </c>
      <c r="G245" s="14">
        <f t="shared" ca="1" si="136"/>
        <v>1.04476809572729</v>
      </c>
      <c r="H245" s="14">
        <f t="shared" ca="1" si="137"/>
        <v>1.0012055200000001</v>
      </c>
      <c r="I245" s="13">
        <f t="shared" si="138"/>
        <v>1.4999999999999999E-2</v>
      </c>
      <c r="J245" s="35">
        <f t="shared" si="139"/>
        <v>44622</v>
      </c>
      <c r="K245" s="2">
        <f t="shared" si="140"/>
        <v>2</v>
      </c>
      <c r="L245" s="18">
        <f t="shared" si="141"/>
        <v>3</v>
      </c>
      <c r="M245" s="12">
        <f t="shared" si="142"/>
        <v>1.0001772609999999</v>
      </c>
      <c r="N245" s="12">
        <f t="shared" ca="1" si="143"/>
        <v>1.0013829949999999</v>
      </c>
      <c r="O245" s="18">
        <f t="shared" si="144"/>
        <v>0</v>
      </c>
      <c r="P245" s="14">
        <f t="shared" ca="1" si="145"/>
        <v>1.38299499</v>
      </c>
      <c r="Q245" s="21">
        <f t="shared" si="149"/>
        <v>0</v>
      </c>
      <c r="R245" s="14">
        <f t="shared" si="146"/>
        <v>0</v>
      </c>
      <c r="S245" s="4" t="str">
        <f t="shared" si="147"/>
        <v>J=</v>
      </c>
      <c r="T245" s="35">
        <f t="shared" si="148"/>
        <v>44648</v>
      </c>
      <c r="U245" s="3"/>
      <c r="V245" s="3"/>
      <c r="W245" s="74">
        <f>[2]Plan1!$A315</f>
        <v>46426</v>
      </c>
      <c r="X245" s="74" t="str">
        <f>[2]Plan1!$C315</f>
        <v>Carnaval</v>
      </c>
      <c r="Y245" s="64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35">
        <f t="shared" si="150"/>
        <v>44626</v>
      </c>
      <c r="B246" s="15">
        <f t="shared" ref="B246:B270" ca="1" si="151">IF(A246&lt;=TODAY(),C246+P246,IF(AND(A246&gt;TODAY(),A246&lt;=$B$1),IF(VLOOKUP(TODAY(),$A$10:$D$5000,4,FALSE)=0,"n.d",C246+P246),"n.d"))</f>
        <v>1001.38299499</v>
      </c>
      <c r="C246" s="14">
        <f t="shared" ref="C246:C270" si="152">(C245-R245)</f>
        <v>1000</v>
      </c>
      <c r="D246" s="13">
        <f ca="1">IF(A246&lt;$B$1,VLOOKUP(A246,[1]DI!$A$4:$B$15000,2,FALSE),0)</f>
        <v>0</v>
      </c>
      <c r="E246" s="14">
        <f t="shared" ref="E246:E270" ca="1" si="153">ROUND(((1+D246)^(1/252)),8)</f>
        <v>1</v>
      </c>
      <c r="F246" s="14">
        <f ca="1">(TRUNC(PRODUCT($E$12:$E245),16))</f>
        <v>1.0460275888511099</v>
      </c>
      <c r="G246" s="14">
        <f t="shared" ref="G246:G270" ca="1" si="154">IF(O245&gt;0,F245,G245)</f>
        <v>1.04476809572729</v>
      </c>
      <c r="H246" s="14">
        <f t="shared" ref="H246:H270" ca="1" si="155">ROUND(F246/G246,8)</f>
        <v>1.0012055200000001</v>
      </c>
      <c r="I246" s="13">
        <f t="shared" ref="I246:I270" si="156">IF(O245&gt;0,VLOOKUP(A245,AD$160:AE$166,2),I245)</f>
        <v>1.4999999999999999E-2</v>
      </c>
      <c r="J246" s="35">
        <f t="shared" ref="J246:J270" si="157">IF(O245&gt;0,VLOOKUP(O245,W$12:AG$150,2),J245)</f>
        <v>44622</v>
      </c>
      <c r="K246" s="2">
        <f t="shared" ref="K246:K270" si="158">IF(A246&gt;J246,IF(NETWORKDAYS(J246,A246,$W$160:$W$544)-1=0,1,NETWORKDAYS(J246,A246,$W$160:$W$544)-1),0)</f>
        <v>2</v>
      </c>
      <c r="L246" s="18">
        <f t="shared" ref="L246:L270" si="159">IF(AND(K246=1,K245=1),1,IF(K246&gt;0,IF(K246=K245,K246+1,K246),0))</f>
        <v>3</v>
      </c>
      <c r="M246" s="12">
        <f t="shared" ref="M246:M270" si="160">ROUND((I246+1)^(L246/252),9)</f>
        <v>1.0001772609999999</v>
      </c>
      <c r="N246" s="12">
        <f t="shared" ref="N246:N270" ca="1" si="161">ROUND(H246*M246,9)</f>
        <v>1.0013829949999999</v>
      </c>
      <c r="O246" s="18">
        <f t="shared" ref="O246:O270" si="162">IF(VLOOKUP(A246,X$12:AE$150,8)=VLOOKUP(A245,X$12:AE$150,8),0,VLOOKUP(A246,X$12:AE$150,8))</f>
        <v>0</v>
      </c>
      <c r="P246" s="14">
        <f t="shared" ref="P246:P270" ca="1" si="163">TRUNC(((N246-1)*C246),8)</f>
        <v>1.38299499</v>
      </c>
      <c r="Q246" s="21">
        <f t="shared" si="149"/>
        <v>0</v>
      </c>
      <c r="R246" s="14">
        <f t="shared" ref="R246:R270" si="164">IF(Q246&gt;0,TRUNC(Q246*C246,8),0)</f>
        <v>0</v>
      </c>
      <c r="S246" s="4" t="str">
        <f t="shared" ref="S246:S270" si="165">IF(O245&gt;0,VLOOKUP(O245,W$12:AG$150,10),S245)</f>
        <v>J=</v>
      </c>
      <c r="T246" s="35">
        <f t="shared" ref="T246:T270" si="166">IF(O245&gt;0,VLOOKUP(O245,W$12:AG$150,11),T245)</f>
        <v>44648</v>
      </c>
      <c r="U246" s="3"/>
      <c r="V246" s="3"/>
      <c r="W246" s="74">
        <f>[2]Plan1!$A316</f>
        <v>46427</v>
      </c>
      <c r="X246" s="74" t="str">
        <f>[2]Plan1!$C316</f>
        <v>Carnaval</v>
      </c>
      <c r="Y246" s="64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35">
        <f t="shared" si="150"/>
        <v>44627</v>
      </c>
      <c r="B247" s="15">
        <f t="shared" ca="1" si="151"/>
        <v>1001.38299499</v>
      </c>
      <c r="C247" s="14">
        <f t="shared" si="152"/>
        <v>1000</v>
      </c>
      <c r="D247" s="13">
        <f ca="1">IF(A247&lt;$B$1,VLOOKUP(A247,[1]DI!$A$4:$B$15000,2,FALSE),0)</f>
        <v>0.1065</v>
      </c>
      <c r="E247" s="14">
        <f t="shared" ca="1" si="153"/>
        <v>1.00040168</v>
      </c>
      <c r="F247" s="14">
        <f ca="1">(TRUNC(PRODUCT($E$12:$E246),16))</f>
        <v>1.0460275888511099</v>
      </c>
      <c r="G247" s="14">
        <f t="shared" ca="1" si="154"/>
        <v>1.04476809572729</v>
      </c>
      <c r="H247" s="14">
        <f t="shared" ca="1" si="155"/>
        <v>1.0012055200000001</v>
      </c>
      <c r="I247" s="13">
        <f t="shared" si="156"/>
        <v>1.4999999999999999E-2</v>
      </c>
      <c r="J247" s="35">
        <f t="shared" si="157"/>
        <v>44622</v>
      </c>
      <c r="K247" s="2">
        <f t="shared" si="158"/>
        <v>3</v>
      </c>
      <c r="L247" s="18">
        <f t="shared" si="159"/>
        <v>3</v>
      </c>
      <c r="M247" s="12">
        <f t="shared" si="160"/>
        <v>1.0001772609999999</v>
      </c>
      <c r="N247" s="12">
        <f t="shared" ca="1" si="161"/>
        <v>1.0013829949999999</v>
      </c>
      <c r="O247" s="18">
        <f t="shared" si="162"/>
        <v>0</v>
      </c>
      <c r="P247" s="14">
        <f t="shared" ca="1" si="163"/>
        <v>1.38299499</v>
      </c>
      <c r="Q247" s="21">
        <f t="shared" si="149"/>
        <v>0</v>
      </c>
      <c r="R247" s="14">
        <f t="shared" si="164"/>
        <v>0</v>
      </c>
      <c r="S247" s="4" t="str">
        <f t="shared" si="165"/>
        <v>J=</v>
      </c>
      <c r="T247" s="35">
        <f t="shared" si="166"/>
        <v>44648</v>
      </c>
      <c r="U247" s="3"/>
      <c r="V247" s="3"/>
      <c r="W247" s="74">
        <f>[2]Plan1!$A317</f>
        <v>46472</v>
      </c>
      <c r="X247" s="74" t="str">
        <f>[2]Plan1!$C317</f>
        <v>Paixão de Cristo</v>
      </c>
      <c r="Y247" s="64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35">
        <f t="shared" si="150"/>
        <v>44628</v>
      </c>
      <c r="B248" s="15">
        <f t="shared" ca="1" si="151"/>
        <v>1001.844425</v>
      </c>
      <c r="C248" s="14">
        <f t="shared" si="152"/>
        <v>1000</v>
      </c>
      <c r="D248" s="13">
        <f ca="1">IF(A248&lt;$B$1,VLOOKUP(A248,[1]DI!$A$4:$B$15000,2,FALSE),0)</f>
        <v>0.1065</v>
      </c>
      <c r="E248" s="14">
        <f t="shared" ca="1" si="153"/>
        <v>1.00040168</v>
      </c>
      <c r="F248" s="14">
        <f ca="1">(TRUNC(PRODUCT($E$12:$E247),16))</f>
        <v>1.046447757213</v>
      </c>
      <c r="G248" s="14">
        <f t="shared" ca="1" si="154"/>
        <v>1.04476809572729</v>
      </c>
      <c r="H248" s="14">
        <f t="shared" ca="1" si="155"/>
        <v>1.0016076899999999</v>
      </c>
      <c r="I248" s="13">
        <f t="shared" si="156"/>
        <v>1.4999999999999999E-2</v>
      </c>
      <c r="J248" s="35">
        <f t="shared" si="157"/>
        <v>44622</v>
      </c>
      <c r="K248" s="2">
        <f t="shared" si="158"/>
        <v>4</v>
      </c>
      <c r="L248" s="18">
        <f t="shared" si="159"/>
        <v>4</v>
      </c>
      <c r="M248" s="12">
        <f t="shared" si="160"/>
        <v>1.000236355</v>
      </c>
      <c r="N248" s="12">
        <f t="shared" ca="1" si="161"/>
        <v>1.001844425</v>
      </c>
      <c r="O248" s="18">
        <f t="shared" si="162"/>
        <v>0</v>
      </c>
      <c r="P248" s="14">
        <f t="shared" ca="1" si="163"/>
        <v>1.844425</v>
      </c>
      <c r="Q248" s="21">
        <f t="shared" si="149"/>
        <v>0</v>
      </c>
      <c r="R248" s="14">
        <f t="shared" si="164"/>
        <v>0</v>
      </c>
      <c r="S248" s="4" t="str">
        <f t="shared" si="165"/>
        <v>J=</v>
      </c>
      <c r="T248" s="35">
        <f t="shared" si="166"/>
        <v>44648</v>
      </c>
      <c r="U248" s="3"/>
      <c r="V248" s="3"/>
      <c r="W248" s="74">
        <f>[2]Plan1!$A318</f>
        <v>46498</v>
      </c>
      <c r="X248" s="74" t="str">
        <f>[2]Plan1!$C318</f>
        <v>Tiradentes</v>
      </c>
      <c r="Y248" s="64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35">
        <f t="shared" si="150"/>
        <v>44629</v>
      </c>
      <c r="B249" s="15">
        <f t="shared" ca="1" si="151"/>
        <v>1002.30605699</v>
      </c>
      <c r="C249" s="14">
        <f t="shared" si="152"/>
        <v>1000</v>
      </c>
      <c r="D249" s="13">
        <f ca="1">IF(A249&lt;$B$1,VLOOKUP(A249,[1]DI!$A$4:$B$15000,2,FALSE),0)</f>
        <v>0.1065</v>
      </c>
      <c r="E249" s="14">
        <f t="shared" ca="1" si="153"/>
        <v>1.00040168</v>
      </c>
      <c r="F249" s="14">
        <f ca="1">(TRUNC(PRODUCT($E$12:$E248),16))</f>
        <v>1.0468680943481199</v>
      </c>
      <c r="G249" s="14">
        <f t="shared" ca="1" si="154"/>
        <v>1.04476809572729</v>
      </c>
      <c r="H249" s="14">
        <f t="shared" ca="1" si="155"/>
        <v>1.00201001</v>
      </c>
      <c r="I249" s="13">
        <f t="shared" si="156"/>
        <v>1.4999999999999999E-2</v>
      </c>
      <c r="J249" s="35">
        <f t="shared" si="157"/>
        <v>44622</v>
      </c>
      <c r="K249" s="2">
        <f t="shared" si="158"/>
        <v>5</v>
      </c>
      <c r="L249" s="18">
        <f t="shared" si="159"/>
        <v>5</v>
      </c>
      <c r="M249" s="12">
        <f t="shared" si="160"/>
        <v>1.0002954529999999</v>
      </c>
      <c r="N249" s="12">
        <f t="shared" ca="1" si="161"/>
        <v>1.002306057</v>
      </c>
      <c r="O249" s="18">
        <f t="shared" si="162"/>
        <v>0</v>
      </c>
      <c r="P249" s="14">
        <f t="shared" ca="1" si="163"/>
        <v>2.3060569900000001</v>
      </c>
      <c r="Q249" s="21">
        <f t="shared" si="149"/>
        <v>0</v>
      </c>
      <c r="R249" s="14">
        <f t="shared" si="164"/>
        <v>0</v>
      </c>
      <c r="S249" s="4" t="str">
        <f t="shared" si="165"/>
        <v>J=</v>
      </c>
      <c r="T249" s="35">
        <f t="shared" si="166"/>
        <v>44648</v>
      </c>
      <c r="U249" s="3"/>
      <c r="V249" s="3"/>
      <c r="W249" s="74">
        <f>[2]Plan1!$A319</f>
        <v>46508</v>
      </c>
      <c r="X249" s="74" t="str">
        <f>[2]Plan1!$C319</f>
        <v>Dia do Trabalho</v>
      </c>
      <c r="Y249" s="64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35">
        <f t="shared" si="150"/>
        <v>44630</v>
      </c>
      <c r="B250" s="15">
        <f t="shared" ca="1" si="151"/>
        <v>1002.76790899</v>
      </c>
      <c r="C250" s="14">
        <f t="shared" si="152"/>
        <v>1000</v>
      </c>
      <c r="D250" s="13">
        <f ca="1">IF(A250&lt;$B$1,VLOOKUP(A250,[1]DI!$A$4:$B$15000,2,FALSE),0)</f>
        <v>0.1065</v>
      </c>
      <c r="E250" s="14">
        <f t="shared" ca="1" si="153"/>
        <v>1.00040168</v>
      </c>
      <c r="F250" s="14">
        <f ca="1">(TRUNC(PRODUCT($E$12:$E249),16))</f>
        <v>1.0472886003242601</v>
      </c>
      <c r="G250" s="14">
        <f t="shared" ca="1" si="154"/>
        <v>1.04476809572729</v>
      </c>
      <c r="H250" s="14">
        <f t="shared" ca="1" si="155"/>
        <v>1.0024124999999999</v>
      </c>
      <c r="I250" s="13">
        <f t="shared" si="156"/>
        <v>1.4999999999999999E-2</v>
      </c>
      <c r="J250" s="35">
        <f t="shared" si="157"/>
        <v>44622</v>
      </c>
      <c r="K250" s="2">
        <f t="shared" si="158"/>
        <v>6</v>
      </c>
      <c r="L250" s="18">
        <f t="shared" si="159"/>
        <v>6</v>
      </c>
      <c r="M250" s="12">
        <f t="shared" si="160"/>
        <v>1.0003545540000001</v>
      </c>
      <c r="N250" s="12">
        <f t="shared" ca="1" si="161"/>
        <v>1.0027679089999999</v>
      </c>
      <c r="O250" s="18">
        <f t="shared" si="162"/>
        <v>0</v>
      </c>
      <c r="P250" s="14">
        <f t="shared" ca="1" si="163"/>
        <v>2.76790899</v>
      </c>
      <c r="Q250" s="21">
        <f t="shared" si="149"/>
        <v>0</v>
      </c>
      <c r="R250" s="14">
        <f t="shared" si="164"/>
        <v>0</v>
      </c>
      <c r="S250" s="4" t="str">
        <f t="shared" si="165"/>
        <v>J=</v>
      </c>
      <c r="T250" s="35">
        <f t="shared" si="166"/>
        <v>44648</v>
      </c>
      <c r="U250" s="3"/>
      <c r="V250" s="3"/>
      <c r="W250" s="74">
        <f>[2]Plan1!$A320</f>
        <v>46534</v>
      </c>
      <c r="X250" s="74" t="str">
        <f>[2]Plan1!$C320</f>
        <v>Corpus Christi</v>
      </c>
      <c r="Y250" s="64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35">
        <f t="shared" si="150"/>
        <v>44631</v>
      </c>
      <c r="B251" s="15">
        <f t="shared" ca="1" si="151"/>
        <v>1003.229973</v>
      </c>
      <c r="C251" s="14">
        <f t="shared" si="152"/>
        <v>1000</v>
      </c>
      <c r="D251" s="13">
        <f ca="1">IF(A251&lt;$B$1,VLOOKUP(A251,[1]DI!$A$4:$B$15000,2,FALSE),0)</f>
        <v>0.1065</v>
      </c>
      <c r="E251" s="14">
        <f t="shared" ca="1" si="153"/>
        <v>1.00040168</v>
      </c>
      <c r="F251" s="14">
        <f ca="1">(TRUNC(PRODUCT($E$12:$E250),16))</f>
        <v>1.0477092752092301</v>
      </c>
      <c r="G251" s="14">
        <f t="shared" ca="1" si="154"/>
        <v>1.04476809572729</v>
      </c>
      <c r="H251" s="14">
        <f t="shared" ca="1" si="155"/>
        <v>1.00281515</v>
      </c>
      <c r="I251" s="13">
        <f t="shared" si="156"/>
        <v>1.4999999999999999E-2</v>
      </c>
      <c r="J251" s="35">
        <f t="shared" si="157"/>
        <v>44622</v>
      </c>
      <c r="K251" s="2">
        <f t="shared" si="158"/>
        <v>7</v>
      </c>
      <c r="L251" s="18">
        <f t="shared" si="159"/>
        <v>7</v>
      </c>
      <c r="M251" s="12">
        <f t="shared" si="160"/>
        <v>1.000413658</v>
      </c>
      <c r="N251" s="12">
        <f t="shared" ca="1" si="161"/>
        <v>1.0032299730000001</v>
      </c>
      <c r="O251" s="18">
        <f t="shared" si="162"/>
        <v>0</v>
      </c>
      <c r="P251" s="14">
        <f t="shared" ca="1" si="163"/>
        <v>3.2299730000000002</v>
      </c>
      <c r="Q251" s="21">
        <f t="shared" si="149"/>
        <v>0</v>
      </c>
      <c r="R251" s="14">
        <f t="shared" si="164"/>
        <v>0</v>
      </c>
      <c r="S251" s="4" t="str">
        <f t="shared" si="165"/>
        <v>J=</v>
      </c>
      <c r="T251" s="35">
        <f t="shared" si="166"/>
        <v>44648</v>
      </c>
      <c r="U251" s="3"/>
      <c r="V251" s="3"/>
      <c r="W251" s="74">
        <f>[2]Plan1!$A321</f>
        <v>46637</v>
      </c>
      <c r="X251" s="74" t="str">
        <f>[2]Plan1!$C321</f>
        <v>Independência do Brasil</v>
      </c>
      <c r="Y251" s="64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35">
        <f t="shared" si="150"/>
        <v>44632</v>
      </c>
      <c r="B252" s="15">
        <f t="shared" ca="1" si="151"/>
        <v>1003.692247</v>
      </c>
      <c r="C252" s="14">
        <f t="shared" si="152"/>
        <v>1000</v>
      </c>
      <c r="D252" s="13">
        <f ca="1">IF(A252&lt;$B$1,VLOOKUP(A252,[1]DI!$A$4:$B$15000,2,FALSE),0)</f>
        <v>0</v>
      </c>
      <c r="E252" s="14">
        <f t="shared" ca="1" si="153"/>
        <v>1</v>
      </c>
      <c r="F252" s="14">
        <f ca="1">(TRUNC(PRODUCT($E$12:$E251),16))</f>
        <v>1.0481301190709</v>
      </c>
      <c r="G252" s="14">
        <f t="shared" ca="1" si="154"/>
        <v>1.04476809572729</v>
      </c>
      <c r="H252" s="14">
        <f t="shared" ca="1" si="155"/>
        <v>1.00321796</v>
      </c>
      <c r="I252" s="13">
        <f t="shared" si="156"/>
        <v>1.4999999999999999E-2</v>
      </c>
      <c r="J252" s="35">
        <f t="shared" si="157"/>
        <v>44622</v>
      </c>
      <c r="K252" s="2">
        <f t="shared" si="158"/>
        <v>7</v>
      </c>
      <c r="L252" s="18">
        <f t="shared" si="159"/>
        <v>8</v>
      </c>
      <c r="M252" s="12">
        <f t="shared" si="160"/>
        <v>1.0004727659999999</v>
      </c>
      <c r="N252" s="12">
        <f t="shared" ca="1" si="161"/>
        <v>1.003692247</v>
      </c>
      <c r="O252" s="18">
        <f t="shared" si="162"/>
        <v>0</v>
      </c>
      <c r="P252" s="14">
        <f t="shared" ca="1" si="163"/>
        <v>3.6922470000000001</v>
      </c>
      <c r="Q252" s="21">
        <f t="shared" si="149"/>
        <v>0</v>
      </c>
      <c r="R252" s="14">
        <f t="shared" si="164"/>
        <v>0</v>
      </c>
      <c r="S252" s="4" t="str">
        <f t="shared" si="165"/>
        <v>J=</v>
      </c>
      <c r="T252" s="35">
        <f t="shared" si="166"/>
        <v>44648</v>
      </c>
      <c r="U252" s="3"/>
      <c r="V252" s="3"/>
      <c r="W252" s="74">
        <f>[2]Plan1!$A322</f>
        <v>46672</v>
      </c>
      <c r="X252" s="74" t="str">
        <f>[2]Plan1!$C322</f>
        <v>Nossa Sr.a Aparecida - Padroeira do Brasil</v>
      </c>
      <c r="Y252" s="64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35">
        <f t="shared" si="150"/>
        <v>44633</v>
      </c>
      <c r="B253" s="15">
        <f t="shared" ca="1" si="151"/>
        <v>1003.692247</v>
      </c>
      <c r="C253" s="14">
        <f t="shared" si="152"/>
        <v>1000</v>
      </c>
      <c r="D253" s="13">
        <f ca="1">IF(A253&lt;$B$1,VLOOKUP(A253,[1]DI!$A$4:$B$15000,2,FALSE),0)</f>
        <v>0</v>
      </c>
      <c r="E253" s="14">
        <f t="shared" ca="1" si="153"/>
        <v>1</v>
      </c>
      <c r="F253" s="14">
        <f ca="1">(TRUNC(PRODUCT($E$12:$E252),16))</f>
        <v>1.0481301190709</v>
      </c>
      <c r="G253" s="14">
        <f t="shared" ca="1" si="154"/>
        <v>1.04476809572729</v>
      </c>
      <c r="H253" s="14">
        <f t="shared" ca="1" si="155"/>
        <v>1.00321796</v>
      </c>
      <c r="I253" s="13">
        <f t="shared" si="156"/>
        <v>1.4999999999999999E-2</v>
      </c>
      <c r="J253" s="35">
        <f t="shared" si="157"/>
        <v>44622</v>
      </c>
      <c r="K253" s="2">
        <f t="shared" si="158"/>
        <v>7</v>
      </c>
      <c r="L253" s="18">
        <f t="shared" si="159"/>
        <v>8</v>
      </c>
      <c r="M253" s="12">
        <f t="shared" si="160"/>
        <v>1.0004727659999999</v>
      </c>
      <c r="N253" s="12">
        <f t="shared" ca="1" si="161"/>
        <v>1.003692247</v>
      </c>
      <c r="O253" s="18">
        <f t="shared" si="162"/>
        <v>0</v>
      </c>
      <c r="P253" s="14">
        <f t="shared" ca="1" si="163"/>
        <v>3.6922470000000001</v>
      </c>
      <c r="Q253" s="21">
        <f t="shared" si="149"/>
        <v>0</v>
      </c>
      <c r="R253" s="14">
        <f t="shared" si="164"/>
        <v>0</v>
      </c>
      <c r="S253" s="4" t="str">
        <f t="shared" si="165"/>
        <v>J=</v>
      </c>
      <c r="T253" s="35">
        <f t="shared" si="166"/>
        <v>44648</v>
      </c>
      <c r="U253" s="3"/>
      <c r="V253" s="3"/>
      <c r="W253" s="74">
        <f>[2]Plan1!$A323</f>
        <v>46693</v>
      </c>
      <c r="X253" s="74" t="str">
        <f>[2]Plan1!$C323</f>
        <v>Finados</v>
      </c>
      <c r="Y253" s="64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35">
        <f t="shared" si="150"/>
        <v>44634</v>
      </c>
      <c r="B254" s="15">
        <f t="shared" ca="1" si="151"/>
        <v>1003.692247</v>
      </c>
      <c r="C254" s="14">
        <f t="shared" si="152"/>
        <v>1000</v>
      </c>
      <c r="D254" s="13">
        <f ca="1">IF(A254&lt;$B$1,VLOOKUP(A254,[1]DI!$A$4:$B$15000,2,FALSE),0)</f>
        <v>0.1065</v>
      </c>
      <c r="E254" s="14">
        <f t="shared" ca="1" si="153"/>
        <v>1.00040168</v>
      </c>
      <c r="F254" s="14">
        <f ca="1">(TRUNC(PRODUCT($E$12:$E253),16))</f>
        <v>1.0481301190709</v>
      </c>
      <c r="G254" s="14">
        <f t="shared" ca="1" si="154"/>
        <v>1.04476809572729</v>
      </c>
      <c r="H254" s="14">
        <f t="shared" ca="1" si="155"/>
        <v>1.00321796</v>
      </c>
      <c r="I254" s="13">
        <f t="shared" si="156"/>
        <v>1.4999999999999999E-2</v>
      </c>
      <c r="J254" s="35">
        <f t="shared" si="157"/>
        <v>44622</v>
      </c>
      <c r="K254" s="2">
        <f t="shared" si="158"/>
        <v>8</v>
      </c>
      <c r="L254" s="18">
        <f t="shared" si="159"/>
        <v>8</v>
      </c>
      <c r="M254" s="12">
        <f t="shared" si="160"/>
        <v>1.0004727659999999</v>
      </c>
      <c r="N254" s="12">
        <f t="shared" ca="1" si="161"/>
        <v>1.003692247</v>
      </c>
      <c r="O254" s="18">
        <f t="shared" si="162"/>
        <v>0</v>
      </c>
      <c r="P254" s="14">
        <f t="shared" ca="1" si="163"/>
        <v>3.6922470000000001</v>
      </c>
      <c r="Q254" s="21">
        <f t="shared" si="149"/>
        <v>0</v>
      </c>
      <c r="R254" s="14">
        <f t="shared" si="164"/>
        <v>0</v>
      </c>
      <c r="S254" s="4" t="str">
        <f t="shared" si="165"/>
        <v>J=</v>
      </c>
      <c r="T254" s="35">
        <f t="shared" si="166"/>
        <v>44648</v>
      </c>
      <c r="U254" s="3"/>
      <c r="V254" s="3"/>
      <c r="W254" s="74">
        <f>[2]Plan1!$A324</f>
        <v>46706</v>
      </c>
      <c r="X254" s="74" t="str">
        <f>[2]Plan1!$C324</f>
        <v>Proclamação da República</v>
      </c>
      <c r="Y254" s="64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35">
        <f t="shared" si="150"/>
        <v>44635</v>
      </c>
      <c r="B255" s="15">
        <f t="shared" ca="1" si="151"/>
        <v>1004.154734</v>
      </c>
      <c r="C255" s="14">
        <f t="shared" si="152"/>
        <v>1000</v>
      </c>
      <c r="D255" s="13">
        <f ca="1">IF(A255&lt;$B$1,VLOOKUP(A255,[1]DI!$A$4:$B$15000,2,FALSE),0)</f>
        <v>0.1065</v>
      </c>
      <c r="E255" s="14">
        <f t="shared" ca="1" si="153"/>
        <v>1.00040168</v>
      </c>
      <c r="F255" s="14">
        <f ca="1">(TRUNC(PRODUCT($E$12:$E254),16))</f>
        <v>1.0485511319771299</v>
      </c>
      <c r="G255" s="14">
        <f t="shared" ca="1" si="154"/>
        <v>1.04476809572729</v>
      </c>
      <c r="H255" s="14">
        <f t="shared" ca="1" si="155"/>
        <v>1.0036209300000001</v>
      </c>
      <c r="I255" s="13">
        <f t="shared" si="156"/>
        <v>1.4999999999999999E-2</v>
      </c>
      <c r="J255" s="35">
        <f t="shared" si="157"/>
        <v>44622</v>
      </c>
      <c r="K255" s="2">
        <f t="shared" si="158"/>
        <v>9</v>
      </c>
      <c r="L255" s="18">
        <f t="shared" si="159"/>
        <v>9</v>
      </c>
      <c r="M255" s="12">
        <f t="shared" si="160"/>
        <v>1.0005318780000001</v>
      </c>
      <c r="N255" s="12">
        <f t="shared" ca="1" si="161"/>
        <v>1.0041547340000001</v>
      </c>
      <c r="O255" s="18">
        <f t="shared" si="162"/>
        <v>0</v>
      </c>
      <c r="P255" s="14">
        <f t="shared" ca="1" si="163"/>
        <v>4.1547340000000004</v>
      </c>
      <c r="Q255" s="21">
        <f t="shared" si="149"/>
        <v>0</v>
      </c>
      <c r="R255" s="14">
        <f t="shared" si="164"/>
        <v>0</v>
      </c>
      <c r="S255" s="4" t="str">
        <f t="shared" si="165"/>
        <v>J=</v>
      </c>
      <c r="T255" s="35">
        <f t="shared" si="166"/>
        <v>44648</v>
      </c>
      <c r="U255" s="3"/>
      <c r="V255" s="3"/>
      <c r="W255" s="74">
        <f>[2]Plan1!$A325</f>
        <v>46746</v>
      </c>
      <c r="X255" s="74" t="str">
        <f>[2]Plan1!$C325</f>
        <v>Natal</v>
      </c>
      <c r="Y255" s="64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35">
        <f t="shared" si="150"/>
        <v>44636</v>
      </c>
      <c r="B256" s="15">
        <f t="shared" ca="1" si="151"/>
        <v>1004.61744099</v>
      </c>
      <c r="C256" s="14">
        <f t="shared" si="152"/>
        <v>1000</v>
      </c>
      <c r="D256" s="13">
        <f ca="1">IF(A256&lt;$B$1,VLOOKUP(A256,[1]DI!$A$4:$B$15000,2,FALSE),0)</f>
        <v>0.1065</v>
      </c>
      <c r="E256" s="14">
        <f t="shared" ca="1" si="153"/>
        <v>1.00040168</v>
      </c>
      <c r="F256" s="14">
        <f ca="1">(TRUNC(PRODUCT($E$12:$E255),16))</f>
        <v>1.04897231399582</v>
      </c>
      <c r="G256" s="14">
        <f t="shared" ca="1" si="154"/>
        <v>1.04476809572729</v>
      </c>
      <c r="H256" s="14">
        <f t="shared" ca="1" si="155"/>
        <v>1.00402407</v>
      </c>
      <c r="I256" s="13">
        <f t="shared" si="156"/>
        <v>1.4999999999999999E-2</v>
      </c>
      <c r="J256" s="35">
        <f t="shared" si="157"/>
        <v>44622</v>
      </c>
      <c r="K256" s="2">
        <f t="shared" si="158"/>
        <v>10</v>
      </c>
      <c r="L256" s="18">
        <f t="shared" si="159"/>
        <v>10</v>
      </c>
      <c r="M256" s="12">
        <f t="shared" si="160"/>
        <v>1.0005909930000001</v>
      </c>
      <c r="N256" s="12">
        <f t="shared" ca="1" si="161"/>
        <v>1.0046174409999999</v>
      </c>
      <c r="O256" s="18">
        <f t="shared" si="162"/>
        <v>0</v>
      </c>
      <c r="P256" s="14">
        <f t="shared" ca="1" si="163"/>
        <v>4.6174409900000004</v>
      </c>
      <c r="Q256" s="21">
        <f t="shared" si="149"/>
        <v>0</v>
      </c>
      <c r="R256" s="14">
        <f t="shared" si="164"/>
        <v>0</v>
      </c>
      <c r="S256" s="4" t="str">
        <f t="shared" si="165"/>
        <v>J=</v>
      </c>
      <c r="T256" s="35">
        <f t="shared" si="166"/>
        <v>44648</v>
      </c>
      <c r="U256" s="3"/>
      <c r="V256" s="3"/>
      <c r="W256" s="74">
        <f>[2]Plan1!$A326</f>
        <v>46753</v>
      </c>
      <c r="X256" s="74" t="str">
        <f>[2]Plan1!$C326</f>
        <v>Confraternização Universal</v>
      </c>
      <c r="Y256" s="64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35">
        <f t="shared" si="150"/>
        <v>44637</v>
      </c>
      <c r="B257" s="15">
        <f t="shared" ca="1" si="151"/>
        <v>1005.0803489899999</v>
      </c>
      <c r="C257" s="14">
        <f t="shared" si="152"/>
        <v>1000</v>
      </c>
      <c r="D257" s="13">
        <f ca="1">IF(A257&lt;$B$1,VLOOKUP(A257,[1]DI!$A$4:$B$15000,2,FALSE),0)</f>
        <v>0.11649999999999999</v>
      </c>
      <c r="E257" s="14">
        <f t="shared" ca="1" si="153"/>
        <v>1.0004373900000001</v>
      </c>
      <c r="F257" s="14">
        <f ca="1">(TRUNC(PRODUCT($E$12:$E256),16))</f>
        <v>1.0493936651949101</v>
      </c>
      <c r="G257" s="14">
        <f t="shared" ca="1" si="154"/>
        <v>1.04476809572729</v>
      </c>
      <c r="H257" s="14">
        <f t="shared" ca="1" si="155"/>
        <v>1.00442736</v>
      </c>
      <c r="I257" s="13">
        <f t="shared" si="156"/>
        <v>1.4999999999999999E-2</v>
      </c>
      <c r="J257" s="35">
        <f t="shared" si="157"/>
        <v>44622</v>
      </c>
      <c r="K257" s="2">
        <f t="shared" si="158"/>
        <v>11</v>
      </c>
      <c r="L257" s="18">
        <f t="shared" si="159"/>
        <v>11</v>
      </c>
      <c r="M257" s="12">
        <f t="shared" si="160"/>
        <v>1.0006501109999999</v>
      </c>
      <c r="N257" s="12">
        <f t="shared" ca="1" si="161"/>
        <v>1.005080349</v>
      </c>
      <c r="O257" s="18">
        <f t="shared" si="162"/>
        <v>0</v>
      </c>
      <c r="P257" s="14">
        <f t="shared" ca="1" si="163"/>
        <v>5.0803489900000001</v>
      </c>
      <c r="Q257" s="21">
        <f t="shared" si="149"/>
        <v>0</v>
      </c>
      <c r="R257" s="14">
        <f t="shared" si="164"/>
        <v>0</v>
      </c>
      <c r="S257" s="4" t="str">
        <f t="shared" si="165"/>
        <v>J=</v>
      </c>
      <c r="T257" s="35">
        <f t="shared" si="166"/>
        <v>44648</v>
      </c>
      <c r="U257" s="3"/>
      <c r="V257" s="3"/>
      <c r="W257" s="74">
        <f>[2]Plan1!$A327</f>
        <v>46811</v>
      </c>
      <c r="X257" s="74" t="str">
        <f>[2]Plan1!$C327</f>
        <v>Carnaval</v>
      </c>
      <c r="Y257" s="64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35">
        <f t="shared" si="150"/>
        <v>44638</v>
      </c>
      <c r="B258" s="15">
        <f t="shared" ca="1" si="151"/>
        <v>1005.57937499</v>
      </c>
      <c r="C258" s="14">
        <f t="shared" si="152"/>
        <v>1000</v>
      </c>
      <c r="D258" s="13">
        <f ca="1">IF(A258&lt;$B$1,VLOOKUP(A258,[1]DI!$A$4:$B$15000,2,FALSE),0)</f>
        <v>0.11649999999999999</v>
      </c>
      <c r="E258" s="14">
        <f t="shared" ca="1" si="153"/>
        <v>1.0004373900000001</v>
      </c>
      <c r="F258" s="14">
        <f ca="1">(TRUNC(PRODUCT($E$12:$E257),16))</f>
        <v>1.0498526594901301</v>
      </c>
      <c r="G258" s="14">
        <f t="shared" ca="1" si="154"/>
        <v>1.04476809572729</v>
      </c>
      <c r="H258" s="14">
        <f t="shared" ca="1" si="155"/>
        <v>1.0048666900000001</v>
      </c>
      <c r="I258" s="13">
        <f t="shared" si="156"/>
        <v>1.4999999999999999E-2</v>
      </c>
      <c r="J258" s="35">
        <f t="shared" si="157"/>
        <v>44622</v>
      </c>
      <c r="K258" s="2">
        <f t="shared" si="158"/>
        <v>12</v>
      </c>
      <c r="L258" s="18">
        <f t="shared" si="159"/>
        <v>12</v>
      </c>
      <c r="M258" s="12">
        <f t="shared" si="160"/>
        <v>1.000709233</v>
      </c>
      <c r="N258" s="12">
        <f t="shared" ca="1" si="161"/>
        <v>1.0055793749999999</v>
      </c>
      <c r="O258" s="18">
        <f t="shared" si="162"/>
        <v>0</v>
      </c>
      <c r="P258" s="14">
        <f t="shared" ca="1" si="163"/>
        <v>5.5793749899999998</v>
      </c>
      <c r="Q258" s="21">
        <f t="shared" si="149"/>
        <v>0</v>
      </c>
      <c r="R258" s="14">
        <f t="shared" si="164"/>
        <v>0</v>
      </c>
      <c r="S258" s="4" t="str">
        <f t="shared" si="165"/>
        <v>J=</v>
      </c>
      <c r="T258" s="35">
        <f t="shared" si="166"/>
        <v>44648</v>
      </c>
      <c r="U258" s="3"/>
      <c r="V258" s="3"/>
      <c r="W258" s="74">
        <f>[2]Plan1!$A328</f>
        <v>46812</v>
      </c>
      <c r="X258" s="74" t="str">
        <f>[2]Plan1!$C328</f>
        <v>Carnaval</v>
      </c>
      <c r="Y258" s="64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35">
        <f t="shared" si="150"/>
        <v>44639</v>
      </c>
      <c r="B259" s="15">
        <f t="shared" ca="1" si="151"/>
        <v>1006.0786450000001</v>
      </c>
      <c r="C259" s="14">
        <f t="shared" si="152"/>
        <v>1000</v>
      </c>
      <c r="D259" s="13">
        <f ca="1">IF(A259&lt;$B$1,VLOOKUP(A259,[1]DI!$A$4:$B$15000,2,FALSE),0)</f>
        <v>0</v>
      </c>
      <c r="E259" s="14">
        <f t="shared" ca="1" si="153"/>
        <v>1</v>
      </c>
      <c r="F259" s="14">
        <f ca="1">(TRUNC(PRODUCT($E$12:$E258),16))</f>
        <v>1.05031185454486</v>
      </c>
      <c r="G259" s="14">
        <f t="shared" ca="1" si="154"/>
        <v>1.04476809572729</v>
      </c>
      <c r="H259" s="14">
        <f t="shared" ca="1" si="155"/>
        <v>1.0053062100000001</v>
      </c>
      <c r="I259" s="13">
        <f t="shared" si="156"/>
        <v>1.4999999999999999E-2</v>
      </c>
      <c r="J259" s="35">
        <f t="shared" si="157"/>
        <v>44622</v>
      </c>
      <c r="K259" s="2">
        <f t="shared" si="158"/>
        <v>12</v>
      </c>
      <c r="L259" s="18">
        <f t="shared" si="159"/>
        <v>13</v>
      </c>
      <c r="M259" s="12">
        <f t="shared" si="160"/>
        <v>1.000768358</v>
      </c>
      <c r="N259" s="12">
        <f t="shared" ca="1" si="161"/>
        <v>1.0060786450000001</v>
      </c>
      <c r="O259" s="18">
        <f t="shared" si="162"/>
        <v>0</v>
      </c>
      <c r="P259" s="14">
        <f t="shared" ca="1" si="163"/>
        <v>6.0786449999999999</v>
      </c>
      <c r="Q259" s="21">
        <f t="shared" si="149"/>
        <v>0</v>
      </c>
      <c r="R259" s="14">
        <f t="shared" si="164"/>
        <v>0</v>
      </c>
      <c r="S259" s="4" t="str">
        <f t="shared" si="165"/>
        <v>J=</v>
      </c>
      <c r="T259" s="35">
        <f t="shared" si="166"/>
        <v>44648</v>
      </c>
      <c r="U259" s="3"/>
      <c r="V259" s="3"/>
      <c r="W259" s="74">
        <f>[2]Plan1!$A329</f>
        <v>46857</v>
      </c>
      <c r="X259" s="74" t="str">
        <f>[2]Plan1!$C329</f>
        <v>Paixão de Cristo</v>
      </c>
      <c r="Y259" s="64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35">
        <f t="shared" si="150"/>
        <v>44640</v>
      </c>
      <c r="B260" s="15">
        <f t="shared" ca="1" si="151"/>
        <v>1006.0786450000001</v>
      </c>
      <c r="C260" s="14">
        <f t="shared" si="152"/>
        <v>1000</v>
      </c>
      <c r="D260" s="13">
        <f ca="1">IF(A260&lt;$B$1,VLOOKUP(A260,[1]DI!$A$4:$B$15000,2,FALSE),0)</f>
        <v>0</v>
      </c>
      <c r="E260" s="14">
        <f t="shared" ca="1" si="153"/>
        <v>1</v>
      </c>
      <c r="F260" s="14">
        <f ca="1">(TRUNC(PRODUCT($E$12:$E259),16))</f>
        <v>1.05031185454486</v>
      </c>
      <c r="G260" s="14">
        <f t="shared" ca="1" si="154"/>
        <v>1.04476809572729</v>
      </c>
      <c r="H260" s="14">
        <f t="shared" ca="1" si="155"/>
        <v>1.0053062100000001</v>
      </c>
      <c r="I260" s="13">
        <f t="shared" si="156"/>
        <v>1.4999999999999999E-2</v>
      </c>
      <c r="J260" s="35">
        <f t="shared" si="157"/>
        <v>44622</v>
      </c>
      <c r="K260" s="2">
        <f t="shared" si="158"/>
        <v>12</v>
      </c>
      <c r="L260" s="18">
        <f t="shared" si="159"/>
        <v>13</v>
      </c>
      <c r="M260" s="12">
        <f t="shared" si="160"/>
        <v>1.000768358</v>
      </c>
      <c r="N260" s="12">
        <f t="shared" ca="1" si="161"/>
        <v>1.0060786450000001</v>
      </c>
      <c r="O260" s="18">
        <f t="shared" si="162"/>
        <v>0</v>
      </c>
      <c r="P260" s="14">
        <f t="shared" ca="1" si="163"/>
        <v>6.0786449999999999</v>
      </c>
      <c r="Q260" s="21">
        <f t="shared" si="149"/>
        <v>0</v>
      </c>
      <c r="R260" s="14">
        <f t="shared" si="164"/>
        <v>0</v>
      </c>
      <c r="S260" s="4" t="str">
        <f t="shared" si="165"/>
        <v>J=</v>
      </c>
      <c r="T260" s="35">
        <f t="shared" si="166"/>
        <v>44648</v>
      </c>
      <c r="U260" s="3"/>
      <c r="V260" s="3"/>
      <c r="W260" s="74">
        <f>[2]Plan1!$A330</f>
        <v>46864</v>
      </c>
      <c r="X260" s="74" t="str">
        <f>[2]Plan1!$C330</f>
        <v>Tiradentes</v>
      </c>
      <c r="Y260" s="64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35">
        <f t="shared" si="150"/>
        <v>44641</v>
      </c>
      <c r="B261" s="15">
        <f t="shared" ca="1" si="151"/>
        <v>1006.0786450000001</v>
      </c>
      <c r="C261" s="14">
        <f t="shared" si="152"/>
        <v>1000</v>
      </c>
      <c r="D261" s="13">
        <f ca="1">IF(A261&lt;$B$1,VLOOKUP(A261,[1]DI!$A$4:$B$15000,2,FALSE),0)</f>
        <v>0.11649999999999999</v>
      </c>
      <c r="E261" s="14">
        <f t="shared" ca="1" si="153"/>
        <v>1.0004373900000001</v>
      </c>
      <c r="F261" s="14">
        <f ca="1">(TRUNC(PRODUCT($E$12:$E260),16))</f>
        <v>1.05031185454486</v>
      </c>
      <c r="G261" s="14">
        <f t="shared" ca="1" si="154"/>
        <v>1.04476809572729</v>
      </c>
      <c r="H261" s="14">
        <f t="shared" ca="1" si="155"/>
        <v>1.0053062100000001</v>
      </c>
      <c r="I261" s="13">
        <f t="shared" si="156"/>
        <v>1.4999999999999999E-2</v>
      </c>
      <c r="J261" s="35">
        <f t="shared" si="157"/>
        <v>44622</v>
      </c>
      <c r="K261" s="2">
        <f t="shared" si="158"/>
        <v>13</v>
      </c>
      <c r="L261" s="18">
        <f t="shared" si="159"/>
        <v>13</v>
      </c>
      <c r="M261" s="12">
        <f t="shared" si="160"/>
        <v>1.000768358</v>
      </c>
      <c r="N261" s="12">
        <f t="shared" ca="1" si="161"/>
        <v>1.0060786450000001</v>
      </c>
      <c r="O261" s="18">
        <f t="shared" si="162"/>
        <v>0</v>
      </c>
      <c r="P261" s="14">
        <f t="shared" ca="1" si="163"/>
        <v>6.0786449999999999</v>
      </c>
      <c r="Q261" s="21">
        <f t="shared" si="149"/>
        <v>0</v>
      </c>
      <c r="R261" s="14">
        <f t="shared" si="164"/>
        <v>0</v>
      </c>
      <c r="S261" s="4" t="str">
        <f t="shared" si="165"/>
        <v>J=</v>
      </c>
      <c r="T261" s="35">
        <f t="shared" si="166"/>
        <v>44648</v>
      </c>
      <c r="U261" s="3"/>
      <c r="V261" s="3"/>
      <c r="W261" s="74">
        <f>[2]Plan1!$A331</f>
        <v>46874</v>
      </c>
      <c r="X261" s="74" t="str">
        <f>[2]Plan1!$C331</f>
        <v>Dia do Trabalho</v>
      </c>
      <c r="Y261" s="64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35">
        <f t="shared" si="150"/>
        <v>44642</v>
      </c>
      <c r="B262" s="15">
        <f t="shared" ca="1" si="151"/>
        <v>1006.578162</v>
      </c>
      <c r="C262" s="14">
        <f t="shared" si="152"/>
        <v>1000</v>
      </c>
      <c r="D262" s="13">
        <f ca="1">IF(A262&lt;$B$1,VLOOKUP(A262,[1]DI!$A$4:$B$15000,2,FALSE),0)</f>
        <v>0.11649999999999999</v>
      </c>
      <c r="E262" s="14">
        <f t="shared" ca="1" si="153"/>
        <v>1.0004373900000001</v>
      </c>
      <c r="F262" s="14">
        <f ca="1">(TRUNC(PRODUCT($E$12:$E261),16))</f>
        <v>1.05077125044692</v>
      </c>
      <c r="G262" s="14">
        <f t="shared" ca="1" si="154"/>
        <v>1.04476809572729</v>
      </c>
      <c r="H262" s="14">
        <f t="shared" ca="1" si="155"/>
        <v>1.0057459200000001</v>
      </c>
      <c r="I262" s="13">
        <f t="shared" si="156"/>
        <v>1.4999999999999999E-2</v>
      </c>
      <c r="J262" s="35">
        <f t="shared" si="157"/>
        <v>44622</v>
      </c>
      <c r="K262" s="2">
        <f t="shared" si="158"/>
        <v>14</v>
      </c>
      <c r="L262" s="18">
        <f t="shared" si="159"/>
        <v>14</v>
      </c>
      <c r="M262" s="12">
        <f t="shared" si="160"/>
        <v>1.000827487</v>
      </c>
      <c r="N262" s="12">
        <f t="shared" ca="1" si="161"/>
        <v>1.0065781620000001</v>
      </c>
      <c r="O262" s="18">
        <f t="shared" si="162"/>
        <v>0</v>
      </c>
      <c r="P262" s="14">
        <f t="shared" ca="1" si="163"/>
        <v>6.5781619999999998</v>
      </c>
      <c r="Q262" s="21">
        <f t="shared" si="149"/>
        <v>0</v>
      </c>
      <c r="R262" s="14">
        <f t="shared" si="164"/>
        <v>0</v>
      </c>
      <c r="S262" s="4" t="str">
        <f t="shared" si="165"/>
        <v>J=</v>
      </c>
      <c r="T262" s="35">
        <f t="shared" si="166"/>
        <v>44648</v>
      </c>
      <c r="U262" s="3"/>
      <c r="V262" s="3"/>
      <c r="W262" s="74">
        <f>[2]Plan1!$A332</f>
        <v>46919</v>
      </c>
      <c r="X262" s="74" t="str">
        <f>[2]Plan1!$C332</f>
        <v>Corpus Christi</v>
      </c>
      <c r="Y262" s="64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35">
        <f t="shared" si="150"/>
        <v>44643</v>
      </c>
      <c r="B263" s="15">
        <f t="shared" ca="1" si="151"/>
        <v>1007.0779240000001</v>
      </c>
      <c r="C263" s="14">
        <f t="shared" si="152"/>
        <v>1000</v>
      </c>
      <c r="D263" s="13">
        <f ca="1">IF(A263&lt;$B$1,VLOOKUP(A263,[1]DI!$A$4:$B$15000,2,FALSE),0)</f>
        <v>0.11649999999999999</v>
      </c>
      <c r="E263" s="14">
        <f t="shared" ca="1" si="153"/>
        <v>1.0004373900000001</v>
      </c>
      <c r="F263" s="14">
        <f ca="1">(TRUNC(PRODUCT($E$12:$E262),16))</f>
        <v>1.0512308472841501</v>
      </c>
      <c r="G263" s="14">
        <f t="shared" ca="1" si="154"/>
        <v>1.04476809572729</v>
      </c>
      <c r="H263" s="14">
        <f t="shared" ca="1" si="155"/>
        <v>1.00618582</v>
      </c>
      <c r="I263" s="13">
        <f t="shared" si="156"/>
        <v>1.4999999999999999E-2</v>
      </c>
      <c r="J263" s="35">
        <f t="shared" si="157"/>
        <v>44622</v>
      </c>
      <c r="K263" s="2">
        <f t="shared" si="158"/>
        <v>15</v>
      </c>
      <c r="L263" s="18">
        <f t="shared" si="159"/>
        <v>15</v>
      </c>
      <c r="M263" s="12">
        <f t="shared" si="160"/>
        <v>1.0008866199999999</v>
      </c>
      <c r="N263" s="12">
        <f t="shared" ca="1" si="161"/>
        <v>1.0070779240000001</v>
      </c>
      <c r="O263" s="18">
        <f t="shared" si="162"/>
        <v>0</v>
      </c>
      <c r="P263" s="14">
        <f t="shared" ca="1" si="163"/>
        <v>7.0779240000000003</v>
      </c>
      <c r="Q263" s="21">
        <f t="shared" si="149"/>
        <v>0</v>
      </c>
      <c r="R263" s="14">
        <f t="shared" si="164"/>
        <v>0</v>
      </c>
      <c r="S263" s="4" t="str">
        <f t="shared" si="165"/>
        <v>J=</v>
      </c>
      <c r="T263" s="35">
        <f t="shared" si="166"/>
        <v>44648</v>
      </c>
      <c r="U263" s="3"/>
      <c r="V263" s="3"/>
      <c r="W263" s="74">
        <f>[2]Plan1!$A333</f>
        <v>47003</v>
      </c>
      <c r="X263" s="74" t="str">
        <f>[2]Plan1!$C333</f>
        <v>Independência do Brasil</v>
      </c>
      <c r="Y263" s="64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35">
        <f t="shared" si="150"/>
        <v>44644</v>
      </c>
      <c r="B264" s="15">
        <f t="shared" ca="1" si="151"/>
        <v>1007.577943</v>
      </c>
      <c r="C264" s="14">
        <f t="shared" si="152"/>
        <v>1000</v>
      </c>
      <c r="D264" s="13">
        <f ca="1">IF(A264&lt;$B$1,VLOOKUP(A264,[1]DI!$A$4:$B$15000,2,FALSE),0)</f>
        <v>0.11649999999999999</v>
      </c>
      <c r="E264" s="14">
        <f t="shared" ca="1" si="153"/>
        <v>1.0004373900000001</v>
      </c>
      <c r="F264" s="14">
        <f ca="1">(TRUNC(PRODUCT($E$12:$E263),16))</f>
        <v>1.0516906451444501</v>
      </c>
      <c r="G264" s="14">
        <f t="shared" ca="1" si="154"/>
        <v>1.04476809572729</v>
      </c>
      <c r="H264" s="14">
        <f t="shared" ca="1" si="155"/>
        <v>1.0066259200000001</v>
      </c>
      <c r="I264" s="13">
        <f t="shared" si="156"/>
        <v>1.4999999999999999E-2</v>
      </c>
      <c r="J264" s="35">
        <f t="shared" si="157"/>
        <v>44622</v>
      </c>
      <c r="K264" s="2">
        <f t="shared" si="158"/>
        <v>16</v>
      </c>
      <c r="L264" s="18">
        <f t="shared" si="159"/>
        <v>16</v>
      </c>
      <c r="M264" s="12">
        <f t="shared" si="160"/>
        <v>1.0009457559999999</v>
      </c>
      <c r="N264" s="12">
        <f t="shared" ca="1" si="161"/>
        <v>1.007577943</v>
      </c>
      <c r="O264" s="18">
        <f t="shared" si="162"/>
        <v>0</v>
      </c>
      <c r="P264" s="14">
        <f t="shared" ca="1" si="163"/>
        <v>7.5779430000000003</v>
      </c>
      <c r="Q264" s="21">
        <f t="shared" si="149"/>
        <v>0</v>
      </c>
      <c r="R264" s="14">
        <f t="shared" si="164"/>
        <v>0</v>
      </c>
      <c r="S264" s="4" t="str">
        <f t="shared" si="165"/>
        <v>J=</v>
      </c>
      <c r="T264" s="35">
        <f t="shared" si="166"/>
        <v>44648</v>
      </c>
      <c r="U264" s="3"/>
      <c r="V264" s="3"/>
      <c r="W264" s="74">
        <f>[2]Plan1!$A334</f>
        <v>47038</v>
      </c>
      <c r="X264" s="74" t="str">
        <f>[2]Plan1!$C334</f>
        <v>Nossa Sr.a Aparecida - Padroeira do Brasil</v>
      </c>
      <c r="Y264" s="64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35">
        <f t="shared" si="150"/>
        <v>44645</v>
      </c>
      <c r="B265" s="15">
        <f t="shared" ca="1" si="151"/>
        <v>1008.07820599</v>
      </c>
      <c r="C265" s="14">
        <f t="shared" si="152"/>
        <v>1000</v>
      </c>
      <c r="D265" s="13">
        <f ca="1">IF(A265&lt;$B$1,VLOOKUP(A265,[1]DI!$A$4:$B$15000,2,FALSE),0)</f>
        <v>0.11649999999999999</v>
      </c>
      <c r="E265" s="14">
        <f t="shared" ca="1" si="153"/>
        <v>1.0004373900000001</v>
      </c>
      <c r="F265" s="14">
        <f ca="1">(TRUNC(PRODUCT($E$12:$E264),16))</f>
        <v>1.05215064411573</v>
      </c>
      <c r="G265" s="14">
        <f t="shared" ca="1" si="154"/>
        <v>1.04476809572729</v>
      </c>
      <c r="H265" s="14">
        <f t="shared" ca="1" si="155"/>
        <v>1.0070662100000001</v>
      </c>
      <c r="I265" s="13">
        <f t="shared" si="156"/>
        <v>1.4999999999999999E-2</v>
      </c>
      <c r="J265" s="35">
        <f t="shared" si="157"/>
        <v>44622</v>
      </c>
      <c r="K265" s="2">
        <f t="shared" si="158"/>
        <v>17</v>
      </c>
      <c r="L265" s="18">
        <f t="shared" si="159"/>
        <v>17</v>
      </c>
      <c r="M265" s="12">
        <f t="shared" si="160"/>
        <v>1.0010048949999999</v>
      </c>
      <c r="N265" s="12">
        <f t="shared" ca="1" si="161"/>
        <v>1.008078206</v>
      </c>
      <c r="O265" s="18">
        <f t="shared" si="162"/>
        <v>0</v>
      </c>
      <c r="P265" s="14">
        <f t="shared" ca="1" si="163"/>
        <v>8.0782059900000007</v>
      </c>
      <c r="Q265" s="21">
        <f t="shared" si="149"/>
        <v>0</v>
      </c>
      <c r="R265" s="14">
        <f t="shared" si="164"/>
        <v>0</v>
      </c>
      <c r="S265" s="4" t="str">
        <f t="shared" si="165"/>
        <v>J=</v>
      </c>
      <c r="T265" s="35">
        <f t="shared" si="166"/>
        <v>44648</v>
      </c>
      <c r="U265" s="3"/>
      <c r="V265" s="3"/>
      <c r="W265" s="74">
        <f>[2]Plan1!$A335</f>
        <v>47059</v>
      </c>
      <c r="X265" s="74" t="str">
        <f>[2]Plan1!$C335</f>
        <v>Finados</v>
      </c>
      <c r="Y265" s="64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35">
        <f t="shared" si="150"/>
        <v>44646</v>
      </c>
      <c r="B266" s="15">
        <f t="shared" ca="1" si="151"/>
        <v>1008.578715</v>
      </c>
      <c r="C266" s="14">
        <f t="shared" si="152"/>
        <v>1000</v>
      </c>
      <c r="D266" s="13">
        <f ca="1">IF(A266&lt;$B$1,VLOOKUP(A266,[1]DI!$A$4:$B$15000,2,FALSE),0)</f>
        <v>0</v>
      </c>
      <c r="E266" s="14">
        <f t="shared" ca="1" si="153"/>
        <v>1</v>
      </c>
      <c r="F266" s="14">
        <f ca="1">(TRUNC(PRODUCT($E$12:$E265),16))</f>
        <v>1.0526108442859601</v>
      </c>
      <c r="G266" s="14">
        <f t="shared" ca="1" si="154"/>
        <v>1.04476809572729</v>
      </c>
      <c r="H266" s="14">
        <f t="shared" ca="1" si="155"/>
        <v>1.00750669</v>
      </c>
      <c r="I266" s="13">
        <f t="shared" si="156"/>
        <v>1.4999999999999999E-2</v>
      </c>
      <c r="J266" s="35">
        <f t="shared" si="157"/>
        <v>44622</v>
      </c>
      <c r="K266" s="2">
        <f t="shared" si="158"/>
        <v>17</v>
      </c>
      <c r="L266" s="18">
        <f t="shared" si="159"/>
        <v>18</v>
      </c>
      <c r="M266" s="12">
        <f t="shared" si="160"/>
        <v>1.001064038</v>
      </c>
      <c r="N266" s="12">
        <f t="shared" ca="1" si="161"/>
        <v>1.0085787150000001</v>
      </c>
      <c r="O266" s="18">
        <f t="shared" si="162"/>
        <v>0</v>
      </c>
      <c r="P266" s="14">
        <f t="shared" ca="1" si="163"/>
        <v>8.5787150000000008</v>
      </c>
      <c r="Q266" s="21">
        <f t="shared" si="149"/>
        <v>0</v>
      </c>
      <c r="R266" s="14">
        <f t="shared" si="164"/>
        <v>0</v>
      </c>
      <c r="S266" s="4" t="str">
        <f t="shared" si="165"/>
        <v>J=</v>
      </c>
      <c r="T266" s="35">
        <f t="shared" si="166"/>
        <v>44648</v>
      </c>
      <c r="U266" s="3"/>
      <c r="V266" s="3"/>
      <c r="W266" s="74">
        <f>[2]Plan1!$A336</f>
        <v>47072</v>
      </c>
      <c r="X266" s="74" t="str">
        <f>[2]Plan1!$C336</f>
        <v>Proclamação da República</v>
      </c>
      <c r="Y266" s="64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35">
        <f t="shared" si="150"/>
        <v>44647</v>
      </c>
      <c r="B267" s="15">
        <f t="shared" ca="1" si="151"/>
        <v>1008.578715</v>
      </c>
      <c r="C267" s="14">
        <f t="shared" si="152"/>
        <v>1000</v>
      </c>
      <c r="D267" s="13">
        <f ca="1">IF(A267&lt;$B$1,VLOOKUP(A267,[1]DI!$A$4:$B$15000,2,FALSE),0)</f>
        <v>0</v>
      </c>
      <c r="E267" s="14">
        <f t="shared" ca="1" si="153"/>
        <v>1</v>
      </c>
      <c r="F267" s="14">
        <f ca="1">(TRUNC(PRODUCT($E$12:$E266),16))</f>
        <v>1.0526108442859601</v>
      </c>
      <c r="G267" s="14">
        <f t="shared" ca="1" si="154"/>
        <v>1.04476809572729</v>
      </c>
      <c r="H267" s="14">
        <f t="shared" ca="1" si="155"/>
        <v>1.00750669</v>
      </c>
      <c r="I267" s="13">
        <f t="shared" si="156"/>
        <v>1.4999999999999999E-2</v>
      </c>
      <c r="J267" s="35">
        <f t="shared" si="157"/>
        <v>44622</v>
      </c>
      <c r="K267" s="2">
        <f t="shared" si="158"/>
        <v>17</v>
      </c>
      <c r="L267" s="18">
        <f t="shared" si="159"/>
        <v>18</v>
      </c>
      <c r="M267" s="12">
        <f t="shared" si="160"/>
        <v>1.001064038</v>
      </c>
      <c r="N267" s="12">
        <f t="shared" ca="1" si="161"/>
        <v>1.0085787150000001</v>
      </c>
      <c r="O267" s="18">
        <f t="shared" si="162"/>
        <v>0</v>
      </c>
      <c r="P267" s="14">
        <f t="shared" ca="1" si="163"/>
        <v>8.5787150000000008</v>
      </c>
      <c r="Q267" s="21">
        <f t="shared" si="149"/>
        <v>0</v>
      </c>
      <c r="R267" s="14">
        <f t="shared" si="164"/>
        <v>0</v>
      </c>
      <c r="S267" s="4" t="str">
        <f t="shared" si="165"/>
        <v>J=</v>
      </c>
      <c r="T267" s="35">
        <f t="shared" si="166"/>
        <v>44648</v>
      </c>
      <c r="U267" s="3"/>
      <c r="V267" s="3"/>
      <c r="W267" s="74">
        <f>[2]Plan1!$A337</f>
        <v>47112</v>
      </c>
      <c r="X267" s="74" t="str">
        <f>[2]Plan1!$C337</f>
        <v>Natal</v>
      </c>
      <c r="Y267" s="64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35">
        <f t="shared" si="150"/>
        <v>44648</v>
      </c>
      <c r="B268" s="15">
        <f t="shared" ca="1" si="151"/>
        <v>1008.578715</v>
      </c>
      <c r="C268" s="14">
        <f t="shared" si="152"/>
        <v>1000</v>
      </c>
      <c r="D268" s="13">
        <f ca="1">IF(A268&lt;$B$1,VLOOKUP(A268,[1]DI!$A$4:$B$15000,2,FALSE),0)</f>
        <v>0.11649999999999999</v>
      </c>
      <c r="E268" s="14">
        <f t="shared" ca="1" si="153"/>
        <v>1.0004373900000001</v>
      </c>
      <c r="F268" s="14">
        <f ca="1">(TRUNC(PRODUCT($E$12:$E267),16))</f>
        <v>1.0526108442859601</v>
      </c>
      <c r="G268" s="14">
        <f t="shared" ca="1" si="154"/>
        <v>1.04476809572729</v>
      </c>
      <c r="H268" s="14">
        <f t="shared" ca="1" si="155"/>
        <v>1.00750669</v>
      </c>
      <c r="I268" s="13">
        <f t="shared" si="156"/>
        <v>1.4999999999999999E-2</v>
      </c>
      <c r="J268" s="35">
        <f t="shared" si="157"/>
        <v>44622</v>
      </c>
      <c r="K268" s="2">
        <f t="shared" si="158"/>
        <v>18</v>
      </c>
      <c r="L268" s="18">
        <f t="shared" si="159"/>
        <v>18</v>
      </c>
      <c r="M268" s="12">
        <f t="shared" si="160"/>
        <v>1.001064038</v>
      </c>
      <c r="N268" s="12">
        <f t="shared" ca="1" si="161"/>
        <v>1.0085787150000001</v>
      </c>
      <c r="O268" s="18">
        <f t="shared" si="162"/>
        <v>9</v>
      </c>
      <c r="P268" s="14">
        <f t="shared" ca="1" si="163"/>
        <v>8.5787150000000008</v>
      </c>
      <c r="Q268" s="21">
        <f t="shared" ref="Q268:Q332" si="167">IF($O268&gt;0,VLOOKUP($O268,$W$12:$AC$150,7),0)</f>
        <v>0</v>
      </c>
      <c r="R268" s="14">
        <f t="shared" si="164"/>
        <v>0</v>
      </c>
      <c r="S268" s="4" t="str">
        <f t="shared" si="165"/>
        <v>J=</v>
      </c>
      <c r="T268" s="35">
        <f t="shared" si="166"/>
        <v>44648</v>
      </c>
      <c r="U268" s="3"/>
      <c r="V268" s="3"/>
      <c r="W268" s="74">
        <f>[2]Plan1!$A338</f>
        <v>47119</v>
      </c>
      <c r="X268" s="74" t="str">
        <f>[2]Plan1!$C338</f>
        <v>Confraternização Universal</v>
      </c>
      <c r="Y268" s="64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35">
        <f t="shared" ref="A269:A332" si="168">(A268+1)</f>
        <v>44649</v>
      </c>
      <c r="B269" s="15">
        <f t="shared" ca="1" si="151"/>
        <v>1000.49649999</v>
      </c>
      <c r="C269" s="14">
        <f t="shared" si="152"/>
        <v>1000</v>
      </c>
      <c r="D269" s="13">
        <f ca="1">IF(A269&lt;$B$1,VLOOKUP(A269,[1]DI!$A$4:$B$15000,2,FALSE),0)</f>
        <v>0.11649999999999999</v>
      </c>
      <c r="E269" s="14">
        <f t="shared" ca="1" si="153"/>
        <v>1.0004373900000001</v>
      </c>
      <c r="F269" s="14">
        <f ca="1">(TRUNC(PRODUCT($E$12:$E268),16))</f>
        <v>1.0530712457431399</v>
      </c>
      <c r="G269" s="14">
        <f t="shared" ca="1" si="154"/>
        <v>1.0526108442859601</v>
      </c>
      <c r="H269" s="14">
        <f t="shared" ca="1" si="155"/>
        <v>1.0004373900000001</v>
      </c>
      <c r="I269" s="13">
        <f t="shared" si="156"/>
        <v>1.4999999999999999E-2</v>
      </c>
      <c r="J269" s="35">
        <f t="shared" si="157"/>
        <v>44648</v>
      </c>
      <c r="K269" s="2">
        <f t="shared" si="158"/>
        <v>1</v>
      </c>
      <c r="L269" s="18">
        <f t="shared" si="159"/>
        <v>1</v>
      </c>
      <c r="M269" s="12">
        <f t="shared" si="160"/>
        <v>1.0000590840000001</v>
      </c>
      <c r="N269" s="12">
        <f t="shared" ca="1" si="161"/>
        <v>1.0004964999999999</v>
      </c>
      <c r="O269" s="18">
        <f t="shared" si="162"/>
        <v>0</v>
      </c>
      <c r="P269" s="14">
        <f t="shared" ca="1" si="163"/>
        <v>0.49649999</v>
      </c>
      <c r="Q269" s="21">
        <f t="shared" si="167"/>
        <v>0</v>
      </c>
      <c r="R269" s="14">
        <f t="shared" si="164"/>
        <v>0</v>
      </c>
      <c r="S269" s="4" t="str">
        <f t="shared" si="165"/>
        <v>J=</v>
      </c>
      <c r="T269" s="35">
        <f t="shared" si="166"/>
        <v>44677</v>
      </c>
      <c r="U269" s="3"/>
      <c r="V269" s="3"/>
      <c r="W269" s="74">
        <f>[2]Plan1!$A339</f>
        <v>47161</v>
      </c>
      <c r="X269" s="74" t="str">
        <f>[2]Plan1!$C339</f>
        <v>Carnaval</v>
      </c>
      <c r="Y269" s="64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35">
        <f t="shared" si="168"/>
        <v>44650</v>
      </c>
      <c r="B270" s="15">
        <f t="shared" ca="1" si="151"/>
        <v>1000.993244</v>
      </c>
      <c r="C270" s="14">
        <f t="shared" si="152"/>
        <v>1000</v>
      </c>
      <c r="D270" s="13">
        <f ca="1">IF(A270&lt;$B$1,VLOOKUP(A270,[1]DI!$A$4:$B$15000,2,FALSE),0)</f>
        <v>0.11649999999999999</v>
      </c>
      <c r="E270" s="14">
        <f t="shared" ca="1" si="153"/>
        <v>1.0004373900000001</v>
      </c>
      <c r="F270" s="14">
        <f ca="1">(TRUNC(PRODUCT($E$12:$E269),16))</f>
        <v>1.05353184857532</v>
      </c>
      <c r="G270" s="14">
        <f t="shared" ca="1" si="154"/>
        <v>1.0526108442859601</v>
      </c>
      <c r="H270" s="14">
        <f t="shared" ca="1" si="155"/>
        <v>1.0008749699999999</v>
      </c>
      <c r="I270" s="13">
        <f t="shared" si="156"/>
        <v>1.4999999999999999E-2</v>
      </c>
      <c r="J270" s="35">
        <f t="shared" si="157"/>
        <v>44648</v>
      </c>
      <c r="K270" s="2">
        <f t="shared" si="158"/>
        <v>2</v>
      </c>
      <c r="L270" s="18">
        <f t="shared" si="159"/>
        <v>2</v>
      </c>
      <c r="M270" s="12">
        <f t="shared" si="160"/>
        <v>1.000118171</v>
      </c>
      <c r="N270" s="12">
        <f t="shared" ca="1" si="161"/>
        <v>1.000993244</v>
      </c>
      <c r="O270" s="18">
        <f t="shared" si="162"/>
        <v>0</v>
      </c>
      <c r="P270" s="14">
        <f t="shared" ca="1" si="163"/>
        <v>0.99324400000000002</v>
      </c>
      <c r="Q270" s="21">
        <f t="shared" si="167"/>
        <v>0</v>
      </c>
      <c r="R270" s="14">
        <f t="shared" si="164"/>
        <v>0</v>
      </c>
      <c r="S270" s="4" t="str">
        <f t="shared" si="165"/>
        <v>J=</v>
      </c>
      <c r="T270" s="35">
        <f t="shared" si="166"/>
        <v>44677</v>
      </c>
      <c r="U270" s="3"/>
      <c r="V270" s="3"/>
      <c r="W270" s="74">
        <f>[2]Plan1!$A340</f>
        <v>47162</v>
      </c>
      <c r="X270" s="74" t="str">
        <f>[2]Plan1!$C340</f>
        <v>Carnaval</v>
      </c>
      <c r="Y270" s="64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35">
        <f t="shared" si="168"/>
        <v>44651</v>
      </c>
      <c r="B271" s="15">
        <f t="shared" ref="B271:B299" ca="1" si="169">IF(A271&lt;=TODAY(),C271+P271,IF(AND(A271&gt;TODAY(),A271&lt;=$B$1),IF(VLOOKUP(TODAY(),$A$10:$D$5000,4,FALSE)=0,"n.d",C271+P271),"n.d"))</f>
        <v>1001.490234</v>
      </c>
      <c r="C271" s="14">
        <f t="shared" ref="C271:C299" si="170">(C270-R270)</f>
        <v>1000</v>
      </c>
      <c r="D271" s="13">
        <f ca="1">IF(A271&lt;$B$1,VLOOKUP(A271,[1]DI!$A$4:$B$15000,2,FALSE),0)</f>
        <v>0.11649999999999999</v>
      </c>
      <c r="E271" s="14">
        <f t="shared" ref="E271:E299" ca="1" si="171">ROUND(((1+D271)^(1/252)),8)</f>
        <v>1.0004373900000001</v>
      </c>
      <c r="F271" s="14">
        <f ca="1">(TRUNC(PRODUCT($E$12:$E270),16))</f>
        <v>1.0539926528705601</v>
      </c>
      <c r="G271" s="14">
        <f t="shared" ref="G271:G299" ca="1" si="172">IF(O270&gt;0,F270,G270)</f>
        <v>1.0526108442859601</v>
      </c>
      <c r="H271" s="14">
        <f t="shared" ref="H271:H299" ca="1" si="173">ROUND(F271/G271,8)</f>
        <v>1.0013127399999999</v>
      </c>
      <c r="I271" s="13">
        <f t="shared" ref="I271" si="174">IF(O270&gt;0,VLOOKUP(A270,AD$160:AE$166,2),I270)</f>
        <v>1.4999999999999999E-2</v>
      </c>
      <c r="J271" s="35">
        <f t="shared" ref="J271:J299" si="175">IF(O270&gt;0,VLOOKUP(O270,W$12:AG$150,2),J270)</f>
        <v>44648</v>
      </c>
      <c r="K271" s="2">
        <f t="shared" ref="K271:K299" si="176">IF(A271&gt;J271,IF(NETWORKDAYS(J271,A271,$W$160:$W$544)-1=0,1,NETWORKDAYS(J271,A271,$W$160:$W$544)-1),0)</f>
        <v>3</v>
      </c>
      <c r="L271" s="18">
        <f t="shared" ref="L271:L299" si="177">IF(AND(K271=1,K270=1),1,IF(K271&gt;0,IF(K271=K270,K271+1,K271),0))</f>
        <v>3</v>
      </c>
      <c r="M271" s="12">
        <f t="shared" ref="M271:M299" si="178">ROUND((I271+1)^(L271/252),9)</f>
        <v>1.0001772609999999</v>
      </c>
      <c r="N271" s="12">
        <f t="shared" ref="N271:N299" ca="1" si="179">ROUND(H271*M271,9)</f>
        <v>1.001490234</v>
      </c>
      <c r="O271" s="18">
        <f t="shared" ref="O271:O299" si="180">IF(VLOOKUP(A271,X$12:AE$150,8)=VLOOKUP(A270,X$12:AE$150,8),0,VLOOKUP(A271,X$12:AE$150,8))</f>
        <v>0</v>
      </c>
      <c r="P271" s="14">
        <f t="shared" ref="P271:P299" ca="1" si="181">TRUNC(((N271-1)*C271),8)</f>
        <v>1.4902340000000001</v>
      </c>
      <c r="Q271" s="21">
        <f t="shared" si="167"/>
        <v>0</v>
      </c>
      <c r="R271" s="14">
        <f t="shared" ref="R271:R299" si="182">IF(Q271&gt;0,TRUNC(Q271*C271,8),0)</f>
        <v>0</v>
      </c>
      <c r="S271" s="4" t="str">
        <f t="shared" ref="S271:S299" si="183">IF(O270&gt;0,VLOOKUP(O270,W$12:AG$150,10),S270)</f>
        <v>J=</v>
      </c>
      <c r="T271" s="35">
        <f t="shared" ref="T271:T299" si="184">IF(O270&gt;0,VLOOKUP(O270,W$12:AG$150,11),T270)</f>
        <v>44677</v>
      </c>
      <c r="U271" s="3"/>
      <c r="V271" s="3"/>
      <c r="W271" s="74">
        <f>[2]Plan1!$A341</f>
        <v>47207</v>
      </c>
      <c r="X271" s="74" t="str">
        <f>[2]Plan1!$C341</f>
        <v>Paixão de Cristo</v>
      </c>
      <c r="Y271" s="64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ht="15" x14ac:dyDescent="0.25">
      <c r="A272" s="35">
        <f t="shared" si="168"/>
        <v>44652</v>
      </c>
      <c r="B272" s="15">
        <f t="shared" ca="1" si="169"/>
        <v>1001.99726</v>
      </c>
      <c r="C272" s="14">
        <f t="shared" si="170"/>
        <v>1000</v>
      </c>
      <c r="D272" s="13">
        <f ca="1">IF(A272&lt;$B$1,VLOOKUP(A272,[1]DI!$A$4:$B$15000,2,FALSE),0)</f>
        <v>0.11649999999999999</v>
      </c>
      <c r="E272" s="14">
        <f t="shared" ca="1" si="171"/>
        <v>1.0004373900000001</v>
      </c>
      <c r="F272" s="14">
        <f ca="1">(TRUNC(PRODUCT($E$12:$E271),16))</f>
        <v>1.0544536587169999</v>
      </c>
      <c r="G272" s="14">
        <f t="shared" ca="1" si="172"/>
        <v>1.0526108442859601</v>
      </c>
      <c r="H272" s="14">
        <f t="shared" ca="1" si="173"/>
        <v>1.00175071</v>
      </c>
      <c r="I272" s="135">
        <v>1.7500000000000002E-2</v>
      </c>
      <c r="J272" s="35">
        <f t="shared" si="175"/>
        <v>44648</v>
      </c>
      <c r="K272" s="2">
        <f t="shared" si="176"/>
        <v>4</v>
      </c>
      <c r="L272" s="18">
        <f>IF(AND(K272=1,K271=1),1,IF(K272&gt;0,IF(K272=K271,K272+1,K272),0))-3</f>
        <v>1</v>
      </c>
      <c r="M272" s="136">
        <f>ROUND(((I272+1)^(L272/252))*M$271,9)</f>
        <v>1.000246119</v>
      </c>
      <c r="N272" s="136">
        <f t="shared" ca="1" si="179"/>
        <v>1.00199726</v>
      </c>
      <c r="O272" s="18">
        <f t="shared" si="180"/>
        <v>0</v>
      </c>
      <c r="P272" s="14">
        <f t="shared" ca="1" si="181"/>
        <v>1.99726</v>
      </c>
      <c r="Q272" s="21">
        <f t="shared" si="167"/>
        <v>0</v>
      </c>
      <c r="R272" s="14">
        <f t="shared" si="182"/>
        <v>0</v>
      </c>
      <c r="S272" s="4" t="str">
        <f t="shared" si="183"/>
        <v>J=</v>
      </c>
      <c r="T272" s="35">
        <f t="shared" si="184"/>
        <v>44677</v>
      </c>
      <c r="U272" s="3"/>
      <c r="V272" s="3"/>
      <c r="W272" s="74">
        <f>[2]Plan1!$A342</f>
        <v>47229</v>
      </c>
      <c r="X272" s="74" t="str">
        <f>[2]Plan1!$C342</f>
        <v>Tiradentes</v>
      </c>
      <c r="Y272" s="64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ht="15" x14ac:dyDescent="0.25">
      <c r="A273" s="35">
        <f t="shared" si="168"/>
        <v>44653</v>
      </c>
      <c r="B273" s="15">
        <f t="shared" ca="1" si="169"/>
        <v>1002.504531</v>
      </c>
      <c r="C273" s="14">
        <f t="shared" si="170"/>
        <v>1000</v>
      </c>
      <c r="D273" s="13">
        <f ca="1">IF(A273&lt;$B$1,VLOOKUP(A273,[1]DI!$A$4:$B$15000,2,FALSE),0)</f>
        <v>0</v>
      </c>
      <c r="E273" s="14">
        <f t="shared" ca="1" si="171"/>
        <v>1</v>
      </c>
      <c r="F273" s="14">
        <f ca="1">(TRUNC(PRODUCT($E$12:$E272),16))</f>
        <v>1.0549148662027901</v>
      </c>
      <c r="G273" s="14">
        <f t="shared" ca="1" si="172"/>
        <v>1.0526108442859601</v>
      </c>
      <c r="H273" s="14">
        <f t="shared" ca="1" si="173"/>
        <v>1.00218886</v>
      </c>
      <c r="I273" s="135">
        <v>1.7500000000000002E-2</v>
      </c>
      <c r="J273" s="35">
        <f t="shared" si="175"/>
        <v>44648</v>
      </c>
      <c r="K273" s="2">
        <f t="shared" si="176"/>
        <v>4</v>
      </c>
      <c r="L273" s="18">
        <f t="shared" ref="L273:L297" si="185">IF(AND(K273=1,K272=1),1,IF(K273&gt;0,IF(K273=K272,K273+1,K273),0))-3</f>
        <v>2</v>
      </c>
      <c r="M273" s="136">
        <f t="shared" ref="M273:M297" si="186">ROUND(((I273+1)^(L273/252))*M$271,9)</f>
        <v>1.0003149819999999</v>
      </c>
      <c r="N273" s="136">
        <f t="shared" ca="1" si="179"/>
        <v>1.002504531</v>
      </c>
      <c r="O273" s="18">
        <f t="shared" si="180"/>
        <v>0</v>
      </c>
      <c r="P273" s="14">
        <f t="shared" ca="1" si="181"/>
        <v>2.5045310000000001</v>
      </c>
      <c r="Q273" s="21">
        <f t="shared" si="167"/>
        <v>0</v>
      </c>
      <c r="R273" s="14">
        <f t="shared" si="182"/>
        <v>0</v>
      </c>
      <c r="S273" s="4" t="str">
        <f t="shared" si="183"/>
        <v>J=</v>
      </c>
      <c r="T273" s="35">
        <f t="shared" si="184"/>
        <v>44677</v>
      </c>
      <c r="U273" s="3"/>
      <c r="V273" s="3"/>
      <c r="W273" s="74">
        <f>[2]Plan1!$A343</f>
        <v>47239</v>
      </c>
      <c r="X273" s="74" t="str">
        <f>[2]Plan1!$C343</f>
        <v>Dia do Trabalho</v>
      </c>
      <c r="Y273" s="64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ht="15" x14ac:dyDescent="0.25">
      <c r="A274" s="35">
        <f t="shared" si="168"/>
        <v>44654</v>
      </c>
      <c r="B274" s="15">
        <f t="shared" ca="1" si="169"/>
        <v>1002.504531</v>
      </c>
      <c r="C274" s="14">
        <f t="shared" si="170"/>
        <v>1000</v>
      </c>
      <c r="D274" s="13">
        <f ca="1">IF(A274&lt;$B$1,VLOOKUP(A274,[1]DI!$A$4:$B$15000,2,FALSE),0)</f>
        <v>0</v>
      </c>
      <c r="E274" s="14">
        <f t="shared" ca="1" si="171"/>
        <v>1</v>
      </c>
      <c r="F274" s="14">
        <f ca="1">(TRUNC(PRODUCT($E$12:$E273),16))</f>
        <v>1.0549148662027901</v>
      </c>
      <c r="G274" s="14">
        <f t="shared" ca="1" si="172"/>
        <v>1.0526108442859601</v>
      </c>
      <c r="H274" s="14">
        <f t="shared" ca="1" si="173"/>
        <v>1.00218886</v>
      </c>
      <c r="I274" s="135">
        <v>1.7500000000000002E-2</v>
      </c>
      <c r="J274" s="35">
        <f t="shared" si="175"/>
        <v>44648</v>
      </c>
      <c r="K274" s="2">
        <f t="shared" si="176"/>
        <v>4</v>
      </c>
      <c r="L274" s="18">
        <f t="shared" si="185"/>
        <v>2</v>
      </c>
      <c r="M274" s="136">
        <f t="shared" si="186"/>
        <v>1.0003149819999999</v>
      </c>
      <c r="N274" s="136">
        <f t="shared" ca="1" si="179"/>
        <v>1.002504531</v>
      </c>
      <c r="O274" s="18">
        <f t="shared" si="180"/>
        <v>0</v>
      </c>
      <c r="P274" s="14">
        <f t="shared" ca="1" si="181"/>
        <v>2.5045310000000001</v>
      </c>
      <c r="Q274" s="21">
        <f t="shared" si="167"/>
        <v>0</v>
      </c>
      <c r="R274" s="14">
        <f t="shared" si="182"/>
        <v>0</v>
      </c>
      <c r="S274" s="4" t="str">
        <f t="shared" si="183"/>
        <v>J=</v>
      </c>
      <c r="T274" s="35">
        <f t="shared" si="184"/>
        <v>44677</v>
      </c>
      <c r="U274" s="3"/>
      <c r="V274" s="3"/>
      <c r="W274" s="74">
        <f>[2]Plan1!$A344</f>
        <v>47269</v>
      </c>
      <c r="X274" s="74" t="str">
        <f>[2]Plan1!$C344</f>
        <v>Corpus Christi</v>
      </c>
      <c r="Y274" s="64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ht="15" x14ac:dyDescent="0.25">
      <c r="A275" s="35">
        <f t="shared" si="168"/>
        <v>44655</v>
      </c>
      <c r="B275" s="15">
        <f t="shared" ca="1" si="169"/>
        <v>1002.504531</v>
      </c>
      <c r="C275" s="14">
        <f t="shared" si="170"/>
        <v>1000</v>
      </c>
      <c r="D275" s="13">
        <f ca="1">IF(A275&lt;$B$1,VLOOKUP(A275,[1]DI!$A$4:$B$15000,2,FALSE),0)</f>
        <v>0.11649999999999999</v>
      </c>
      <c r="E275" s="14">
        <f t="shared" ca="1" si="171"/>
        <v>1.0004373900000001</v>
      </c>
      <c r="F275" s="14">
        <f ca="1">(TRUNC(PRODUCT($E$12:$E274),16))</f>
        <v>1.0549148662027901</v>
      </c>
      <c r="G275" s="14">
        <f t="shared" ca="1" si="172"/>
        <v>1.0526108442859601</v>
      </c>
      <c r="H275" s="14">
        <f t="shared" ca="1" si="173"/>
        <v>1.00218886</v>
      </c>
      <c r="I275" s="135">
        <v>1.7500000000000002E-2</v>
      </c>
      <c r="J275" s="35">
        <f t="shared" si="175"/>
        <v>44648</v>
      </c>
      <c r="K275" s="2">
        <f t="shared" si="176"/>
        <v>5</v>
      </c>
      <c r="L275" s="18">
        <f t="shared" si="185"/>
        <v>2</v>
      </c>
      <c r="M275" s="136">
        <f t="shared" si="186"/>
        <v>1.0003149819999999</v>
      </c>
      <c r="N275" s="136">
        <f t="shared" ca="1" si="179"/>
        <v>1.002504531</v>
      </c>
      <c r="O275" s="18">
        <f t="shared" si="180"/>
        <v>0</v>
      </c>
      <c r="P275" s="14">
        <f t="shared" ca="1" si="181"/>
        <v>2.5045310000000001</v>
      </c>
      <c r="Q275" s="21">
        <f t="shared" si="167"/>
        <v>0</v>
      </c>
      <c r="R275" s="14">
        <f t="shared" si="182"/>
        <v>0</v>
      </c>
      <c r="S275" s="4" t="str">
        <f t="shared" si="183"/>
        <v>J=</v>
      </c>
      <c r="T275" s="35">
        <f t="shared" si="184"/>
        <v>44677</v>
      </c>
      <c r="U275" s="3"/>
      <c r="V275" s="3"/>
      <c r="W275" s="74">
        <f>[2]Plan1!$A345</f>
        <v>47368</v>
      </c>
      <c r="X275" s="74" t="str">
        <f>[2]Plan1!$C345</f>
        <v>Independência do Brasil</v>
      </c>
      <c r="Y275" s="64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ht="15" x14ac:dyDescent="0.25">
      <c r="A276" s="35">
        <f t="shared" si="168"/>
        <v>44656</v>
      </c>
      <c r="B276" s="15">
        <f t="shared" ca="1" si="169"/>
        <v>1003.012068</v>
      </c>
      <c r="C276" s="14">
        <f t="shared" si="170"/>
        <v>1000</v>
      </c>
      <c r="D276" s="13">
        <f ca="1">IF(A276&lt;$B$1,VLOOKUP(A276,[1]DI!$A$4:$B$15000,2,FALSE),0)</f>
        <v>0.11649999999999999</v>
      </c>
      <c r="E276" s="14">
        <f t="shared" ca="1" si="171"/>
        <v>1.0004373900000001</v>
      </c>
      <c r="F276" s="14">
        <f ca="1">(TRUNC(PRODUCT($E$12:$E275),16))</f>
        <v>1.05537627541612</v>
      </c>
      <c r="G276" s="14">
        <f t="shared" ca="1" si="172"/>
        <v>1.0526108442859601</v>
      </c>
      <c r="H276" s="14">
        <f t="shared" ca="1" si="173"/>
        <v>1.00262721</v>
      </c>
      <c r="I276" s="135">
        <v>1.7500000000000002E-2</v>
      </c>
      <c r="J276" s="35">
        <f t="shared" si="175"/>
        <v>44648</v>
      </c>
      <c r="K276" s="2">
        <f t="shared" si="176"/>
        <v>6</v>
      </c>
      <c r="L276" s="18">
        <f t="shared" si="185"/>
        <v>3</v>
      </c>
      <c r="M276" s="136">
        <f t="shared" si="186"/>
        <v>1.00038385</v>
      </c>
      <c r="N276" s="136">
        <f t="shared" ca="1" si="179"/>
        <v>1.0030120680000001</v>
      </c>
      <c r="O276" s="18">
        <f t="shared" si="180"/>
        <v>0</v>
      </c>
      <c r="P276" s="14">
        <f t="shared" ca="1" si="181"/>
        <v>3.0120680000000002</v>
      </c>
      <c r="Q276" s="21">
        <f t="shared" si="167"/>
        <v>0</v>
      </c>
      <c r="R276" s="14">
        <f t="shared" si="182"/>
        <v>0</v>
      </c>
      <c r="S276" s="4" t="str">
        <f t="shared" si="183"/>
        <v>J=</v>
      </c>
      <c r="T276" s="35">
        <f t="shared" si="184"/>
        <v>44677</v>
      </c>
      <c r="U276" s="3"/>
      <c r="V276" s="3"/>
      <c r="W276" s="74">
        <f>[2]Plan1!$A346</f>
        <v>47403</v>
      </c>
      <c r="X276" s="74" t="str">
        <f>[2]Plan1!$C346</f>
        <v>Nossa Sr.a Aparecida - Padroeira do Brasil</v>
      </c>
      <c r="Y276" s="64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ht="15" x14ac:dyDescent="0.25">
      <c r="A277" s="35">
        <f t="shared" si="168"/>
        <v>44657</v>
      </c>
      <c r="B277" s="15">
        <f t="shared" ca="1" si="169"/>
        <v>1003.519861</v>
      </c>
      <c r="C277" s="14">
        <f t="shared" si="170"/>
        <v>1000</v>
      </c>
      <c r="D277" s="13">
        <f ca="1">IF(A277&lt;$B$1,VLOOKUP(A277,[1]DI!$A$4:$B$15000,2,FALSE),0)</f>
        <v>0.11649999999999999</v>
      </c>
      <c r="E277" s="14">
        <f t="shared" ca="1" si="171"/>
        <v>1.0004373900000001</v>
      </c>
      <c r="F277" s="14">
        <f ca="1">(TRUNC(PRODUCT($E$12:$E276),16))</f>
        <v>1.05583788644522</v>
      </c>
      <c r="G277" s="14">
        <f t="shared" ca="1" si="172"/>
        <v>1.0526108442859601</v>
      </c>
      <c r="H277" s="14">
        <f t="shared" ca="1" si="173"/>
        <v>1.00306575</v>
      </c>
      <c r="I277" s="135">
        <v>1.7500000000000002E-2</v>
      </c>
      <c r="J277" s="35">
        <f t="shared" si="175"/>
        <v>44648</v>
      </c>
      <c r="K277" s="2">
        <f t="shared" si="176"/>
        <v>7</v>
      </c>
      <c r="L277" s="18">
        <f t="shared" si="185"/>
        <v>4</v>
      </c>
      <c r="M277" s="136">
        <f t="shared" si="186"/>
        <v>1.000452723</v>
      </c>
      <c r="N277" s="136">
        <f t="shared" ca="1" si="179"/>
        <v>1.003519861</v>
      </c>
      <c r="O277" s="18">
        <f t="shared" si="180"/>
        <v>0</v>
      </c>
      <c r="P277" s="14">
        <f t="shared" ca="1" si="181"/>
        <v>3.5198610000000001</v>
      </c>
      <c r="Q277" s="21">
        <f t="shared" si="167"/>
        <v>0</v>
      </c>
      <c r="R277" s="14">
        <f t="shared" si="182"/>
        <v>0</v>
      </c>
      <c r="S277" s="4" t="str">
        <f t="shared" si="183"/>
        <v>J=</v>
      </c>
      <c r="T277" s="35">
        <f t="shared" si="184"/>
        <v>44677</v>
      </c>
      <c r="U277" s="3"/>
      <c r="V277" s="3"/>
      <c r="W277" s="74">
        <f>[2]Plan1!$A347</f>
        <v>47424</v>
      </c>
      <c r="X277" s="74" t="str">
        <f>[2]Plan1!$C347</f>
        <v>Finados</v>
      </c>
      <c r="Y277" s="64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ht="15" x14ac:dyDescent="0.25">
      <c r="A278" s="35">
        <f t="shared" si="168"/>
        <v>44658</v>
      </c>
      <c r="B278" s="15">
        <f t="shared" ca="1" si="169"/>
        <v>1004.027908</v>
      </c>
      <c r="C278" s="14">
        <f t="shared" si="170"/>
        <v>1000</v>
      </c>
      <c r="D278" s="13">
        <f ca="1">IF(A278&lt;$B$1,VLOOKUP(A278,[1]DI!$A$4:$B$15000,2,FALSE),0)</f>
        <v>0.11649999999999999</v>
      </c>
      <c r="E278" s="14">
        <f t="shared" ca="1" si="171"/>
        <v>1.0004373900000001</v>
      </c>
      <c r="F278" s="14">
        <f ca="1">(TRUNC(PRODUCT($E$12:$E277),16))</f>
        <v>1.05629969937837</v>
      </c>
      <c r="G278" s="14">
        <f t="shared" ca="1" si="172"/>
        <v>1.0526108442859601</v>
      </c>
      <c r="H278" s="14">
        <f t="shared" ca="1" si="173"/>
        <v>1.0035044799999999</v>
      </c>
      <c r="I278" s="135">
        <v>1.7500000000000002E-2</v>
      </c>
      <c r="J278" s="35">
        <f t="shared" si="175"/>
        <v>44648</v>
      </c>
      <c r="K278" s="2">
        <f t="shared" si="176"/>
        <v>8</v>
      </c>
      <c r="L278" s="18">
        <f t="shared" si="185"/>
        <v>5</v>
      </c>
      <c r="M278" s="136">
        <f t="shared" si="186"/>
        <v>1.0005215999999999</v>
      </c>
      <c r="N278" s="136">
        <f t="shared" ca="1" si="179"/>
        <v>1.0040279080000001</v>
      </c>
      <c r="O278" s="18">
        <f t="shared" si="180"/>
        <v>0</v>
      </c>
      <c r="P278" s="14">
        <f t="shared" ca="1" si="181"/>
        <v>4.027908</v>
      </c>
      <c r="Q278" s="21">
        <f t="shared" si="167"/>
        <v>0</v>
      </c>
      <c r="R278" s="14">
        <f t="shared" si="182"/>
        <v>0</v>
      </c>
      <c r="S278" s="4" t="str">
        <f t="shared" si="183"/>
        <v>J=</v>
      </c>
      <c r="T278" s="35">
        <f t="shared" si="184"/>
        <v>44677</v>
      </c>
      <c r="U278" s="3"/>
      <c r="V278" s="3"/>
      <c r="W278" s="74">
        <f>[2]Plan1!$A348</f>
        <v>47437</v>
      </c>
      <c r="X278" s="74" t="str">
        <f>[2]Plan1!$C348</f>
        <v>Proclamação da República</v>
      </c>
      <c r="Y278" s="64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ht="15" x14ac:dyDescent="0.25">
      <c r="A279" s="35">
        <f t="shared" si="168"/>
        <v>44659</v>
      </c>
      <c r="B279" s="15">
        <f t="shared" ca="1" si="169"/>
        <v>1004.536211</v>
      </c>
      <c r="C279" s="14">
        <f t="shared" si="170"/>
        <v>1000</v>
      </c>
      <c r="D279" s="13">
        <f ca="1">IF(A279&lt;$B$1,VLOOKUP(A279,[1]DI!$A$4:$B$15000,2,FALSE),0)</f>
        <v>0.11649999999999999</v>
      </c>
      <c r="E279" s="14">
        <f t="shared" ca="1" si="171"/>
        <v>1.0004373900000001</v>
      </c>
      <c r="F279" s="14">
        <f ca="1">(TRUNC(PRODUCT($E$12:$E278),16))</f>
        <v>1.0567617143038901</v>
      </c>
      <c r="G279" s="14">
        <f t="shared" ca="1" si="172"/>
        <v>1.0526108442859601</v>
      </c>
      <c r="H279" s="14">
        <f t="shared" ca="1" si="173"/>
        <v>1.0039434</v>
      </c>
      <c r="I279" s="135">
        <v>1.7500000000000002E-2</v>
      </c>
      <c r="J279" s="35">
        <f t="shared" si="175"/>
        <v>44648</v>
      </c>
      <c r="K279" s="2">
        <f t="shared" si="176"/>
        <v>9</v>
      </c>
      <c r="L279" s="18">
        <f t="shared" si="185"/>
        <v>6</v>
      </c>
      <c r="M279" s="136">
        <f t="shared" si="186"/>
        <v>1.000590482</v>
      </c>
      <c r="N279" s="136">
        <f t="shared" ca="1" si="179"/>
        <v>1.004536211</v>
      </c>
      <c r="O279" s="18">
        <f t="shared" si="180"/>
        <v>0</v>
      </c>
      <c r="P279" s="14">
        <f t="shared" ca="1" si="181"/>
        <v>4.5362109999999998</v>
      </c>
      <c r="Q279" s="21">
        <f t="shared" si="167"/>
        <v>0</v>
      </c>
      <c r="R279" s="14">
        <f t="shared" si="182"/>
        <v>0</v>
      </c>
      <c r="S279" s="4" t="str">
        <f t="shared" si="183"/>
        <v>J=</v>
      </c>
      <c r="T279" s="35">
        <f t="shared" si="184"/>
        <v>44677</v>
      </c>
      <c r="U279" s="3"/>
      <c r="V279" s="3"/>
      <c r="W279" s="74">
        <f>[2]Plan1!$A349</f>
        <v>47477</v>
      </c>
      <c r="X279" s="74" t="str">
        <f>[2]Plan1!$C349</f>
        <v>Natal</v>
      </c>
      <c r="Y279" s="64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ht="15" x14ac:dyDescent="0.25">
      <c r="A280" s="35">
        <f t="shared" si="168"/>
        <v>44660</v>
      </c>
      <c r="B280" s="15">
        <f t="shared" ca="1" si="169"/>
        <v>1005.0447789999999</v>
      </c>
      <c r="C280" s="14">
        <f t="shared" si="170"/>
        <v>1000</v>
      </c>
      <c r="D280" s="13">
        <f ca="1">IF(A280&lt;$B$1,VLOOKUP(A280,[1]DI!$A$4:$B$15000,2,FALSE),0)</f>
        <v>0</v>
      </c>
      <c r="E280" s="14">
        <f t="shared" ca="1" si="171"/>
        <v>1</v>
      </c>
      <c r="F280" s="14">
        <f ca="1">(TRUNC(PRODUCT($E$12:$E279),16))</f>
        <v>1.0572239313101099</v>
      </c>
      <c r="G280" s="14">
        <f t="shared" ca="1" si="172"/>
        <v>1.0526108442859601</v>
      </c>
      <c r="H280" s="14">
        <f t="shared" ca="1" si="173"/>
        <v>1.0043825200000001</v>
      </c>
      <c r="I280" s="135">
        <v>1.7500000000000002E-2</v>
      </c>
      <c r="J280" s="35">
        <f t="shared" si="175"/>
        <v>44648</v>
      </c>
      <c r="K280" s="2">
        <f t="shared" si="176"/>
        <v>9</v>
      </c>
      <c r="L280" s="18">
        <f t="shared" si="185"/>
        <v>7</v>
      </c>
      <c r="M280" s="136">
        <f t="shared" si="186"/>
        <v>1.0006593690000001</v>
      </c>
      <c r="N280" s="136">
        <f t="shared" ca="1" si="179"/>
        <v>1.0050447790000001</v>
      </c>
      <c r="O280" s="18">
        <f t="shared" si="180"/>
        <v>0</v>
      </c>
      <c r="P280" s="14">
        <f t="shared" ca="1" si="181"/>
        <v>5.0447790000000001</v>
      </c>
      <c r="Q280" s="21">
        <f t="shared" si="167"/>
        <v>0</v>
      </c>
      <c r="R280" s="14">
        <f t="shared" si="182"/>
        <v>0</v>
      </c>
      <c r="S280" s="4" t="str">
        <f t="shared" si="183"/>
        <v>J=</v>
      </c>
      <c r="T280" s="35">
        <f t="shared" si="184"/>
        <v>44677</v>
      </c>
      <c r="U280" s="3"/>
      <c r="V280" s="3"/>
      <c r="W280" s="74">
        <f>[2]Plan1!$A350</f>
        <v>47484</v>
      </c>
      <c r="X280" s="74" t="str">
        <f>[2]Plan1!$C350</f>
        <v>Confraternização Universal</v>
      </c>
      <c r="Y280" s="64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ht="15" x14ac:dyDescent="0.25">
      <c r="A281" s="35">
        <f t="shared" si="168"/>
        <v>44661</v>
      </c>
      <c r="B281" s="15">
        <f t="shared" ca="1" si="169"/>
        <v>1005.0447789999999</v>
      </c>
      <c r="C281" s="14">
        <f t="shared" si="170"/>
        <v>1000</v>
      </c>
      <c r="D281" s="13">
        <f ca="1">IF(A281&lt;$B$1,VLOOKUP(A281,[1]DI!$A$4:$B$15000,2,FALSE),0)</f>
        <v>0</v>
      </c>
      <c r="E281" s="14">
        <f t="shared" ca="1" si="171"/>
        <v>1</v>
      </c>
      <c r="F281" s="14">
        <f ca="1">(TRUNC(PRODUCT($E$12:$E280),16))</f>
        <v>1.0572239313101099</v>
      </c>
      <c r="G281" s="14">
        <f t="shared" ca="1" si="172"/>
        <v>1.0526108442859601</v>
      </c>
      <c r="H281" s="14">
        <f t="shared" ca="1" si="173"/>
        <v>1.0043825200000001</v>
      </c>
      <c r="I281" s="135">
        <v>1.7500000000000002E-2</v>
      </c>
      <c r="J281" s="35">
        <f t="shared" si="175"/>
        <v>44648</v>
      </c>
      <c r="K281" s="2">
        <f t="shared" si="176"/>
        <v>9</v>
      </c>
      <c r="L281" s="18">
        <f t="shared" si="185"/>
        <v>7</v>
      </c>
      <c r="M281" s="136">
        <f t="shared" si="186"/>
        <v>1.0006593690000001</v>
      </c>
      <c r="N281" s="136">
        <f t="shared" ca="1" si="179"/>
        <v>1.0050447790000001</v>
      </c>
      <c r="O281" s="18">
        <f t="shared" si="180"/>
        <v>0</v>
      </c>
      <c r="P281" s="14">
        <f t="shared" ca="1" si="181"/>
        <v>5.0447790000000001</v>
      </c>
      <c r="Q281" s="21">
        <f t="shared" si="167"/>
        <v>0</v>
      </c>
      <c r="R281" s="14">
        <f t="shared" si="182"/>
        <v>0</v>
      </c>
      <c r="S281" s="4" t="str">
        <f t="shared" si="183"/>
        <v>J=</v>
      </c>
      <c r="T281" s="35">
        <f t="shared" si="184"/>
        <v>44677</v>
      </c>
      <c r="U281" s="3"/>
      <c r="V281" s="3"/>
      <c r="W281" s="74">
        <f>[2]Plan1!$A351</f>
        <v>47546</v>
      </c>
      <c r="X281" s="74" t="str">
        <f>[2]Plan1!$C351</f>
        <v>Carnaval</v>
      </c>
      <c r="Y281" s="64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ht="15" x14ac:dyDescent="0.25">
      <c r="A282" s="35">
        <f t="shared" si="168"/>
        <v>44662</v>
      </c>
      <c r="B282" s="15">
        <f t="shared" ca="1" si="169"/>
        <v>1005.0447789999999</v>
      </c>
      <c r="C282" s="14">
        <f t="shared" si="170"/>
        <v>1000</v>
      </c>
      <c r="D282" s="13">
        <f ca="1">IF(A282&lt;$B$1,VLOOKUP(A282,[1]DI!$A$4:$B$15000,2,FALSE),0)</f>
        <v>0.11649999999999999</v>
      </c>
      <c r="E282" s="14">
        <f t="shared" ca="1" si="171"/>
        <v>1.0004373900000001</v>
      </c>
      <c r="F282" s="14">
        <f ca="1">(TRUNC(PRODUCT($E$12:$E281),16))</f>
        <v>1.0572239313101099</v>
      </c>
      <c r="G282" s="14">
        <f t="shared" ca="1" si="172"/>
        <v>1.0526108442859601</v>
      </c>
      <c r="H282" s="14">
        <f t="shared" ca="1" si="173"/>
        <v>1.0043825200000001</v>
      </c>
      <c r="I282" s="135">
        <v>1.7500000000000002E-2</v>
      </c>
      <c r="J282" s="35">
        <f t="shared" si="175"/>
        <v>44648</v>
      </c>
      <c r="K282" s="2">
        <f t="shared" si="176"/>
        <v>10</v>
      </c>
      <c r="L282" s="18">
        <f t="shared" si="185"/>
        <v>7</v>
      </c>
      <c r="M282" s="136">
        <f t="shared" si="186"/>
        <v>1.0006593690000001</v>
      </c>
      <c r="N282" s="136">
        <f t="shared" ca="1" si="179"/>
        <v>1.0050447790000001</v>
      </c>
      <c r="O282" s="18">
        <f t="shared" si="180"/>
        <v>0</v>
      </c>
      <c r="P282" s="14">
        <f t="shared" ca="1" si="181"/>
        <v>5.0447790000000001</v>
      </c>
      <c r="Q282" s="21">
        <f t="shared" si="167"/>
        <v>0</v>
      </c>
      <c r="R282" s="14">
        <f t="shared" si="182"/>
        <v>0</v>
      </c>
      <c r="S282" s="4" t="str">
        <f t="shared" si="183"/>
        <v>J=</v>
      </c>
      <c r="T282" s="35">
        <f t="shared" si="184"/>
        <v>44677</v>
      </c>
      <c r="U282" s="3"/>
      <c r="V282" s="3"/>
      <c r="W282" s="74">
        <f>[2]Plan1!$A352</f>
        <v>47547</v>
      </c>
      <c r="X282" s="74" t="str">
        <f>[2]Plan1!$C352</f>
        <v>Carnaval</v>
      </c>
      <c r="Y282" s="64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ht="15" x14ac:dyDescent="0.25">
      <c r="A283" s="35">
        <f t="shared" si="168"/>
        <v>44663</v>
      </c>
      <c r="B283" s="15">
        <f t="shared" ca="1" si="169"/>
        <v>1005.553603</v>
      </c>
      <c r="C283" s="14">
        <f t="shared" si="170"/>
        <v>1000</v>
      </c>
      <c r="D283" s="13">
        <f ca="1">IF(A283&lt;$B$1,VLOOKUP(A283,[1]DI!$A$4:$B$15000,2,FALSE),0)</f>
        <v>0.11649999999999999</v>
      </c>
      <c r="E283" s="14">
        <f t="shared" ca="1" si="171"/>
        <v>1.0004373900000001</v>
      </c>
      <c r="F283" s="14">
        <f ca="1">(TRUNC(PRODUCT($E$12:$E282),16))</f>
        <v>1.0576863504854199</v>
      </c>
      <c r="G283" s="14">
        <f t="shared" ca="1" si="172"/>
        <v>1.0526108442859601</v>
      </c>
      <c r="H283" s="14">
        <f t="shared" ca="1" si="173"/>
        <v>1.00482183</v>
      </c>
      <c r="I283" s="135">
        <v>1.7500000000000002E-2</v>
      </c>
      <c r="J283" s="35">
        <f t="shared" si="175"/>
        <v>44648</v>
      </c>
      <c r="K283" s="2">
        <f t="shared" si="176"/>
        <v>11</v>
      </c>
      <c r="L283" s="18">
        <f t="shared" si="185"/>
        <v>8</v>
      </c>
      <c r="M283" s="136">
        <f t="shared" si="186"/>
        <v>1.0007282609999999</v>
      </c>
      <c r="N283" s="136">
        <f t="shared" ca="1" si="179"/>
        <v>1.0055536030000001</v>
      </c>
      <c r="O283" s="18">
        <f t="shared" si="180"/>
        <v>0</v>
      </c>
      <c r="P283" s="14">
        <f t="shared" ca="1" si="181"/>
        <v>5.5536029999999998</v>
      </c>
      <c r="Q283" s="21">
        <f t="shared" si="167"/>
        <v>0</v>
      </c>
      <c r="R283" s="14">
        <f t="shared" si="182"/>
        <v>0</v>
      </c>
      <c r="S283" s="4" t="str">
        <f t="shared" si="183"/>
        <v>J=</v>
      </c>
      <c r="T283" s="35">
        <f t="shared" si="184"/>
        <v>44677</v>
      </c>
      <c r="U283" s="3"/>
      <c r="V283" s="3"/>
      <c r="W283" s="74">
        <f>[2]Plan1!$A353</f>
        <v>47592</v>
      </c>
      <c r="X283" s="74" t="str">
        <f>[2]Plan1!$C353</f>
        <v>Paixão de Cristo</v>
      </c>
      <c r="Y283" s="64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ht="15" x14ac:dyDescent="0.25">
      <c r="A284" s="35">
        <f t="shared" si="168"/>
        <v>44664</v>
      </c>
      <c r="B284" s="15">
        <f t="shared" ca="1" si="169"/>
        <v>1006.062671</v>
      </c>
      <c r="C284" s="14">
        <f t="shared" si="170"/>
        <v>1000</v>
      </c>
      <c r="D284" s="13">
        <f ca="1">IF(A284&lt;$B$1,VLOOKUP(A284,[1]DI!$A$4:$B$15000,2,FALSE),0)</f>
        <v>0.11649999999999999</v>
      </c>
      <c r="E284" s="14">
        <f t="shared" ca="1" si="171"/>
        <v>1.0004373900000001</v>
      </c>
      <c r="F284" s="14">
        <f ca="1">(TRUNC(PRODUCT($E$12:$E283),16))</f>
        <v>1.05814897191826</v>
      </c>
      <c r="G284" s="14">
        <f t="shared" ca="1" si="172"/>
        <v>1.0526108442859601</v>
      </c>
      <c r="H284" s="14">
        <f t="shared" ca="1" si="173"/>
        <v>1.00526132</v>
      </c>
      <c r="I284" s="135">
        <v>1.7500000000000002E-2</v>
      </c>
      <c r="J284" s="35">
        <f t="shared" si="175"/>
        <v>44648</v>
      </c>
      <c r="K284" s="2">
        <f t="shared" si="176"/>
        <v>12</v>
      </c>
      <c r="L284" s="18">
        <f t="shared" si="185"/>
        <v>9</v>
      </c>
      <c r="M284" s="136">
        <f t="shared" si="186"/>
        <v>1.000797157</v>
      </c>
      <c r="N284" s="136">
        <f t="shared" ca="1" si="179"/>
        <v>1.006062671</v>
      </c>
      <c r="O284" s="18">
        <f t="shared" si="180"/>
        <v>0</v>
      </c>
      <c r="P284" s="14">
        <f t="shared" ca="1" si="181"/>
        <v>6.0626709999999999</v>
      </c>
      <c r="Q284" s="21">
        <f t="shared" si="167"/>
        <v>0</v>
      </c>
      <c r="R284" s="14">
        <f t="shared" si="182"/>
        <v>0</v>
      </c>
      <c r="S284" s="4" t="str">
        <f t="shared" si="183"/>
        <v>J=</v>
      </c>
      <c r="T284" s="35">
        <f t="shared" si="184"/>
        <v>44677</v>
      </c>
      <c r="U284" s="3"/>
      <c r="V284" s="3"/>
      <c r="W284" s="74">
        <f>[2]Plan1!$A354</f>
        <v>47594</v>
      </c>
      <c r="X284" s="74" t="str">
        <f>[2]Plan1!$C354</f>
        <v>Tiradentes</v>
      </c>
      <c r="Y284" s="64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ht="15" x14ac:dyDescent="0.25">
      <c r="A285" s="35">
        <f t="shared" si="168"/>
        <v>44665</v>
      </c>
      <c r="B285" s="15">
        <f t="shared" ca="1" si="169"/>
        <v>1006.57201499</v>
      </c>
      <c r="C285" s="14">
        <f t="shared" si="170"/>
        <v>1000</v>
      </c>
      <c r="D285" s="13">
        <f ca="1">IF(A285&lt;$B$1,VLOOKUP(A285,[1]DI!$A$4:$B$15000,2,FALSE),0)</f>
        <v>0.11649999999999999</v>
      </c>
      <c r="E285" s="14">
        <f t="shared" ca="1" si="171"/>
        <v>1.0004373900000001</v>
      </c>
      <c r="F285" s="14">
        <f ca="1">(TRUNC(PRODUCT($E$12:$E284),16))</f>
        <v>1.05861179569709</v>
      </c>
      <c r="G285" s="14">
        <f t="shared" ca="1" si="172"/>
        <v>1.0526108442859601</v>
      </c>
      <c r="H285" s="14">
        <f t="shared" ca="1" si="173"/>
        <v>1.0057010200000001</v>
      </c>
      <c r="I285" s="135">
        <v>1.7500000000000002E-2</v>
      </c>
      <c r="J285" s="35">
        <f t="shared" si="175"/>
        <v>44648</v>
      </c>
      <c r="K285" s="2">
        <f t="shared" si="176"/>
        <v>13</v>
      </c>
      <c r="L285" s="18">
        <f t="shared" si="185"/>
        <v>10</v>
      </c>
      <c r="M285" s="136">
        <f t="shared" si="186"/>
        <v>1.0008660579999999</v>
      </c>
      <c r="N285" s="136">
        <f t="shared" ca="1" si="179"/>
        <v>1.0065720149999999</v>
      </c>
      <c r="O285" s="18">
        <f t="shared" si="180"/>
        <v>0</v>
      </c>
      <c r="P285" s="14">
        <f t="shared" ca="1" si="181"/>
        <v>6.5720149899999996</v>
      </c>
      <c r="Q285" s="21">
        <f t="shared" si="167"/>
        <v>0</v>
      </c>
      <c r="R285" s="14">
        <f t="shared" si="182"/>
        <v>0</v>
      </c>
      <c r="S285" s="4" t="str">
        <f t="shared" si="183"/>
        <v>J=</v>
      </c>
      <c r="T285" s="35">
        <f t="shared" si="184"/>
        <v>44677</v>
      </c>
      <c r="U285" s="3"/>
      <c r="V285" s="3"/>
      <c r="W285" s="74">
        <f>[2]Plan1!$A355</f>
        <v>47604</v>
      </c>
      <c r="X285" s="74" t="str">
        <f>[2]Plan1!$C355</f>
        <v>Dia do Trabalho</v>
      </c>
      <c r="Y285" s="64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ht="15" x14ac:dyDescent="0.25">
      <c r="A286" s="35">
        <f t="shared" si="168"/>
        <v>44666</v>
      </c>
      <c r="B286" s="15">
        <f t="shared" ca="1" si="169"/>
        <v>1007.081606</v>
      </c>
      <c r="C286" s="14">
        <f t="shared" si="170"/>
        <v>1000</v>
      </c>
      <c r="D286" s="13">
        <f ca="1">IF(A286&lt;$B$1,VLOOKUP(A286,[1]DI!$A$4:$B$15000,2,FALSE),0)</f>
        <v>0</v>
      </c>
      <c r="E286" s="14">
        <f t="shared" ca="1" si="171"/>
        <v>1</v>
      </c>
      <c r="F286" s="14">
        <f ca="1">(TRUNC(PRODUCT($E$12:$E285),16))</f>
        <v>1.05907482191041</v>
      </c>
      <c r="G286" s="14">
        <f t="shared" ca="1" si="172"/>
        <v>1.0526108442859601</v>
      </c>
      <c r="H286" s="14">
        <f t="shared" ca="1" si="173"/>
        <v>1.0061408999999999</v>
      </c>
      <c r="I286" s="135">
        <v>1.7500000000000002E-2</v>
      </c>
      <c r="J286" s="35">
        <f t="shared" si="175"/>
        <v>44648</v>
      </c>
      <c r="K286" s="2">
        <f t="shared" si="176"/>
        <v>13</v>
      </c>
      <c r="L286" s="18">
        <f t="shared" si="185"/>
        <v>11</v>
      </c>
      <c r="M286" s="136">
        <f t="shared" si="186"/>
        <v>1.000934964</v>
      </c>
      <c r="N286" s="136">
        <f t="shared" ca="1" si="179"/>
        <v>1.0070816060000001</v>
      </c>
      <c r="O286" s="18">
        <f t="shared" si="180"/>
        <v>0</v>
      </c>
      <c r="P286" s="14">
        <f t="shared" ca="1" si="181"/>
        <v>7.0816059999999998</v>
      </c>
      <c r="Q286" s="21">
        <f t="shared" si="167"/>
        <v>0</v>
      </c>
      <c r="R286" s="14">
        <f t="shared" si="182"/>
        <v>0</v>
      </c>
      <c r="S286" s="4" t="str">
        <f t="shared" si="183"/>
        <v>J=</v>
      </c>
      <c r="T286" s="35">
        <f t="shared" si="184"/>
        <v>44677</v>
      </c>
      <c r="U286" s="3"/>
      <c r="V286" s="3"/>
      <c r="W286" s="74">
        <f>[2]Plan1!$A356</f>
        <v>47654</v>
      </c>
      <c r="X286" s="74" t="str">
        <f>[2]Plan1!$C356</f>
        <v>Corpus Christi</v>
      </c>
      <c r="Y286" s="64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ht="15" x14ac:dyDescent="0.25">
      <c r="A287" s="35">
        <f t="shared" si="168"/>
        <v>44667</v>
      </c>
      <c r="B287" s="15">
        <f t="shared" ca="1" si="169"/>
        <v>1007.081606</v>
      </c>
      <c r="C287" s="14">
        <f t="shared" si="170"/>
        <v>1000</v>
      </c>
      <c r="D287" s="13">
        <f ca="1">IF(A287&lt;$B$1,VLOOKUP(A287,[1]DI!$A$4:$B$15000,2,FALSE),0)</f>
        <v>0</v>
      </c>
      <c r="E287" s="14">
        <f t="shared" ca="1" si="171"/>
        <v>1</v>
      </c>
      <c r="F287" s="14">
        <f ca="1">(TRUNC(PRODUCT($E$12:$E286),16))</f>
        <v>1.05907482191041</v>
      </c>
      <c r="G287" s="14">
        <f t="shared" ca="1" si="172"/>
        <v>1.0526108442859601</v>
      </c>
      <c r="H287" s="14">
        <f t="shared" ca="1" si="173"/>
        <v>1.0061408999999999</v>
      </c>
      <c r="I287" s="135">
        <v>1.7500000000000002E-2</v>
      </c>
      <c r="J287" s="35">
        <f t="shared" si="175"/>
        <v>44648</v>
      </c>
      <c r="K287" s="2">
        <f t="shared" si="176"/>
        <v>13</v>
      </c>
      <c r="L287" s="18">
        <f t="shared" si="185"/>
        <v>11</v>
      </c>
      <c r="M287" s="136">
        <f t="shared" si="186"/>
        <v>1.000934964</v>
      </c>
      <c r="N287" s="136">
        <f t="shared" ca="1" si="179"/>
        <v>1.0070816060000001</v>
      </c>
      <c r="O287" s="18">
        <f t="shared" si="180"/>
        <v>0</v>
      </c>
      <c r="P287" s="14">
        <f t="shared" ca="1" si="181"/>
        <v>7.0816059999999998</v>
      </c>
      <c r="Q287" s="21">
        <f t="shared" si="167"/>
        <v>0</v>
      </c>
      <c r="R287" s="14">
        <f t="shared" si="182"/>
        <v>0</v>
      </c>
      <c r="S287" s="4" t="str">
        <f t="shared" si="183"/>
        <v>J=</v>
      </c>
      <c r="T287" s="35">
        <f t="shared" si="184"/>
        <v>44677</v>
      </c>
      <c r="U287" s="3"/>
      <c r="V287" s="3"/>
      <c r="W287" s="74">
        <f>[2]Plan1!$A357</f>
        <v>47733</v>
      </c>
      <c r="X287" s="74" t="str">
        <f>[2]Plan1!$C357</f>
        <v>Independência do Brasil</v>
      </c>
      <c r="Y287" s="64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ht="15" x14ac:dyDescent="0.25">
      <c r="A288" s="35">
        <f t="shared" si="168"/>
        <v>44668</v>
      </c>
      <c r="B288" s="15">
        <f t="shared" ca="1" si="169"/>
        <v>1007.081606</v>
      </c>
      <c r="C288" s="14">
        <f t="shared" si="170"/>
        <v>1000</v>
      </c>
      <c r="D288" s="13">
        <f ca="1">IF(A288&lt;$B$1,VLOOKUP(A288,[1]DI!$A$4:$B$15000,2,FALSE),0)</f>
        <v>0</v>
      </c>
      <c r="E288" s="14">
        <f t="shared" ca="1" si="171"/>
        <v>1</v>
      </c>
      <c r="F288" s="14">
        <f ca="1">(TRUNC(PRODUCT($E$12:$E287),16))</f>
        <v>1.05907482191041</v>
      </c>
      <c r="G288" s="14">
        <f t="shared" ca="1" si="172"/>
        <v>1.0526108442859601</v>
      </c>
      <c r="H288" s="14">
        <f t="shared" ca="1" si="173"/>
        <v>1.0061408999999999</v>
      </c>
      <c r="I288" s="135">
        <v>1.7500000000000002E-2</v>
      </c>
      <c r="J288" s="35">
        <f t="shared" si="175"/>
        <v>44648</v>
      </c>
      <c r="K288" s="2">
        <f t="shared" si="176"/>
        <v>13</v>
      </c>
      <c r="L288" s="18">
        <f t="shared" si="185"/>
        <v>11</v>
      </c>
      <c r="M288" s="136">
        <f t="shared" si="186"/>
        <v>1.000934964</v>
      </c>
      <c r="N288" s="136">
        <f t="shared" ca="1" si="179"/>
        <v>1.0070816060000001</v>
      </c>
      <c r="O288" s="18">
        <f t="shared" si="180"/>
        <v>0</v>
      </c>
      <c r="P288" s="14">
        <f t="shared" ca="1" si="181"/>
        <v>7.0816059999999998</v>
      </c>
      <c r="Q288" s="21">
        <f t="shared" si="167"/>
        <v>0</v>
      </c>
      <c r="R288" s="14">
        <f t="shared" si="182"/>
        <v>0</v>
      </c>
      <c r="S288" s="4" t="str">
        <f t="shared" si="183"/>
        <v>J=</v>
      </c>
      <c r="T288" s="35">
        <f t="shared" si="184"/>
        <v>44677</v>
      </c>
      <c r="U288" s="3"/>
      <c r="V288" s="3"/>
      <c r="W288" s="74">
        <f>[2]Plan1!$A358</f>
        <v>47768</v>
      </c>
      <c r="X288" s="74" t="str">
        <f>[2]Plan1!$C358</f>
        <v>Nossa Sr.a Aparecida - Padroeira do Brasil</v>
      </c>
      <c r="Y288" s="64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ht="15" x14ac:dyDescent="0.25">
      <c r="A289" s="35">
        <f t="shared" si="168"/>
        <v>44669</v>
      </c>
      <c r="B289" s="15">
        <f t="shared" ca="1" si="169"/>
        <v>1007.081606</v>
      </c>
      <c r="C289" s="14">
        <f t="shared" si="170"/>
        <v>1000</v>
      </c>
      <c r="D289" s="13">
        <f ca="1">IF(A289&lt;$B$1,VLOOKUP(A289,[1]DI!$A$4:$B$15000,2,FALSE),0)</f>
        <v>0.11649999999999999</v>
      </c>
      <c r="E289" s="14">
        <f t="shared" ca="1" si="171"/>
        <v>1.0004373900000001</v>
      </c>
      <c r="F289" s="14">
        <f ca="1">(TRUNC(PRODUCT($E$12:$E288),16))</f>
        <v>1.05907482191041</v>
      </c>
      <c r="G289" s="14">
        <f t="shared" ca="1" si="172"/>
        <v>1.0526108442859601</v>
      </c>
      <c r="H289" s="14">
        <f t="shared" ca="1" si="173"/>
        <v>1.0061408999999999</v>
      </c>
      <c r="I289" s="135">
        <v>1.7500000000000002E-2</v>
      </c>
      <c r="J289" s="35">
        <f t="shared" si="175"/>
        <v>44648</v>
      </c>
      <c r="K289" s="2">
        <f t="shared" si="176"/>
        <v>14</v>
      </c>
      <c r="L289" s="18">
        <f t="shared" si="185"/>
        <v>11</v>
      </c>
      <c r="M289" s="136">
        <f t="shared" si="186"/>
        <v>1.000934964</v>
      </c>
      <c r="N289" s="136">
        <f t="shared" ca="1" si="179"/>
        <v>1.0070816060000001</v>
      </c>
      <c r="O289" s="18">
        <f t="shared" si="180"/>
        <v>0</v>
      </c>
      <c r="P289" s="14">
        <f t="shared" ca="1" si="181"/>
        <v>7.0816059999999998</v>
      </c>
      <c r="Q289" s="21">
        <f t="shared" si="167"/>
        <v>0</v>
      </c>
      <c r="R289" s="14">
        <f t="shared" si="182"/>
        <v>0</v>
      </c>
      <c r="S289" s="4" t="str">
        <f t="shared" si="183"/>
        <v>J=</v>
      </c>
      <c r="T289" s="35">
        <f t="shared" si="184"/>
        <v>44677</v>
      </c>
      <c r="U289" s="3"/>
      <c r="V289" s="3"/>
      <c r="W289" s="74">
        <f>[2]Plan1!$A359</f>
        <v>47789</v>
      </c>
      <c r="X289" s="74" t="str">
        <f>[2]Plan1!$C359</f>
        <v>Finados</v>
      </c>
      <c r="Y289" s="64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ht="15" x14ac:dyDescent="0.25">
      <c r="A290" s="35">
        <f t="shared" si="168"/>
        <v>44670</v>
      </c>
      <c r="B290" s="15">
        <f t="shared" ca="1" si="169"/>
        <v>1007.59145999</v>
      </c>
      <c r="C290" s="14">
        <f t="shared" si="170"/>
        <v>1000</v>
      </c>
      <c r="D290" s="13">
        <f ca="1">IF(A290&lt;$B$1,VLOOKUP(A290,[1]DI!$A$4:$B$15000,2,FALSE),0)</f>
        <v>0.11649999999999999</v>
      </c>
      <c r="E290" s="14">
        <f t="shared" ca="1" si="171"/>
        <v>1.0004373900000001</v>
      </c>
      <c r="F290" s="14">
        <f ca="1">(TRUNC(PRODUCT($E$12:$E289),16))</f>
        <v>1.05953805064676</v>
      </c>
      <c r="G290" s="14">
        <f t="shared" ca="1" si="172"/>
        <v>1.0526108442859601</v>
      </c>
      <c r="H290" s="14">
        <f t="shared" ca="1" si="173"/>
        <v>1.0065809800000001</v>
      </c>
      <c r="I290" s="135">
        <v>1.7500000000000002E-2</v>
      </c>
      <c r="J290" s="35">
        <f t="shared" si="175"/>
        <v>44648</v>
      </c>
      <c r="K290" s="2">
        <f t="shared" si="176"/>
        <v>15</v>
      </c>
      <c r="L290" s="18">
        <f t="shared" si="185"/>
        <v>12</v>
      </c>
      <c r="M290" s="136">
        <f t="shared" si="186"/>
        <v>1.001003874</v>
      </c>
      <c r="N290" s="136">
        <f t="shared" ca="1" si="179"/>
        <v>1.00759146</v>
      </c>
      <c r="O290" s="18">
        <f t="shared" si="180"/>
        <v>0</v>
      </c>
      <c r="P290" s="14">
        <f t="shared" ca="1" si="181"/>
        <v>7.5914599899999997</v>
      </c>
      <c r="Q290" s="21">
        <f t="shared" si="167"/>
        <v>0</v>
      </c>
      <c r="R290" s="14">
        <f t="shared" si="182"/>
        <v>0</v>
      </c>
      <c r="S290" s="4" t="str">
        <f t="shared" si="183"/>
        <v>J=</v>
      </c>
      <c r="T290" s="35">
        <f t="shared" si="184"/>
        <v>44677</v>
      </c>
      <c r="U290" s="3"/>
      <c r="V290" s="3"/>
      <c r="W290" s="74">
        <f>[2]Plan1!$A360</f>
        <v>47802</v>
      </c>
      <c r="X290" s="74" t="str">
        <f>[2]Plan1!$C360</f>
        <v>Proclamação da República</v>
      </c>
      <c r="Y290" s="64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ht="15" x14ac:dyDescent="0.25">
      <c r="A291" s="35">
        <f t="shared" si="168"/>
        <v>44671</v>
      </c>
      <c r="B291" s="15">
        <f t="shared" ca="1" si="169"/>
        <v>1008.1015619999999</v>
      </c>
      <c r="C291" s="14">
        <f t="shared" si="170"/>
        <v>1000</v>
      </c>
      <c r="D291" s="13">
        <f ca="1">IF(A291&lt;$B$1,VLOOKUP(A291,[1]DI!$A$4:$B$15000,2,FALSE),0)</f>
        <v>0.11649999999999999</v>
      </c>
      <c r="E291" s="14">
        <f t="shared" ca="1" si="171"/>
        <v>1.0004373900000001</v>
      </c>
      <c r="F291" s="14">
        <f ca="1">(TRUNC(PRODUCT($E$12:$E290),16))</f>
        <v>1.0600014819947401</v>
      </c>
      <c r="G291" s="14">
        <f t="shared" ca="1" si="172"/>
        <v>1.0526108442859601</v>
      </c>
      <c r="H291" s="14">
        <f t="shared" ca="1" si="173"/>
        <v>1.00702124</v>
      </c>
      <c r="I291" s="135">
        <v>1.7500000000000002E-2</v>
      </c>
      <c r="J291" s="35">
        <f t="shared" si="175"/>
        <v>44648</v>
      </c>
      <c r="K291" s="2">
        <f t="shared" si="176"/>
        <v>16</v>
      </c>
      <c r="L291" s="18">
        <f t="shared" si="185"/>
        <v>13</v>
      </c>
      <c r="M291" s="136">
        <f t="shared" si="186"/>
        <v>1.00107279</v>
      </c>
      <c r="N291" s="136">
        <f t="shared" ca="1" si="179"/>
        <v>1.008101562</v>
      </c>
      <c r="O291" s="18">
        <f t="shared" si="180"/>
        <v>0</v>
      </c>
      <c r="P291" s="14">
        <f t="shared" ca="1" si="181"/>
        <v>8.1015619999999995</v>
      </c>
      <c r="Q291" s="21">
        <f t="shared" si="167"/>
        <v>0</v>
      </c>
      <c r="R291" s="14">
        <f t="shared" si="182"/>
        <v>0</v>
      </c>
      <c r="S291" s="4" t="str">
        <f t="shared" si="183"/>
        <v>J=</v>
      </c>
      <c r="T291" s="35">
        <f t="shared" si="184"/>
        <v>44677</v>
      </c>
      <c r="U291" s="3"/>
      <c r="V291" s="3"/>
      <c r="W291" s="74">
        <f>[2]Plan1!$A361</f>
        <v>47842</v>
      </c>
      <c r="X291" s="74" t="str">
        <f>[2]Plan1!$C361</f>
        <v>Natal</v>
      </c>
      <c r="Y291" s="64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ht="15" x14ac:dyDescent="0.25">
      <c r="A292" s="35">
        <f t="shared" si="168"/>
        <v>44672</v>
      </c>
      <c r="B292" s="15">
        <f t="shared" ca="1" si="169"/>
        <v>1008.61193899</v>
      </c>
      <c r="C292" s="14">
        <f t="shared" si="170"/>
        <v>1000</v>
      </c>
      <c r="D292" s="13">
        <f ca="1">IF(A292&lt;$B$1,VLOOKUP(A292,[1]DI!$A$4:$B$15000,2,FALSE),0)</f>
        <v>0</v>
      </c>
      <c r="E292" s="14">
        <f t="shared" ca="1" si="171"/>
        <v>1</v>
      </c>
      <c r="F292" s="14">
        <f ca="1">(TRUNC(PRODUCT($E$12:$E291),16))</f>
        <v>1.0604651160429499</v>
      </c>
      <c r="G292" s="14">
        <f t="shared" ca="1" si="172"/>
        <v>1.0526108442859601</v>
      </c>
      <c r="H292" s="14">
        <f t="shared" ca="1" si="173"/>
        <v>1.0074617100000001</v>
      </c>
      <c r="I292" s="135">
        <v>1.7500000000000002E-2</v>
      </c>
      <c r="J292" s="35">
        <f t="shared" si="175"/>
        <v>44648</v>
      </c>
      <c r="K292" s="2">
        <f t="shared" si="176"/>
        <v>16</v>
      </c>
      <c r="L292" s="18">
        <f t="shared" si="185"/>
        <v>14</v>
      </c>
      <c r="M292" s="136">
        <f t="shared" si="186"/>
        <v>1.00114171</v>
      </c>
      <c r="N292" s="136">
        <f t="shared" ca="1" si="179"/>
        <v>1.0086119389999999</v>
      </c>
      <c r="O292" s="18">
        <f t="shared" si="180"/>
        <v>0</v>
      </c>
      <c r="P292" s="14">
        <f t="shared" ca="1" si="181"/>
        <v>8.6119389900000005</v>
      </c>
      <c r="Q292" s="21">
        <f t="shared" si="167"/>
        <v>0</v>
      </c>
      <c r="R292" s="14">
        <f t="shared" si="182"/>
        <v>0</v>
      </c>
      <c r="S292" s="4" t="str">
        <f t="shared" si="183"/>
        <v>J=</v>
      </c>
      <c r="T292" s="35">
        <f t="shared" si="184"/>
        <v>44677</v>
      </c>
      <c r="U292" s="3"/>
      <c r="V292" s="3"/>
      <c r="W292" s="74">
        <f>[2]Plan1!$A362</f>
        <v>47849</v>
      </c>
      <c r="X292" s="74" t="str">
        <f>[2]Plan1!$C362</f>
        <v>Confraternização Universal</v>
      </c>
      <c r="Y292" s="64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ht="15" x14ac:dyDescent="0.25">
      <c r="A293" s="35">
        <f t="shared" si="168"/>
        <v>44673</v>
      </c>
      <c r="B293" s="15">
        <f t="shared" ca="1" si="169"/>
        <v>1008.61193899</v>
      </c>
      <c r="C293" s="14">
        <f t="shared" si="170"/>
        <v>1000</v>
      </c>
      <c r="D293" s="13">
        <f ca="1">IF(A293&lt;$B$1,VLOOKUP(A293,[1]DI!$A$4:$B$15000,2,FALSE),0)</f>
        <v>0.11649999999999999</v>
      </c>
      <c r="E293" s="14">
        <f t="shared" ca="1" si="171"/>
        <v>1.0004373900000001</v>
      </c>
      <c r="F293" s="14">
        <f ca="1">(TRUNC(PRODUCT($E$12:$E292),16))</f>
        <v>1.0604651160429499</v>
      </c>
      <c r="G293" s="14">
        <f t="shared" ca="1" si="172"/>
        <v>1.0526108442859601</v>
      </c>
      <c r="H293" s="14">
        <f t="shared" ca="1" si="173"/>
        <v>1.0074617100000001</v>
      </c>
      <c r="I293" s="135">
        <v>1.7500000000000002E-2</v>
      </c>
      <c r="J293" s="35">
        <f t="shared" si="175"/>
        <v>44648</v>
      </c>
      <c r="K293" s="2">
        <f t="shared" si="176"/>
        <v>17</v>
      </c>
      <c r="L293" s="18">
        <f t="shared" si="185"/>
        <v>14</v>
      </c>
      <c r="M293" s="136">
        <f t="shared" si="186"/>
        <v>1.00114171</v>
      </c>
      <c r="N293" s="136">
        <f t="shared" ca="1" si="179"/>
        <v>1.0086119389999999</v>
      </c>
      <c r="O293" s="18">
        <f t="shared" si="180"/>
        <v>0</v>
      </c>
      <c r="P293" s="14">
        <f t="shared" ca="1" si="181"/>
        <v>8.6119389900000005</v>
      </c>
      <c r="Q293" s="21">
        <f t="shared" si="167"/>
        <v>0</v>
      </c>
      <c r="R293" s="14">
        <f t="shared" si="182"/>
        <v>0</v>
      </c>
      <c r="S293" s="4" t="str">
        <f t="shared" si="183"/>
        <v>J=</v>
      </c>
      <c r="T293" s="35">
        <f t="shared" si="184"/>
        <v>44677</v>
      </c>
      <c r="U293" s="3"/>
      <c r="V293" s="3"/>
      <c r="W293" s="74">
        <f>[2]Plan1!$A363</f>
        <v>47903</v>
      </c>
      <c r="X293" s="74" t="str">
        <f>[2]Plan1!$C363</f>
        <v>Carnaval</v>
      </c>
      <c r="Y293" s="64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ht="15" x14ac:dyDescent="0.25">
      <c r="A294" s="35">
        <f t="shared" si="168"/>
        <v>44674</v>
      </c>
      <c r="B294" s="15">
        <f t="shared" ca="1" si="169"/>
        <v>1009.12256199</v>
      </c>
      <c r="C294" s="14">
        <f t="shared" si="170"/>
        <v>1000</v>
      </c>
      <c r="D294" s="13">
        <f ca="1">IF(A294&lt;$B$1,VLOOKUP(A294,[1]DI!$A$4:$B$15000,2,FALSE),0)</f>
        <v>0</v>
      </c>
      <c r="E294" s="14">
        <f t="shared" ca="1" si="171"/>
        <v>1</v>
      </c>
      <c r="F294" s="14">
        <f ca="1">(TRUNC(PRODUCT($E$12:$E293),16))</f>
        <v>1.0609289528800501</v>
      </c>
      <c r="G294" s="14">
        <f t="shared" ca="1" si="172"/>
        <v>1.0526108442859601</v>
      </c>
      <c r="H294" s="14">
        <f t="shared" ca="1" si="173"/>
        <v>1.0079023600000001</v>
      </c>
      <c r="I294" s="135">
        <v>1.7500000000000002E-2</v>
      </c>
      <c r="J294" s="35">
        <f t="shared" si="175"/>
        <v>44648</v>
      </c>
      <c r="K294" s="2">
        <f t="shared" si="176"/>
        <v>17</v>
      </c>
      <c r="L294" s="18">
        <f t="shared" si="185"/>
        <v>15</v>
      </c>
      <c r="M294" s="136">
        <f t="shared" si="186"/>
        <v>1.0012106350000001</v>
      </c>
      <c r="N294" s="136">
        <f t="shared" ca="1" si="179"/>
        <v>1.0091225619999999</v>
      </c>
      <c r="O294" s="18">
        <f t="shared" si="180"/>
        <v>0</v>
      </c>
      <c r="P294" s="14">
        <f t="shared" ca="1" si="181"/>
        <v>9.1225619899999995</v>
      </c>
      <c r="Q294" s="21">
        <f t="shared" si="167"/>
        <v>0</v>
      </c>
      <c r="R294" s="14">
        <f t="shared" si="182"/>
        <v>0</v>
      </c>
      <c r="S294" s="4" t="str">
        <f t="shared" si="183"/>
        <v>J=</v>
      </c>
      <c r="T294" s="35">
        <f t="shared" si="184"/>
        <v>44677</v>
      </c>
      <c r="U294" s="3"/>
      <c r="V294" s="3"/>
      <c r="W294" s="74">
        <f>[2]Plan1!$A364</f>
        <v>47904</v>
      </c>
      <c r="X294" s="74" t="str">
        <f>[2]Plan1!$C364</f>
        <v>Carnaval</v>
      </c>
      <c r="Y294" s="64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ht="15" x14ac:dyDescent="0.25">
      <c r="A295" s="35">
        <f t="shared" si="168"/>
        <v>44675</v>
      </c>
      <c r="B295" s="15">
        <f t="shared" ca="1" si="169"/>
        <v>1009.12256199</v>
      </c>
      <c r="C295" s="14">
        <f t="shared" si="170"/>
        <v>1000</v>
      </c>
      <c r="D295" s="13">
        <f ca="1">IF(A295&lt;$B$1,VLOOKUP(A295,[1]DI!$A$4:$B$15000,2,FALSE),0)</f>
        <v>0</v>
      </c>
      <c r="E295" s="14">
        <f t="shared" ca="1" si="171"/>
        <v>1</v>
      </c>
      <c r="F295" s="14">
        <f ca="1">(TRUNC(PRODUCT($E$12:$E294),16))</f>
        <v>1.0609289528800501</v>
      </c>
      <c r="G295" s="14">
        <f t="shared" ca="1" si="172"/>
        <v>1.0526108442859601</v>
      </c>
      <c r="H295" s="14">
        <f t="shared" ca="1" si="173"/>
        <v>1.0079023600000001</v>
      </c>
      <c r="I295" s="135">
        <v>1.7500000000000002E-2</v>
      </c>
      <c r="J295" s="35">
        <f t="shared" si="175"/>
        <v>44648</v>
      </c>
      <c r="K295" s="2">
        <f t="shared" si="176"/>
        <v>17</v>
      </c>
      <c r="L295" s="18">
        <f t="shared" si="185"/>
        <v>15</v>
      </c>
      <c r="M295" s="136">
        <f t="shared" si="186"/>
        <v>1.0012106350000001</v>
      </c>
      <c r="N295" s="136">
        <f t="shared" ca="1" si="179"/>
        <v>1.0091225619999999</v>
      </c>
      <c r="O295" s="18">
        <f t="shared" si="180"/>
        <v>0</v>
      </c>
      <c r="P295" s="14">
        <f t="shared" ca="1" si="181"/>
        <v>9.1225619899999995</v>
      </c>
      <c r="Q295" s="21">
        <f t="shared" si="167"/>
        <v>0</v>
      </c>
      <c r="R295" s="14">
        <f t="shared" si="182"/>
        <v>0</v>
      </c>
      <c r="S295" s="4" t="str">
        <f t="shared" si="183"/>
        <v>J=</v>
      </c>
      <c r="T295" s="35">
        <f t="shared" si="184"/>
        <v>44677</v>
      </c>
      <c r="U295" s="3"/>
      <c r="V295" s="3"/>
      <c r="W295" s="74">
        <f>[2]Plan1!$A365</f>
        <v>47949</v>
      </c>
      <c r="X295" s="74" t="str">
        <f>[2]Plan1!$C365</f>
        <v>Paixão de Cristo</v>
      </c>
      <c r="Y295" s="64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ht="15" x14ac:dyDescent="0.25">
      <c r="A296" s="35">
        <f t="shared" si="168"/>
        <v>44676</v>
      </c>
      <c r="B296" s="15">
        <f t="shared" ca="1" si="169"/>
        <v>1009.12256199</v>
      </c>
      <c r="C296" s="14">
        <f t="shared" si="170"/>
        <v>1000</v>
      </c>
      <c r="D296" s="13">
        <f ca="1">IF(A296&lt;$B$1,VLOOKUP(A296,[1]DI!$A$4:$B$15000,2,FALSE),0)</f>
        <v>0.11649999999999999</v>
      </c>
      <c r="E296" s="14">
        <f t="shared" ca="1" si="171"/>
        <v>1.0004373900000001</v>
      </c>
      <c r="F296" s="14">
        <f ca="1">(TRUNC(PRODUCT($E$12:$E295),16))</f>
        <v>1.0609289528800501</v>
      </c>
      <c r="G296" s="14">
        <f t="shared" ca="1" si="172"/>
        <v>1.0526108442859601</v>
      </c>
      <c r="H296" s="14">
        <f t="shared" ca="1" si="173"/>
        <v>1.0079023600000001</v>
      </c>
      <c r="I296" s="135">
        <v>1.7500000000000002E-2</v>
      </c>
      <c r="J296" s="35">
        <f t="shared" si="175"/>
        <v>44648</v>
      </c>
      <c r="K296" s="2">
        <f t="shared" si="176"/>
        <v>18</v>
      </c>
      <c r="L296" s="18">
        <f t="shared" si="185"/>
        <v>15</v>
      </c>
      <c r="M296" s="136">
        <f t="shared" si="186"/>
        <v>1.0012106350000001</v>
      </c>
      <c r="N296" s="136">
        <f t="shared" ca="1" si="179"/>
        <v>1.0091225619999999</v>
      </c>
      <c r="O296" s="18">
        <f t="shared" si="180"/>
        <v>0</v>
      </c>
      <c r="P296" s="14">
        <f t="shared" ca="1" si="181"/>
        <v>9.1225619899999995</v>
      </c>
      <c r="Q296" s="21">
        <f t="shared" si="167"/>
        <v>0</v>
      </c>
      <c r="R296" s="14">
        <f t="shared" si="182"/>
        <v>0</v>
      </c>
      <c r="S296" s="4" t="str">
        <f t="shared" si="183"/>
        <v>J=</v>
      </c>
      <c r="T296" s="35">
        <f t="shared" si="184"/>
        <v>44677</v>
      </c>
      <c r="U296" s="3"/>
      <c r="V296" s="3"/>
      <c r="W296" s="74">
        <f>[2]Plan1!$A366</f>
        <v>47959</v>
      </c>
      <c r="X296" s="74" t="str">
        <f>[2]Plan1!$C366</f>
        <v>Tiradentes</v>
      </c>
      <c r="Y296" s="64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ht="15" x14ac:dyDescent="0.25">
      <c r="A297" s="35">
        <f t="shared" si="168"/>
        <v>44677</v>
      </c>
      <c r="B297" s="15">
        <f t="shared" ca="1" si="169"/>
        <v>1009.63344999</v>
      </c>
      <c r="C297" s="14">
        <f t="shared" si="170"/>
        <v>1000</v>
      </c>
      <c r="D297" s="13">
        <f ca="1">IF(A297&lt;$B$1,VLOOKUP(A297,[1]DI!$A$4:$B$15000,2,FALSE),0)</f>
        <v>0.11649999999999999</v>
      </c>
      <c r="E297" s="14">
        <f t="shared" ca="1" si="171"/>
        <v>1.0004373900000001</v>
      </c>
      <c r="F297" s="14">
        <f ca="1">(TRUNC(PRODUCT($E$12:$E296),16))</f>
        <v>1.0613929925947501</v>
      </c>
      <c r="G297" s="14">
        <f t="shared" ca="1" si="172"/>
        <v>1.0526108442859601</v>
      </c>
      <c r="H297" s="14">
        <f t="shared" ca="1" si="173"/>
        <v>1.00834321</v>
      </c>
      <c r="I297" s="135">
        <v>1.7500000000000002E-2</v>
      </c>
      <c r="J297" s="35">
        <f t="shared" si="175"/>
        <v>44648</v>
      </c>
      <c r="K297" s="2">
        <f t="shared" si="176"/>
        <v>19</v>
      </c>
      <c r="L297" s="18">
        <f t="shared" si="185"/>
        <v>16</v>
      </c>
      <c r="M297" s="136">
        <f t="shared" si="186"/>
        <v>1.0012795640000001</v>
      </c>
      <c r="N297" s="136">
        <f t="shared" ca="1" si="179"/>
        <v>1.0096334499999999</v>
      </c>
      <c r="O297" s="18">
        <f t="shared" si="180"/>
        <v>10</v>
      </c>
      <c r="P297" s="14">
        <f t="shared" ca="1" si="181"/>
        <v>9.6334499900000008</v>
      </c>
      <c r="Q297" s="21">
        <f t="shared" si="167"/>
        <v>0</v>
      </c>
      <c r="R297" s="14">
        <f t="shared" si="182"/>
        <v>0</v>
      </c>
      <c r="S297" s="4" t="str">
        <f t="shared" si="183"/>
        <v>J=</v>
      </c>
      <c r="T297" s="35">
        <f t="shared" si="184"/>
        <v>44677</v>
      </c>
      <c r="U297" s="3"/>
      <c r="V297" s="3"/>
      <c r="W297" s="74">
        <f>[2]Plan1!$A367</f>
        <v>47969</v>
      </c>
      <c r="X297" s="74" t="str">
        <f>[2]Plan1!$C367</f>
        <v>Dia do Trabalho</v>
      </c>
      <c r="Y297" s="64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ht="15" x14ac:dyDescent="0.25">
      <c r="A298" s="35">
        <f t="shared" si="168"/>
        <v>44678</v>
      </c>
      <c r="B298" s="15">
        <f t="shared" ca="1" si="169"/>
        <v>1000.50626599</v>
      </c>
      <c r="C298" s="14">
        <f t="shared" si="170"/>
        <v>1000</v>
      </c>
      <c r="D298" s="13">
        <f ca="1">IF(A298&lt;$B$1,VLOOKUP(A298,[1]DI!$A$4:$B$15000,2,FALSE),0)</f>
        <v>0.11649999999999999</v>
      </c>
      <c r="E298" s="14">
        <f t="shared" ca="1" si="171"/>
        <v>1.0004373900000001</v>
      </c>
      <c r="F298" s="14">
        <f ca="1">(TRUNC(PRODUCT($E$12:$E297),16))</f>
        <v>1.06185723527578</v>
      </c>
      <c r="G298" s="14">
        <f t="shared" ca="1" si="172"/>
        <v>1.0613929925947501</v>
      </c>
      <c r="H298" s="14">
        <f t="shared" ca="1" si="173"/>
        <v>1.0004373900000001</v>
      </c>
      <c r="I298" s="135">
        <v>1.7500000000000002E-2</v>
      </c>
      <c r="J298" s="35">
        <f t="shared" si="175"/>
        <v>44677</v>
      </c>
      <c r="K298" s="2">
        <f t="shared" si="176"/>
        <v>1</v>
      </c>
      <c r="L298" s="18">
        <f t="shared" si="177"/>
        <v>1</v>
      </c>
      <c r="M298" s="12">
        <f t="shared" si="178"/>
        <v>1.000068846</v>
      </c>
      <c r="N298" s="12">
        <f t="shared" ca="1" si="179"/>
        <v>1.0005062659999999</v>
      </c>
      <c r="O298" s="18">
        <f t="shared" si="180"/>
        <v>0</v>
      </c>
      <c r="P298" s="14">
        <f t="shared" ca="1" si="181"/>
        <v>0.50626599000000005</v>
      </c>
      <c r="Q298" s="21">
        <f t="shared" si="167"/>
        <v>0</v>
      </c>
      <c r="R298" s="14">
        <f t="shared" si="182"/>
        <v>0</v>
      </c>
      <c r="S298" s="4" t="str">
        <f t="shared" si="183"/>
        <v>J=</v>
      </c>
      <c r="T298" s="35">
        <f t="shared" si="184"/>
        <v>44707</v>
      </c>
      <c r="U298" s="3"/>
      <c r="V298" s="3"/>
      <c r="W298" s="74">
        <f>[2]Plan1!$A368</f>
        <v>48011</v>
      </c>
      <c r="X298" s="74" t="str">
        <f>[2]Plan1!$C368</f>
        <v>Corpus Christi</v>
      </c>
      <c r="Y298" s="64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ht="15" x14ac:dyDescent="0.25">
      <c r="A299" s="35">
        <f t="shared" si="168"/>
        <v>44679</v>
      </c>
      <c r="B299" s="15">
        <f t="shared" ca="1" si="169"/>
        <v>1001.012787</v>
      </c>
      <c r="C299" s="14">
        <f t="shared" si="170"/>
        <v>1000</v>
      </c>
      <c r="D299" s="13">
        <f ca="1">IF(A299&lt;$B$1,VLOOKUP(A299,[1]DI!$A$4:$B$15000,2,FALSE),0)</f>
        <v>0.11649999999999999</v>
      </c>
      <c r="E299" s="14">
        <f t="shared" ca="1" si="171"/>
        <v>1.0004373900000001</v>
      </c>
      <c r="F299" s="14">
        <f ca="1">(TRUNC(PRODUCT($E$12:$E298),16))</f>
        <v>1.06232168101192</v>
      </c>
      <c r="G299" s="14">
        <f t="shared" ca="1" si="172"/>
        <v>1.0613929925947501</v>
      </c>
      <c r="H299" s="14">
        <f t="shared" ca="1" si="173"/>
        <v>1.0008749699999999</v>
      </c>
      <c r="I299" s="135">
        <v>1.7500000000000002E-2</v>
      </c>
      <c r="J299" s="35">
        <f t="shared" si="175"/>
        <v>44677</v>
      </c>
      <c r="K299" s="2">
        <f t="shared" si="176"/>
        <v>2</v>
      </c>
      <c r="L299" s="18">
        <f t="shared" si="177"/>
        <v>2</v>
      </c>
      <c r="M299" s="12">
        <f t="shared" si="178"/>
        <v>1.000137697</v>
      </c>
      <c r="N299" s="12">
        <f t="shared" ca="1" si="179"/>
        <v>1.0010127870000001</v>
      </c>
      <c r="O299" s="18">
        <f t="shared" si="180"/>
        <v>0</v>
      </c>
      <c r="P299" s="14">
        <f t="shared" ca="1" si="181"/>
        <v>1.0127870000000001</v>
      </c>
      <c r="Q299" s="21">
        <f t="shared" si="167"/>
        <v>0</v>
      </c>
      <c r="R299" s="14">
        <f t="shared" si="182"/>
        <v>0</v>
      </c>
      <c r="S299" s="4" t="str">
        <f t="shared" si="183"/>
        <v>J=</v>
      </c>
      <c r="T299" s="35">
        <f t="shared" si="184"/>
        <v>44707</v>
      </c>
      <c r="U299" s="3"/>
      <c r="V299" s="3"/>
      <c r="W299" s="74">
        <f>[2]Plan1!$A369</f>
        <v>48098</v>
      </c>
      <c r="X299" s="74" t="str">
        <f>[2]Plan1!$C369</f>
        <v>Independência do Brasil</v>
      </c>
      <c r="Y299" s="64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ht="15" x14ac:dyDescent="0.25">
      <c r="A300" s="35">
        <f t="shared" si="168"/>
        <v>44680</v>
      </c>
      <c r="B300" s="15">
        <f t="shared" ref="B300:B331" ca="1" si="187">IF(A300&lt;=TODAY(),C300+P300,IF(AND(A300&gt;TODAY(),A300&lt;=$B$1),IF(VLOOKUP(TODAY(),$A$10:$D$5000,4,FALSE)=0,"n.d",C300+P300),"n.d"))</f>
        <v>1001.5195639999999</v>
      </c>
      <c r="C300" s="14">
        <f t="shared" ref="C300:C331" si="188">(C299-R299)</f>
        <v>1000</v>
      </c>
      <c r="D300" s="13">
        <f ca="1">IF(A300&lt;$B$1,VLOOKUP(A300,[1]DI!$A$4:$B$15000,2,FALSE),0)</f>
        <v>0.11649999999999999</v>
      </c>
      <c r="E300" s="14">
        <f t="shared" ref="E300:E331" ca="1" si="189">ROUND(((1+D300)^(1/252)),8)</f>
        <v>1.0004373900000001</v>
      </c>
      <c r="F300" s="14">
        <f ca="1">(TRUNC(PRODUCT($E$12:$E299),16))</f>
        <v>1.06278632989198</v>
      </c>
      <c r="G300" s="14">
        <f t="shared" ref="G300:G331" ca="1" si="190">IF(O299&gt;0,F299,G299)</f>
        <v>1.0613929925947501</v>
      </c>
      <c r="H300" s="14">
        <f t="shared" ref="H300:H331" ca="1" si="191">ROUND(F300/G300,8)</f>
        <v>1.0013127399999999</v>
      </c>
      <c r="I300" s="135">
        <v>1.7500000000000002E-2</v>
      </c>
      <c r="J300" s="35">
        <f t="shared" ref="J300:J331" si="192">IF(O299&gt;0,VLOOKUP(O299,W$12:AG$150,2),J299)</f>
        <v>44677</v>
      </c>
      <c r="K300" s="2">
        <f t="shared" ref="K300:K331" si="193">IF(A300&gt;J300,IF(NETWORKDAYS(J300,A300,$W$160:$W$544)-1=0,1,NETWORKDAYS(J300,A300,$W$160:$W$544)-1),0)</f>
        <v>3</v>
      </c>
      <c r="L300" s="18">
        <f t="shared" ref="L300:L331" si="194">IF(AND(K300=1,K299=1),1,IF(K300&gt;0,IF(K300=K299,K300+1,K300),0))</f>
        <v>3</v>
      </c>
      <c r="M300" s="12">
        <f t="shared" ref="M300:M331" si="195">ROUND((I300+1)^(L300/252),9)</f>
        <v>1.0002065529999999</v>
      </c>
      <c r="N300" s="12">
        <f t="shared" ref="N300:N331" ca="1" si="196">ROUND(H300*M300,9)</f>
        <v>1.0015195640000001</v>
      </c>
      <c r="O300" s="18">
        <f t="shared" ref="O300:O331" si="197">IF(VLOOKUP(A300,X$12:AE$150,8)=VLOOKUP(A299,X$12:AE$150,8),0,VLOOKUP(A300,X$12:AE$150,8))</f>
        <v>0</v>
      </c>
      <c r="P300" s="14">
        <f t="shared" ref="P300:P331" ca="1" si="198">TRUNC(((N300-1)*C300),8)</f>
        <v>1.5195639999999999</v>
      </c>
      <c r="Q300" s="21">
        <f t="shared" si="167"/>
        <v>0</v>
      </c>
      <c r="R300" s="14">
        <f t="shared" ref="R300:R331" si="199">IF(Q300&gt;0,TRUNC(Q300*C300,8),0)</f>
        <v>0</v>
      </c>
      <c r="S300" s="4" t="str">
        <f t="shared" ref="S300:S331" si="200">IF(O299&gt;0,VLOOKUP(O299,W$12:AG$150,10),S299)</f>
        <v>J=</v>
      </c>
      <c r="T300" s="35">
        <f t="shared" ref="T300:T331" si="201">IF(O299&gt;0,VLOOKUP(O299,W$12:AG$150,11),T299)</f>
        <v>44707</v>
      </c>
      <c r="U300" s="3"/>
      <c r="V300" s="3"/>
      <c r="W300" s="74">
        <f>[2]Plan1!$A370</f>
        <v>48133</v>
      </c>
      <c r="X300" s="74" t="str">
        <f>[2]Plan1!$C370</f>
        <v>Nossa Sr.a Aparecida - Padroeira do Brasil</v>
      </c>
      <c r="Y300" s="64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ht="15" x14ac:dyDescent="0.25">
      <c r="A301" s="35">
        <f t="shared" si="168"/>
        <v>44681</v>
      </c>
      <c r="B301" s="15">
        <f t="shared" ca="1" si="187"/>
        <v>1002.02660499</v>
      </c>
      <c r="C301" s="14">
        <f t="shared" si="188"/>
        <v>1000</v>
      </c>
      <c r="D301" s="13">
        <f ca="1">IF(A301&lt;$B$1,VLOOKUP(A301,[1]DI!$A$4:$B$15000,2,FALSE),0)</f>
        <v>0</v>
      </c>
      <c r="E301" s="14">
        <f t="shared" ca="1" si="189"/>
        <v>1</v>
      </c>
      <c r="F301" s="14">
        <f ca="1">(TRUNC(PRODUCT($E$12:$E300),16))</f>
        <v>1.0632511820048101</v>
      </c>
      <c r="G301" s="14">
        <f t="shared" ca="1" si="190"/>
        <v>1.0613929925947501</v>
      </c>
      <c r="H301" s="14">
        <f t="shared" ca="1" si="191"/>
        <v>1.00175071</v>
      </c>
      <c r="I301" s="135">
        <v>1.7500000000000002E-2</v>
      </c>
      <c r="J301" s="35">
        <f t="shared" si="192"/>
        <v>44677</v>
      </c>
      <c r="K301" s="2">
        <f t="shared" si="193"/>
        <v>3</v>
      </c>
      <c r="L301" s="18">
        <f t="shared" si="194"/>
        <v>4</v>
      </c>
      <c r="M301" s="12">
        <f t="shared" si="195"/>
        <v>1.000275413</v>
      </c>
      <c r="N301" s="12">
        <f t="shared" ca="1" si="196"/>
        <v>1.002026605</v>
      </c>
      <c r="O301" s="18">
        <f t="shared" si="197"/>
        <v>0</v>
      </c>
      <c r="P301" s="14">
        <f t="shared" ca="1" si="198"/>
        <v>2.0266049900000001</v>
      </c>
      <c r="Q301" s="21">
        <f t="shared" si="167"/>
        <v>0</v>
      </c>
      <c r="R301" s="14">
        <f t="shared" si="199"/>
        <v>0</v>
      </c>
      <c r="S301" s="4" t="str">
        <f t="shared" si="200"/>
        <v>J=</v>
      </c>
      <c r="T301" s="35">
        <f t="shared" si="201"/>
        <v>44707</v>
      </c>
      <c r="U301" s="3"/>
      <c r="V301" s="3"/>
      <c r="W301" s="74">
        <f>[2]Plan1!$A371</f>
        <v>48154</v>
      </c>
      <c r="X301" s="74" t="str">
        <f>[2]Plan1!$C371</f>
        <v>Finados</v>
      </c>
      <c r="Y301" s="64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ht="15" x14ac:dyDescent="0.25">
      <c r="A302" s="35">
        <f t="shared" si="168"/>
        <v>44682</v>
      </c>
      <c r="B302" s="15">
        <f t="shared" ca="1" si="187"/>
        <v>1002.02660499</v>
      </c>
      <c r="C302" s="14">
        <f t="shared" si="188"/>
        <v>1000</v>
      </c>
      <c r="D302" s="13">
        <f ca="1">IF(A302&lt;$B$1,VLOOKUP(A302,[1]DI!$A$4:$B$15000,2,FALSE),0)</f>
        <v>0</v>
      </c>
      <c r="E302" s="14">
        <f t="shared" ca="1" si="189"/>
        <v>1</v>
      </c>
      <c r="F302" s="14">
        <f ca="1">(TRUNC(PRODUCT($E$12:$E301),16))</f>
        <v>1.0632511820048101</v>
      </c>
      <c r="G302" s="14">
        <f t="shared" ca="1" si="190"/>
        <v>1.0613929925947501</v>
      </c>
      <c r="H302" s="14">
        <f t="shared" ca="1" si="191"/>
        <v>1.00175071</v>
      </c>
      <c r="I302" s="135">
        <v>1.7500000000000002E-2</v>
      </c>
      <c r="J302" s="35">
        <f t="shared" si="192"/>
        <v>44677</v>
      </c>
      <c r="K302" s="2">
        <f t="shared" si="193"/>
        <v>3</v>
      </c>
      <c r="L302" s="18">
        <f t="shared" si="194"/>
        <v>4</v>
      </c>
      <c r="M302" s="12">
        <f t="shared" si="195"/>
        <v>1.000275413</v>
      </c>
      <c r="N302" s="12">
        <f t="shared" ca="1" si="196"/>
        <v>1.002026605</v>
      </c>
      <c r="O302" s="18">
        <f t="shared" si="197"/>
        <v>0</v>
      </c>
      <c r="P302" s="14">
        <f t="shared" ca="1" si="198"/>
        <v>2.0266049900000001</v>
      </c>
      <c r="Q302" s="21">
        <f t="shared" si="167"/>
        <v>0</v>
      </c>
      <c r="R302" s="14">
        <f t="shared" si="199"/>
        <v>0</v>
      </c>
      <c r="S302" s="4" t="str">
        <f t="shared" si="200"/>
        <v>J=</v>
      </c>
      <c r="T302" s="35">
        <f t="shared" si="201"/>
        <v>44707</v>
      </c>
      <c r="U302" s="3"/>
      <c r="V302" s="3"/>
      <c r="W302" s="74">
        <f>[2]Plan1!$A372</f>
        <v>48167</v>
      </c>
      <c r="X302" s="74" t="str">
        <f>[2]Plan1!$C372</f>
        <v>Proclamação da República</v>
      </c>
      <c r="Y302" s="75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ht="15" x14ac:dyDescent="0.25">
      <c r="A303" s="35">
        <f t="shared" si="168"/>
        <v>44683</v>
      </c>
      <c r="B303" s="15">
        <f t="shared" ca="1" si="187"/>
        <v>1002.02660499</v>
      </c>
      <c r="C303" s="14">
        <f t="shared" si="188"/>
        <v>1000</v>
      </c>
      <c r="D303" s="13">
        <f ca="1">IF(A303&lt;$B$1,VLOOKUP(A303,[1]DI!$A$4:$B$15000,2,FALSE),0)</f>
        <v>0.11649999999999999</v>
      </c>
      <c r="E303" s="14">
        <f t="shared" ca="1" si="189"/>
        <v>1.0004373900000001</v>
      </c>
      <c r="F303" s="14">
        <f ca="1">(TRUNC(PRODUCT($E$12:$E302),16))</f>
        <v>1.0632511820048101</v>
      </c>
      <c r="G303" s="14">
        <f t="shared" ca="1" si="190"/>
        <v>1.0613929925947501</v>
      </c>
      <c r="H303" s="14">
        <f t="shared" ca="1" si="191"/>
        <v>1.00175071</v>
      </c>
      <c r="I303" s="135">
        <v>1.7500000000000002E-2</v>
      </c>
      <c r="J303" s="35">
        <f t="shared" si="192"/>
        <v>44677</v>
      </c>
      <c r="K303" s="2">
        <f t="shared" si="193"/>
        <v>4</v>
      </c>
      <c r="L303" s="18">
        <f t="shared" si="194"/>
        <v>4</v>
      </c>
      <c r="M303" s="12">
        <f t="shared" si="195"/>
        <v>1.000275413</v>
      </c>
      <c r="N303" s="12">
        <f t="shared" ca="1" si="196"/>
        <v>1.002026605</v>
      </c>
      <c r="O303" s="18">
        <f t="shared" si="197"/>
        <v>0</v>
      </c>
      <c r="P303" s="14">
        <f t="shared" ca="1" si="198"/>
        <v>2.0266049900000001</v>
      </c>
      <c r="Q303" s="21">
        <f t="shared" si="167"/>
        <v>0</v>
      </c>
      <c r="R303" s="14">
        <f t="shared" si="199"/>
        <v>0</v>
      </c>
      <c r="S303" s="4" t="str">
        <f t="shared" si="200"/>
        <v>J=</v>
      </c>
      <c r="T303" s="35">
        <f t="shared" si="201"/>
        <v>44707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ht="15" x14ac:dyDescent="0.25">
      <c r="A304" s="35">
        <f t="shared" si="168"/>
        <v>44684</v>
      </c>
      <c r="B304" s="15">
        <f t="shared" ca="1" si="187"/>
        <v>1002.53389199</v>
      </c>
      <c r="C304" s="14">
        <f t="shared" si="188"/>
        <v>1000</v>
      </c>
      <c r="D304" s="13">
        <f ca="1">IF(A304&lt;$B$1,VLOOKUP(A304,[1]DI!$A$4:$B$15000,2,FALSE),0)</f>
        <v>0.11649999999999999</v>
      </c>
      <c r="E304" s="14">
        <f t="shared" ca="1" si="189"/>
        <v>1.0004373900000001</v>
      </c>
      <c r="F304" s="14">
        <f ca="1">(TRUNC(PRODUCT($E$12:$E303),16))</f>
        <v>1.0637162374393101</v>
      </c>
      <c r="G304" s="14">
        <f t="shared" ca="1" si="190"/>
        <v>1.0613929925947501</v>
      </c>
      <c r="H304" s="14">
        <f t="shared" ca="1" si="191"/>
        <v>1.00218886</v>
      </c>
      <c r="I304" s="135">
        <v>1.7500000000000002E-2</v>
      </c>
      <c r="J304" s="35">
        <f t="shared" si="192"/>
        <v>44677</v>
      </c>
      <c r="K304" s="2">
        <f t="shared" si="193"/>
        <v>5</v>
      </c>
      <c r="L304" s="18">
        <f t="shared" si="194"/>
        <v>5</v>
      </c>
      <c r="M304" s="12">
        <f t="shared" si="195"/>
        <v>1.000344278</v>
      </c>
      <c r="N304" s="12">
        <f t="shared" ca="1" si="196"/>
        <v>1.002533892</v>
      </c>
      <c r="O304" s="18">
        <f t="shared" si="197"/>
        <v>0</v>
      </c>
      <c r="P304" s="14">
        <f t="shared" ca="1" si="198"/>
        <v>2.5338919899999999</v>
      </c>
      <c r="Q304" s="21">
        <f t="shared" si="167"/>
        <v>0</v>
      </c>
      <c r="R304" s="14">
        <f t="shared" si="199"/>
        <v>0</v>
      </c>
      <c r="S304" s="4" t="str">
        <f t="shared" si="200"/>
        <v>J=</v>
      </c>
      <c r="T304" s="35">
        <f t="shared" si="201"/>
        <v>44707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ht="15" x14ac:dyDescent="0.25">
      <c r="A305" s="35">
        <f t="shared" si="168"/>
        <v>44685</v>
      </c>
      <c r="B305" s="15">
        <f t="shared" ca="1" si="187"/>
        <v>1003.041443</v>
      </c>
      <c r="C305" s="14">
        <f t="shared" si="188"/>
        <v>1000</v>
      </c>
      <c r="D305" s="13">
        <f ca="1">IF(A305&lt;$B$1,VLOOKUP(A305,[1]DI!$A$4:$B$15000,2,FALSE),0)</f>
        <v>0.11649999999999999</v>
      </c>
      <c r="E305" s="14">
        <f t="shared" ca="1" si="189"/>
        <v>1.0004373900000001</v>
      </c>
      <c r="F305" s="14">
        <f ca="1">(TRUNC(PRODUCT($E$12:$E304),16))</f>
        <v>1.0641814962844001</v>
      </c>
      <c r="G305" s="14">
        <f t="shared" ca="1" si="190"/>
        <v>1.0613929925947501</v>
      </c>
      <c r="H305" s="14">
        <f t="shared" ca="1" si="191"/>
        <v>1.00262721</v>
      </c>
      <c r="I305" s="135">
        <v>1.7500000000000002E-2</v>
      </c>
      <c r="J305" s="35">
        <f t="shared" si="192"/>
        <v>44677</v>
      </c>
      <c r="K305" s="2">
        <f t="shared" si="193"/>
        <v>6</v>
      </c>
      <c r="L305" s="18">
        <f t="shared" si="194"/>
        <v>6</v>
      </c>
      <c r="M305" s="12">
        <f t="shared" si="195"/>
        <v>1.000413148</v>
      </c>
      <c r="N305" s="12">
        <f t="shared" ca="1" si="196"/>
        <v>1.0030414430000001</v>
      </c>
      <c r="O305" s="18">
        <f t="shared" si="197"/>
        <v>0</v>
      </c>
      <c r="P305" s="14">
        <f t="shared" ca="1" si="198"/>
        <v>3.0414430000000001</v>
      </c>
      <c r="Q305" s="21">
        <f t="shared" si="167"/>
        <v>0</v>
      </c>
      <c r="R305" s="14">
        <f t="shared" si="199"/>
        <v>0</v>
      </c>
      <c r="S305" s="4" t="str">
        <f t="shared" si="200"/>
        <v>J=</v>
      </c>
      <c r="T305" s="35">
        <f t="shared" si="201"/>
        <v>44707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ht="15" x14ac:dyDescent="0.25">
      <c r="A306" s="35">
        <f t="shared" si="168"/>
        <v>44686</v>
      </c>
      <c r="B306" s="15">
        <f t="shared" ca="1" si="187"/>
        <v>1003.54925099</v>
      </c>
      <c r="C306" s="14">
        <f t="shared" si="188"/>
        <v>1000</v>
      </c>
      <c r="D306" s="13">
        <f ca="1">IF(A306&lt;$B$1,VLOOKUP(A306,[1]DI!$A$4:$B$15000,2,FALSE),0)</f>
        <v>0.1265</v>
      </c>
      <c r="E306" s="14">
        <f t="shared" ca="1" si="189"/>
        <v>1.0004727899999999</v>
      </c>
      <c r="F306" s="14">
        <f ca="1">(TRUNC(PRODUCT($E$12:$E305),16))</f>
        <v>1.0646469586290599</v>
      </c>
      <c r="G306" s="14">
        <f t="shared" ca="1" si="190"/>
        <v>1.0613929925947501</v>
      </c>
      <c r="H306" s="14">
        <f t="shared" ca="1" si="191"/>
        <v>1.00306575</v>
      </c>
      <c r="I306" s="135">
        <v>1.7500000000000002E-2</v>
      </c>
      <c r="J306" s="35">
        <f t="shared" si="192"/>
        <v>44677</v>
      </c>
      <c r="K306" s="2">
        <f t="shared" si="193"/>
        <v>7</v>
      </c>
      <c r="L306" s="18">
        <f t="shared" si="194"/>
        <v>7</v>
      </c>
      <c r="M306" s="12">
        <f t="shared" si="195"/>
        <v>1.000482023</v>
      </c>
      <c r="N306" s="12">
        <f t="shared" ca="1" si="196"/>
        <v>1.0035492509999999</v>
      </c>
      <c r="O306" s="18">
        <f t="shared" si="197"/>
        <v>0</v>
      </c>
      <c r="P306" s="14">
        <f t="shared" ca="1" si="198"/>
        <v>3.54925099</v>
      </c>
      <c r="Q306" s="21">
        <f t="shared" si="167"/>
        <v>0</v>
      </c>
      <c r="R306" s="14">
        <f t="shared" si="199"/>
        <v>0</v>
      </c>
      <c r="S306" s="4" t="str">
        <f t="shared" si="200"/>
        <v>J=</v>
      </c>
      <c r="T306" s="35">
        <f t="shared" si="201"/>
        <v>44707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ht="15" x14ac:dyDescent="0.25">
      <c r="A307" s="35">
        <f t="shared" si="168"/>
        <v>44687</v>
      </c>
      <c r="B307" s="15">
        <f t="shared" ca="1" si="187"/>
        <v>1004.09284199</v>
      </c>
      <c r="C307" s="14">
        <f t="shared" si="188"/>
        <v>1000</v>
      </c>
      <c r="D307" s="13">
        <f ca="1">IF(A307&lt;$B$1,VLOOKUP(A307,[1]DI!$A$4:$B$15000,2,FALSE),0)</f>
        <v>0.1265</v>
      </c>
      <c r="E307" s="14">
        <f t="shared" ca="1" si="189"/>
        <v>1.0004727899999999</v>
      </c>
      <c r="F307" s="14">
        <f ca="1">(TRUNC(PRODUCT($E$12:$E306),16))</f>
        <v>1.06515031306463</v>
      </c>
      <c r="G307" s="14">
        <f t="shared" ca="1" si="190"/>
        <v>1.0613929925947501</v>
      </c>
      <c r="H307" s="14">
        <f t="shared" ca="1" si="191"/>
        <v>1.0035399899999999</v>
      </c>
      <c r="I307" s="135">
        <v>1.7500000000000002E-2</v>
      </c>
      <c r="J307" s="35">
        <f t="shared" si="192"/>
        <v>44677</v>
      </c>
      <c r="K307" s="2">
        <f t="shared" si="193"/>
        <v>8</v>
      </c>
      <c r="L307" s="18">
        <f t="shared" si="194"/>
        <v>8</v>
      </c>
      <c r="M307" s="12">
        <f t="shared" si="195"/>
        <v>1.0005509020000001</v>
      </c>
      <c r="N307" s="12">
        <f t="shared" ca="1" si="196"/>
        <v>1.0040928419999999</v>
      </c>
      <c r="O307" s="18">
        <f t="shared" si="197"/>
        <v>0</v>
      </c>
      <c r="P307" s="14">
        <f t="shared" ca="1" si="198"/>
        <v>4.0928419900000002</v>
      </c>
      <c r="Q307" s="21">
        <f t="shared" si="167"/>
        <v>0</v>
      </c>
      <c r="R307" s="14">
        <f t="shared" si="199"/>
        <v>0</v>
      </c>
      <c r="S307" s="4" t="str">
        <f t="shared" si="200"/>
        <v>J=</v>
      </c>
      <c r="T307" s="35">
        <f t="shared" si="201"/>
        <v>44707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ht="15" x14ac:dyDescent="0.25">
      <c r="A308" s="35">
        <f t="shared" si="168"/>
        <v>44688</v>
      </c>
      <c r="B308" s="15">
        <f t="shared" ca="1" si="187"/>
        <v>1004.636724</v>
      </c>
      <c r="C308" s="14">
        <f t="shared" si="188"/>
        <v>1000</v>
      </c>
      <c r="D308" s="13">
        <f ca="1">IF(A308&lt;$B$1,VLOOKUP(A308,[1]DI!$A$4:$B$15000,2,FALSE),0)</f>
        <v>0</v>
      </c>
      <c r="E308" s="14">
        <f t="shared" ca="1" si="189"/>
        <v>1</v>
      </c>
      <c r="F308" s="14">
        <f ca="1">(TRUNC(PRODUCT($E$12:$E307),16))</f>
        <v>1.06565390548114</v>
      </c>
      <c r="G308" s="14">
        <f t="shared" ca="1" si="190"/>
        <v>1.0613929925947501</v>
      </c>
      <c r="H308" s="14">
        <f t="shared" ca="1" si="191"/>
        <v>1.0040144499999999</v>
      </c>
      <c r="I308" s="135">
        <v>1.7500000000000002E-2</v>
      </c>
      <c r="J308" s="35">
        <f t="shared" si="192"/>
        <v>44677</v>
      </c>
      <c r="K308" s="2">
        <f t="shared" si="193"/>
        <v>8</v>
      </c>
      <c r="L308" s="18">
        <f t="shared" si="194"/>
        <v>9</v>
      </c>
      <c r="M308" s="12">
        <f t="shared" si="195"/>
        <v>1.0006197859999999</v>
      </c>
      <c r="N308" s="12">
        <f t="shared" ca="1" si="196"/>
        <v>1.004636724</v>
      </c>
      <c r="O308" s="18">
        <f t="shared" si="197"/>
        <v>0</v>
      </c>
      <c r="P308" s="14">
        <f t="shared" ca="1" si="198"/>
        <v>4.6367240000000001</v>
      </c>
      <c r="Q308" s="21">
        <f t="shared" si="167"/>
        <v>0</v>
      </c>
      <c r="R308" s="14">
        <f t="shared" si="199"/>
        <v>0</v>
      </c>
      <c r="S308" s="4" t="str">
        <f t="shared" si="200"/>
        <v>J=</v>
      </c>
      <c r="T308" s="35">
        <f t="shared" si="201"/>
        <v>44707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ht="15" x14ac:dyDescent="0.25">
      <c r="A309" s="35">
        <f t="shared" si="168"/>
        <v>44689</v>
      </c>
      <c r="B309" s="15">
        <f t="shared" ca="1" si="187"/>
        <v>1004.636724</v>
      </c>
      <c r="C309" s="14">
        <f t="shared" si="188"/>
        <v>1000</v>
      </c>
      <c r="D309" s="13">
        <f ca="1">IF(A309&lt;$B$1,VLOOKUP(A309,[1]DI!$A$4:$B$15000,2,FALSE),0)</f>
        <v>0</v>
      </c>
      <c r="E309" s="14">
        <f t="shared" ca="1" si="189"/>
        <v>1</v>
      </c>
      <c r="F309" s="14">
        <f ca="1">(TRUNC(PRODUCT($E$12:$E308),16))</f>
        <v>1.06565390548114</v>
      </c>
      <c r="G309" s="14">
        <f t="shared" ca="1" si="190"/>
        <v>1.0613929925947501</v>
      </c>
      <c r="H309" s="14">
        <f t="shared" ca="1" si="191"/>
        <v>1.0040144499999999</v>
      </c>
      <c r="I309" s="135">
        <v>1.7500000000000002E-2</v>
      </c>
      <c r="J309" s="35">
        <f t="shared" si="192"/>
        <v>44677</v>
      </c>
      <c r="K309" s="2">
        <f t="shared" si="193"/>
        <v>8</v>
      </c>
      <c r="L309" s="18">
        <f t="shared" si="194"/>
        <v>9</v>
      </c>
      <c r="M309" s="12">
        <f t="shared" si="195"/>
        <v>1.0006197859999999</v>
      </c>
      <c r="N309" s="12">
        <f t="shared" ca="1" si="196"/>
        <v>1.004636724</v>
      </c>
      <c r="O309" s="18">
        <f t="shared" si="197"/>
        <v>0</v>
      </c>
      <c r="P309" s="14">
        <f t="shared" ca="1" si="198"/>
        <v>4.6367240000000001</v>
      </c>
      <c r="Q309" s="21">
        <f t="shared" si="167"/>
        <v>0</v>
      </c>
      <c r="R309" s="14">
        <f t="shared" si="199"/>
        <v>0</v>
      </c>
      <c r="S309" s="4" t="str">
        <f t="shared" si="200"/>
        <v>J=</v>
      </c>
      <c r="T309" s="35">
        <f t="shared" si="201"/>
        <v>44707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ht="15" x14ac:dyDescent="0.25">
      <c r="A310" s="35">
        <f t="shared" si="168"/>
        <v>44690</v>
      </c>
      <c r="B310" s="15">
        <f t="shared" ca="1" si="187"/>
        <v>1004.636724</v>
      </c>
      <c r="C310" s="14">
        <f t="shared" si="188"/>
        <v>1000</v>
      </c>
      <c r="D310" s="13">
        <f ca="1">IF(A310&lt;$B$1,VLOOKUP(A310,[1]DI!$A$4:$B$15000,2,FALSE),0)</f>
        <v>0.1265</v>
      </c>
      <c r="E310" s="14">
        <f t="shared" ca="1" si="189"/>
        <v>1.0004727899999999</v>
      </c>
      <c r="F310" s="14">
        <f ca="1">(TRUNC(PRODUCT($E$12:$E309),16))</f>
        <v>1.06565390548114</v>
      </c>
      <c r="G310" s="14">
        <f t="shared" ca="1" si="190"/>
        <v>1.0613929925947501</v>
      </c>
      <c r="H310" s="14">
        <f t="shared" ca="1" si="191"/>
        <v>1.0040144499999999</v>
      </c>
      <c r="I310" s="135">
        <v>1.7500000000000002E-2</v>
      </c>
      <c r="J310" s="35">
        <f t="shared" si="192"/>
        <v>44677</v>
      </c>
      <c r="K310" s="2">
        <f t="shared" si="193"/>
        <v>9</v>
      </c>
      <c r="L310" s="18">
        <f t="shared" si="194"/>
        <v>9</v>
      </c>
      <c r="M310" s="12">
        <f t="shared" si="195"/>
        <v>1.0006197859999999</v>
      </c>
      <c r="N310" s="12">
        <f t="shared" ca="1" si="196"/>
        <v>1.004636724</v>
      </c>
      <c r="O310" s="18">
        <f t="shared" si="197"/>
        <v>0</v>
      </c>
      <c r="P310" s="14">
        <f t="shared" ca="1" si="198"/>
        <v>4.6367240000000001</v>
      </c>
      <c r="Q310" s="21">
        <f t="shared" si="167"/>
        <v>0</v>
      </c>
      <c r="R310" s="14">
        <f t="shared" si="199"/>
        <v>0</v>
      </c>
      <c r="S310" s="4" t="str">
        <f t="shared" si="200"/>
        <v>J=</v>
      </c>
      <c r="T310" s="35">
        <f t="shared" si="201"/>
        <v>44707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ht="15" x14ac:dyDescent="0.25">
      <c r="A311" s="35">
        <f t="shared" si="168"/>
        <v>44691</v>
      </c>
      <c r="B311" s="15">
        <f t="shared" ca="1" si="187"/>
        <v>1005.18090699</v>
      </c>
      <c r="C311" s="14">
        <f t="shared" si="188"/>
        <v>1000</v>
      </c>
      <c r="D311" s="13">
        <f ca="1">IF(A311&lt;$B$1,VLOOKUP(A311,[1]DI!$A$4:$B$15000,2,FALSE),0)</f>
        <v>0.1265</v>
      </c>
      <c r="E311" s="14">
        <f t="shared" ca="1" si="189"/>
        <v>1.0004727899999999</v>
      </c>
      <c r="F311" s="14">
        <f ca="1">(TRUNC(PRODUCT($E$12:$E310),16))</f>
        <v>1.0661577359911201</v>
      </c>
      <c r="G311" s="14">
        <f t="shared" ca="1" si="190"/>
        <v>1.0613929925947501</v>
      </c>
      <c r="H311" s="14">
        <f t="shared" ca="1" si="191"/>
        <v>1.00448914</v>
      </c>
      <c r="I311" s="135">
        <v>1.7500000000000002E-2</v>
      </c>
      <c r="J311" s="35">
        <f t="shared" si="192"/>
        <v>44677</v>
      </c>
      <c r="K311" s="2">
        <f t="shared" si="193"/>
        <v>10</v>
      </c>
      <c r="L311" s="18">
        <f t="shared" si="194"/>
        <v>10</v>
      </c>
      <c r="M311" s="12">
        <f t="shared" si="195"/>
        <v>1.0006886749999999</v>
      </c>
      <c r="N311" s="12">
        <f t="shared" ca="1" si="196"/>
        <v>1.005180907</v>
      </c>
      <c r="O311" s="18">
        <f t="shared" si="197"/>
        <v>0</v>
      </c>
      <c r="P311" s="14">
        <f t="shared" ca="1" si="198"/>
        <v>5.1809069900000004</v>
      </c>
      <c r="Q311" s="21">
        <f t="shared" si="167"/>
        <v>0</v>
      </c>
      <c r="R311" s="14">
        <f t="shared" si="199"/>
        <v>0</v>
      </c>
      <c r="S311" s="4" t="str">
        <f t="shared" si="200"/>
        <v>J=</v>
      </c>
      <c r="T311" s="35">
        <f t="shared" si="201"/>
        <v>44707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ht="15" x14ac:dyDescent="0.25">
      <c r="A312" s="35">
        <f t="shared" si="168"/>
        <v>44692</v>
      </c>
      <c r="B312" s="15">
        <f t="shared" ca="1" si="187"/>
        <v>1005.72537999</v>
      </c>
      <c r="C312" s="14">
        <f t="shared" si="188"/>
        <v>1000</v>
      </c>
      <c r="D312" s="13">
        <f ca="1">IF(A312&lt;$B$1,VLOOKUP(A312,[1]DI!$A$4:$B$15000,2,FALSE),0)</f>
        <v>0.1265</v>
      </c>
      <c r="E312" s="14">
        <f t="shared" ca="1" si="189"/>
        <v>1.0004727899999999</v>
      </c>
      <c r="F312" s="14">
        <f ca="1">(TRUNC(PRODUCT($E$12:$E311),16))</f>
        <v>1.0666618047071199</v>
      </c>
      <c r="G312" s="14">
        <f t="shared" ca="1" si="190"/>
        <v>1.0613929925947501</v>
      </c>
      <c r="H312" s="14">
        <f t="shared" ca="1" si="191"/>
        <v>1.0049640500000001</v>
      </c>
      <c r="I312" s="135">
        <v>1.7500000000000002E-2</v>
      </c>
      <c r="J312" s="35">
        <f t="shared" si="192"/>
        <v>44677</v>
      </c>
      <c r="K312" s="2">
        <f t="shared" si="193"/>
        <v>11</v>
      </c>
      <c r="L312" s="18">
        <f t="shared" si="194"/>
        <v>11</v>
      </c>
      <c r="M312" s="12">
        <f t="shared" si="195"/>
        <v>1.0007575689999999</v>
      </c>
      <c r="N312" s="12">
        <f t="shared" ca="1" si="196"/>
        <v>1.0057253799999999</v>
      </c>
      <c r="O312" s="18">
        <f t="shared" si="197"/>
        <v>0</v>
      </c>
      <c r="P312" s="14">
        <f t="shared" ca="1" si="198"/>
        <v>5.7253799900000004</v>
      </c>
      <c r="Q312" s="21">
        <f t="shared" si="167"/>
        <v>0</v>
      </c>
      <c r="R312" s="14">
        <f t="shared" si="199"/>
        <v>0</v>
      </c>
      <c r="S312" s="4" t="str">
        <f t="shared" si="200"/>
        <v>J=</v>
      </c>
      <c r="T312" s="35">
        <f t="shared" si="201"/>
        <v>44707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ht="15" x14ac:dyDescent="0.25">
      <c r="A313" s="35">
        <f t="shared" si="168"/>
        <v>44693</v>
      </c>
      <c r="B313" s="15">
        <f t="shared" ca="1" si="187"/>
        <v>1006.27015199</v>
      </c>
      <c r="C313" s="14">
        <f t="shared" si="188"/>
        <v>1000</v>
      </c>
      <c r="D313" s="13">
        <f ca="1">IF(A313&lt;$B$1,VLOOKUP(A313,[1]DI!$A$4:$B$15000,2,FALSE),0)</f>
        <v>0.1265</v>
      </c>
      <c r="E313" s="14">
        <f t="shared" ca="1" si="189"/>
        <v>1.0004727899999999</v>
      </c>
      <c r="F313" s="14">
        <f ca="1">(TRUNC(PRODUCT($E$12:$E312),16))</f>
        <v>1.0671661117417599</v>
      </c>
      <c r="G313" s="14">
        <f t="shared" ca="1" si="190"/>
        <v>1.0613929925947501</v>
      </c>
      <c r="H313" s="14">
        <f t="shared" ca="1" si="191"/>
        <v>1.0054391899999999</v>
      </c>
      <c r="I313" s="135">
        <v>1.7500000000000002E-2</v>
      </c>
      <c r="J313" s="35">
        <f t="shared" si="192"/>
        <v>44677</v>
      </c>
      <c r="K313" s="2">
        <f t="shared" si="193"/>
        <v>12</v>
      </c>
      <c r="L313" s="18">
        <f t="shared" si="194"/>
        <v>12</v>
      </c>
      <c r="M313" s="12">
        <f t="shared" si="195"/>
        <v>1.000826467</v>
      </c>
      <c r="N313" s="12">
        <f t="shared" ca="1" si="196"/>
        <v>1.0062701519999999</v>
      </c>
      <c r="O313" s="18">
        <f t="shared" si="197"/>
        <v>0</v>
      </c>
      <c r="P313" s="14">
        <f t="shared" ca="1" si="198"/>
        <v>6.2701519899999996</v>
      </c>
      <c r="Q313" s="21">
        <f t="shared" si="167"/>
        <v>0</v>
      </c>
      <c r="R313" s="14">
        <f t="shared" si="199"/>
        <v>0</v>
      </c>
      <c r="S313" s="4" t="str">
        <f t="shared" si="200"/>
        <v>J=</v>
      </c>
      <c r="T313" s="35">
        <f t="shared" si="201"/>
        <v>44707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ht="15" x14ac:dyDescent="0.25">
      <c r="A314" s="35">
        <f t="shared" si="168"/>
        <v>44694</v>
      </c>
      <c r="B314" s="15">
        <f t="shared" ca="1" si="187"/>
        <v>1006.81521599</v>
      </c>
      <c r="C314" s="14">
        <f t="shared" si="188"/>
        <v>1000</v>
      </c>
      <c r="D314" s="13">
        <f ca="1">IF(A314&lt;$B$1,VLOOKUP(A314,[1]DI!$A$4:$B$15000,2,FALSE),0)</f>
        <v>0.1265</v>
      </c>
      <c r="E314" s="14">
        <f t="shared" ca="1" si="189"/>
        <v>1.0004727899999999</v>
      </c>
      <c r="F314" s="14">
        <f ca="1">(TRUNC(PRODUCT($E$12:$E313),16))</f>
        <v>1.0676706572077299</v>
      </c>
      <c r="G314" s="14">
        <f t="shared" ca="1" si="190"/>
        <v>1.0613929925947501</v>
      </c>
      <c r="H314" s="14">
        <f t="shared" ca="1" si="191"/>
        <v>1.00591455</v>
      </c>
      <c r="I314" s="135">
        <v>1.7500000000000002E-2</v>
      </c>
      <c r="J314" s="35">
        <f t="shared" si="192"/>
        <v>44677</v>
      </c>
      <c r="K314" s="2">
        <f t="shared" si="193"/>
        <v>13</v>
      </c>
      <c r="L314" s="18">
        <f t="shared" si="194"/>
        <v>13</v>
      </c>
      <c r="M314" s="12">
        <f t="shared" si="195"/>
        <v>1.0008953700000001</v>
      </c>
      <c r="N314" s="12">
        <f t="shared" ca="1" si="196"/>
        <v>1.0068152159999999</v>
      </c>
      <c r="O314" s="18">
        <f t="shared" si="197"/>
        <v>0</v>
      </c>
      <c r="P314" s="14">
        <f t="shared" ca="1" si="198"/>
        <v>6.8152159899999996</v>
      </c>
      <c r="Q314" s="21">
        <f t="shared" si="167"/>
        <v>0</v>
      </c>
      <c r="R314" s="14">
        <f t="shared" si="199"/>
        <v>0</v>
      </c>
      <c r="S314" s="4" t="str">
        <f t="shared" si="200"/>
        <v>J=</v>
      </c>
      <c r="T314" s="35">
        <f t="shared" si="201"/>
        <v>44707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ht="15" x14ac:dyDescent="0.25">
      <c r="A315" s="35">
        <f t="shared" si="168"/>
        <v>44695</v>
      </c>
      <c r="B315" s="15">
        <f t="shared" ca="1" si="187"/>
        <v>1007.36058</v>
      </c>
      <c r="C315" s="14">
        <f t="shared" si="188"/>
        <v>1000</v>
      </c>
      <c r="D315" s="13">
        <f ca="1">IF(A315&lt;$B$1,VLOOKUP(A315,[1]DI!$A$4:$B$15000,2,FALSE),0)</f>
        <v>0</v>
      </c>
      <c r="E315" s="14">
        <f t="shared" ca="1" si="189"/>
        <v>1</v>
      </c>
      <c r="F315" s="14">
        <f ca="1">(TRUNC(PRODUCT($E$12:$E314),16))</f>
        <v>1.06817544121775</v>
      </c>
      <c r="G315" s="14">
        <f t="shared" ca="1" si="190"/>
        <v>1.0613929925947501</v>
      </c>
      <c r="H315" s="14">
        <f t="shared" ca="1" si="191"/>
        <v>1.0063901399999999</v>
      </c>
      <c r="I315" s="135">
        <v>1.7500000000000002E-2</v>
      </c>
      <c r="J315" s="35">
        <f t="shared" si="192"/>
        <v>44677</v>
      </c>
      <c r="K315" s="2">
        <f t="shared" si="193"/>
        <v>13</v>
      </c>
      <c r="L315" s="18">
        <f t="shared" si="194"/>
        <v>14</v>
      </c>
      <c r="M315" s="12">
        <f t="shared" si="195"/>
        <v>1.0009642780000001</v>
      </c>
      <c r="N315" s="12">
        <f t="shared" ca="1" si="196"/>
        <v>1.0073605800000001</v>
      </c>
      <c r="O315" s="18">
        <f t="shared" si="197"/>
        <v>0</v>
      </c>
      <c r="P315" s="14">
        <f t="shared" ca="1" si="198"/>
        <v>7.3605799999999997</v>
      </c>
      <c r="Q315" s="21">
        <f t="shared" si="167"/>
        <v>0</v>
      </c>
      <c r="R315" s="14">
        <f t="shared" si="199"/>
        <v>0</v>
      </c>
      <c r="S315" s="4" t="str">
        <f t="shared" si="200"/>
        <v>J=</v>
      </c>
      <c r="T315" s="35">
        <f t="shared" si="201"/>
        <v>44707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ht="15" x14ac:dyDescent="0.25">
      <c r="A316" s="35">
        <f t="shared" si="168"/>
        <v>44696</v>
      </c>
      <c r="B316" s="15">
        <f t="shared" ca="1" si="187"/>
        <v>1007.36058</v>
      </c>
      <c r="C316" s="14">
        <f t="shared" si="188"/>
        <v>1000</v>
      </c>
      <c r="D316" s="13">
        <f ca="1">IF(A316&lt;$B$1,VLOOKUP(A316,[1]DI!$A$4:$B$15000,2,FALSE),0)</f>
        <v>0</v>
      </c>
      <c r="E316" s="14">
        <f t="shared" ca="1" si="189"/>
        <v>1</v>
      </c>
      <c r="F316" s="14">
        <f ca="1">(TRUNC(PRODUCT($E$12:$E315),16))</f>
        <v>1.06817544121775</v>
      </c>
      <c r="G316" s="14">
        <f t="shared" ca="1" si="190"/>
        <v>1.0613929925947501</v>
      </c>
      <c r="H316" s="14">
        <f t="shared" ca="1" si="191"/>
        <v>1.0063901399999999</v>
      </c>
      <c r="I316" s="135">
        <v>1.7500000000000002E-2</v>
      </c>
      <c r="J316" s="35">
        <f t="shared" si="192"/>
        <v>44677</v>
      </c>
      <c r="K316" s="2">
        <f t="shared" si="193"/>
        <v>13</v>
      </c>
      <c r="L316" s="18">
        <f t="shared" si="194"/>
        <v>14</v>
      </c>
      <c r="M316" s="12">
        <f t="shared" si="195"/>
        <v>1.0009642780000001</v>
      </c>
      <c r="N316" s="12">
        <f t="shared" ca="1" si="196"/>
        <v>1.0073605800000001</v>
      </c>
      <c r="O316" s="18">
        <f t="shared" si="197"/>
        <v>0</v>
      </c>
      <c r="P316" s="14">
        <f t="shared" ca="1" si="198"/>
        <v>7.3605799999999997</v>
      </c>
      <c r="Q316" s="21">
        <f t="shared" si="167"/>
        <v>0</v>
      </c>
      <c r="R316" s="14">
        <f t="shared" si="199"/>
        <v>0</v>
      </c>
      <c r="S316" s="4" t="str">
        <f t="shared" si="200"/>
        <v>J=</v>
      </c>
      <c r="T316" s="35">
        <f t="shared" si="201"/>
        <v>44707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ht="15" x14ac:dyDescent="0.25">
      <c r="A317" s="35">
        <f t="shared" si="168"/>
        <v>44697</v>
      </c>
      <c r="B317" s="15">
        <f t="shared" ca="1" si="187"/>
        <v>1007.36058</v>
      </c>
      <c r="C317" s="14">
        <f t="shared" si="188"/>
        <v>1000</v>
      </c>
      <c r="D317" s="13">
        <f ca="1">IF(A317&lt;$B$1,VLOOKUP(A317,[1]DI!$A$4:$B$15000,2,FALSE),0)</f>
        <v>0.1265</v>
      </c>
      <c r="E317" s="14">
        <f t="shared" ca="1" si="189"/>
        <v>1.0004727899999999</v>
      </c>
      <c r="F317" s="14">
        <f ca="1">(TRUNC(PRODUCT($E$12:$E316),16))</f>
        <v>1.06817544121775</v>
      </c>
      <c r="G317" s="14">
        <f t="shared" ca="1" si="190"/>
        <v>1.0613929925947501</v>
      </c>
      <c r="H317" s="14">
        <f t="shared" ca="1" si="191"/>
        <v>1.0063901399999999</v>
      </c>
      <c r="I317" s="135">
        <v>1.7500000000000002E-2</v>
      </c>
      <c r="J317" s="35">
        <f t="shared" si="192"/>
        <v>44677</v>
      </c>
      <c r="K317" s="2">
        <f t="shared" si="193"/>
        <v>14</v>
      </c>
      <c r="L317" s="18">
        <f t="shared" si="194"/>
        <v>14</v>
      </c>
      <c r="M317" s="12">
        <f t="shared" si="195"/>
        <v>1.0009642780000001</v>
      </c>
      <c r="N317" s="12">
        <f t="shared" ca="1" si="196"/>
        <v>1.0073605800000001</v>
      </c>
      <c r="O317" s="18">
        <f t="shared" si="197"/>
        <v>0</v>
      </c>
      <c r="P317" s="14">
        <f t="shared" ca="1" si="198"/>
        <v>7.3605799999999997</v>
      </c>
      <c r="Q317" s="21">
        <f t="shared" si="167"/>
        <v>0</v>
      </c>
      <c r="R317" s="14">
        <f t="shared" si="199"/>
        <v>0</v>
      </c>
      <c r="S317" s="4" t="str">
        <f t="shared" si="200"/>
        <v>J=</v>
      </c>
      <c r="T317" s="35">
        <f t="shared" si="201"/>
        <v>44707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ht="15" x14ac:dyDescent="0.25">
      <c r="A318" s="35">
        <f t="shared" si="168"/>
        <v>44698</v>
      </c>
      <c r="B318" s="15">
        <f t="shared" ca="1" si="187"/>
        <v>1007.906234</v>
      </c>
      <c r="C318" s="14">
        <f t="shared" si="188"/>
        <v>1000</v>
      </c>
      <c r="D318" s="13">
        <f ca="1">IF(A318&lt;$B$1,VLOOKUP(A318,[1]DI!$A$4:$B$15000,2,FALSE),0)</f>
        <v>0.1265</v>
      </c>
      <c r="E318" s="14">
        <f t="shared" ca="1" si="189"/>
        <v>1.0004727899999999</v>
      </c>
      <c r="F318" s="14">
        <f ca="1">(TRUNC(PRODUCT($E$12:$E317),16))</f>
        <v>1.0686804638846099</v>
      </c>
      <c r="G318" s="14">
        <f t="shared" ca="1" si="190"/>
        <v>1.0613929925947501</v>
      </c>
      <c r="H318" s="14">
        <f t="shared" ca="1" si="191"/>
        <v>1.0068659499999999</v>
      </c>
      <c r="I318" s="135">
        <v>1.7500000000000002E-2</v>
      </c>
      <c r="J318" s="35">
        <f t="shared" si="192"/>
        <v>44677</v>
      </c>
      <c r="K318" s="2">
        <f t="shared" si="193"/>
        <v>15</v>
      </c>
      <c r="L318" s="18">
        <f t="shared" si="194"/>
        <v>15</v>
      </c>
      <c r="M318" s="12">
        <f t="shared" si="195"/>
        <v>1.00103319</v>
      </c>
      <c r="N318" s="12">
        <f t="shared" ca="1" si="196"/>
        <v>1.007906234</v>
      </c>
      <c r="O318" s="18">
        <f t="shared" si="197"/>
        <v>0</v>
      </c>
      <c r="P318" s="14">
        <f t="shared" ca="1" si="198"/>
        <v>7.9062340000000004</v>
      </c>
      <c r="Q318" s="21">
        <f t="shared" si="167"/>
        <v>0</v>
      </c>
      <c r="R318" s="14">
        <f t="shared" si="199"/>
        <v>0</v>
      </c>
      <c r="S318" s="4" t="str">
        <f t="shared" si="200"/>
        <v>J=</v>
      </c>
      <c r="T318" s="35">
        <f t="shared" si="201"/>
        <v>44707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ht="15" x14ac:dyDescent="0.25">
      <c r="A319" s="35">
        <f t="shared" si="168"/>
        <v>44699</v>
      </c>
      <c r="B319" s="15">
        <f t="shared" ca="1" si="187"/>
        <v>1008.45219</v>
      </c>
      <c r="C319" s="14">
        <f t="shared" si="188"/>
        <v>1000</v>
      </c>
      <c r="D319" s="13">
        <f ca="1">IF(A319&lt;$B$1,VLOOKUP(A319,[1]DI!$A$4:$B$15000,2,FALSE),0)</f>
        <v>0.1265</v>
      </c>
      <c r="E319" s="14">
        <f t="shared" ca="1" si="189"/>
        <v>1.0004727899999999</v>
      </c>
      <c r="F319" s="14">
        <f ca="1">(TRUNC(PRODUCT($E$12:$E318),16))</f>
        <v>1.0691857253211301</v>
      </c>
      <c r="G319" s="14">
        <f t="shared" ca="1" si="190"/>
        <v>1.0613929925947501</v>
      </c>
      <c r="H319" s="14">
        <f t="shared" ca="1" si="191"/>
        <v>1.00734199</v>
      </c>
      <c r="I319" s="135">
        <v>1.7500000000000002E-2</v>
      </c>
      <c r="J319" s="35">
        <f t="shared" si="192"/>
        <v>44677</v>
      </c>
      <c r="K319" s="2">
        <f t="shared" si="193"/>
        <v>16</v>
      </c>
      <c r="L319" s="18">
        <f t="shared" si="194"/>
        <v>16</v>
      </c>
      <c r="M319" s="12">
        <f t="shared" si="195"/>
        <v>1.001102108</v>
      </c>
      <c r="N319" s="12">
        <f t="shared" ca="1" si="196"/>
        <v>1.0084521900000001</v>
      </c>
      <c r="O319" s="18">
        <f t="shared" si="197"/>
        <v>0</v>
      </c>
      <c r="P319" s="14">
        <f t="shared" ca="1" si="198"/>
        <v>8.4521899999999999</v>
      </c>
      <c r="Q319" s="21">
        <f t="shared" si="167"/>
        <v>0</v>
      </c>
      <c r="R319" s="14">
        <f t="shared" si="199"/>
        <v>0</v>
      </c>
      <c r="S319" s="4" t="str">
        <f t="shared" si="200"/>
        <v>J=</v>
      </c>
      <c r="T319" s="35">
        <f t="shared" si="201"/>
        <v>44707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ht="15" x14ac:dyDescent="0.25">
      <c r="A320" s="35">
        <f t="shared" si="168"/>
        <v>44700</v>
      </c>
      <c r="B320" s="15">
        <f t="shared" ca="1" si="187"/>
        <v>1008.998435</v>
      </c>
      <c r="C320" s="14">
        <f t="shared" si="188"/>
        <v>1000</v>
      </c>
      <c r="D320" s="13">
        <f ca="1">IF(A320&lt;$B$1,VLOOKUP(A320,[1]DI!$A$4:$B$15000,2,FALSE),0)</f>
        <v>0.1265</v>
      </c>
      <c r="E320" s="14">
        <f t="shared" ca="1" si="189"/>
        <v>1.0004727899999999</v>
      </c>
      <c r="F320" s="14">
        <f ca="1">(TRUNC(PRODUCT($E$12:$E319),16))</f>
        <v>1.0696912256402</v>
      </c>
      <c r="G320" s="14">
        <f t="shared" ca="1" si="190"/>
        <v>1.0613929925947501</v>
      </c>
      <c r="H320" s="14">
        <f t="shared" ca="1" si="191"/>
        <v>1.0078182499999999</v>
      </c>
      <c r="I320" s="135">
        <v>1.7500000000000002E-2</v>
      </c>
      <c r="J320" s="35">
        <f t="shared" si="192"/>
        <v>44677</v>
      </c>
      <c r="K320" s="2">
        <f t="shared" si="193"/>
        <v>17</v>
      </c>
      <c r="L320" s="18">
        <f t="shared" si="194"/>
        <v>17</v>
      </c>
      <c r="M320" s="12">
        <f t="shared" si="195"/>
        <v>1.0011710300000001</v>
      </c>
      <c r="N320" s="12">
        <f t="shared" ca="1" si="196"/>
        <v>1.0089984350000001</v>
      </c>
      <c r="O320" s="18">
        <f t="shared" si="197"/>
        <v>0</v>
      </c>
      <c r="P320" s="14">
        <f t="shared" ca="1" si="198"/>
        <v>8.9984350000000006</v>
      </c>
      <c r="Q320" s="21">
        <f t="shared" si="167"/>
        <v>0</v>
      </c>
      <c r="R320" s="14">
        <f t="shared" si="199"/>
        <v>0</v>
      </c>
      <c r="S320" s="4" t="str">
        <f t="shared" si="200"/>
        <v>J=</v>
      </c>
      <c r="T320" s="35">
        <f t="shared" si="201"/>
        <v>44707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ht="15" x14ac:dyDescent="0.25">
      <c r="A321" s="35">
        <f t="shared" si="168"/>
        <v>44701</v>
      </c>
      <c r="B321" s="15">
        <f t="shared" ca="1" si="187"/>
        <v>1009.544972</v>
      </c>
      <c r="C321" s="14">
        <f t="shared" si="188"/>
        <v>1000</v>
      </c>
      <c r="D321" s="13">
        <f ca="1">IF(A321&lt;$B$1,VLOOKUP(A321,[1]DI!$A$4:$B$15000,2,FALSE),0)</f>
        <v>0.1265</v>
      </c>
      <c r="E321" s="14">
        <f t="shared" ca="1" si="189"/>
        <v>1.0004727899999999</v>
      </c>
      <c r="F321" s="14">
        <f ca="1">(TRUNC(PRODUCT($E$12:$E320),16))</f>
        <v>1.07019696495477</v>
      </c>
      <c r="G321" s="14">
        <f t="shared" ca="1" si="190"/>
        <v>1.0613929925947501</v>
      </c>
      <c r="H321" s="14">
        <f t="shared" ca="1" si="191"/>
        <v>1.00829473</v>
      </c>
      <c r="I321" s="135">
        <v>1.7500000000000002E-2</v>
      </c>
      <c r="J321" s="35">
        <f t="shared" si="192"/>
        <v>44677</v>
      </c>
      <c r="K321" s="2">
        <f t="shared" si="193"/>
        <v>18</v>
      </c>
      <c r="L321" s="18">
        <f t="shared" si="194"/>
        <v>18</v>
      </c>
      <c r="M321" s="12">
        <f t="shared" si="195"/>
        <v>1.0012399569999999</v>
      </c>
      <c r="N321" s="12">
        <f t="shared" ca="1" si="196"/>
        <v>1.009544972</v>
      </c>
      <c r="O321" s="18">
        <f t="shared" si="197"/>
        <v>0</v>
      </c>
      <c r="P321" s="14">
        <f t="shared" ca="1" si="198"/>
        <v>9.5449719999999996</v>
      </c>
      <c r="Q321" s="21">
        <f t="shared" si="167"/>
        <v>0</v>
      </c>
      <c r="R321" s="14">
        <f t="shared" si="199"/>
        <v>0</v>
      </c>
      <c r="S321" s="4" t="str">
        <f t="shared" si="200"/>
        <v>J=</v>
      </c>
      <c r="T321" s="35">
        <f t="shared" si="201"/>
        <v>44707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ht="15" x14ac:dyDescent="0.25">
      <c r="A322" s="35">
        <f t="shared" si="168"/>
        <v>44702</v>
      </c>
      <c r="B322" s="15">
        <f t="shared" ca="1" si="187"/>
        <v>1010.09181899</v>
      </c>
      <c r="C322" s="14">
        <f t="shared" si="188"/>
        <v>1000</v>
      </c>
      <c r="D322" s="13">
        <f ca="1">IF(A322&lt;$B$1,VLOOKUP(A322,[1]DI!$A$4:$B$15000,2,FALSE),0)</f>
        <v>0</v>
      </c>
      <c r="E322" s="14">
        <f t="shared" ca="1" si="189"/>
        <v>1</v>
      </c>
      <c r="F322" s="14">
        <f ca="1">(TRUNC(PRODUCT($E$12:$E321),16))</f>
        <v>1.0707029433778299</v>
      </c>
      <c r="G322" s="14">
        <f t="shared" ca="1" si="190"/>
        <v>1.0613929925947501</v>
      </c>
      <c r="H322" s="14">
        <f t="shared" ca="1" si="191"/>
        <v>1.00877145</v>
      </c>
      <c r="I322" s="135">
        <v>1.7500000000000002E-2</v>
      </c>
      <c r="J322" s="35">
        <f t="shared" si="192"/>
        <v>44677</v>
      </c>
      <c r="K322" s="2">
        <f t="shared" si="193"/>
        <v>18</v>
      </c>
      <c r="L322" s="18">
        <f t="shared" si="194"/>
        <v>19</v>
      </c>
      <c r="M322" s="12">
        <f t="shared" si="195"/>
        <v>1.0013088880000001</v>
      </c>
      <c r="N322" s="12">
        <f t="shared" ca="1" si="196"/>
        <v>1.0100918189999999</v>
      </c>
      <c r="O322" s="18">
        <f t="shared" si="197"/>
        <v>0</v>
      </c>
      <c r="P322" s="14">
        <f t="shared" ca="1" si="198"/>
        <v>10.09181899</v>
      </c>
      <c r="Q322" s="21">
        <f t="shared" si="167"/>
        <v>0</v>
      </c>
      <c r="R322" s="14">
        <f t="shared" si="199"/>
        <v>0</v>
      </c>
      <c r="S322" s="4" t="str">
        <f t="shared" si="200"/>
        <v>J=</v>
      </c>
      <c r="T322" s="35">
        <f t="shared" si="201"/>
        <v>44707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ht="15" x14ac:dyDescent="0.25">
      <c r="A323" s="35">
        <f t="shared" si="168"/>
        <v>44703</v>
      </c>
      <c r="B323" s="15">
        <f t="shared" ca="1" si="187"/>
        <v>1010.09181899</v>
      </c>
      <c r="C323" s="14">
        <f t="shared" si="188"/>
        <v>1000</v>
      </c>
      <c r="D323" s="13">
        <f ca="1">IF(A323&lt;$B$1,VLOOKUP(A323,[1]DI!$A$4:$B$15000,2,FALSE),0)</f>
        <v>0</v>
      </c>
      <c r="E323" s="14">
        <f t="shared" ca="1" si="189"/>
        <v>1</v>
      </c>
      <c r="F323" s="14">
        <f ca="1">(TRUNC(PRODUCT($E$12:$E322),16))</f>
        <v>1.0707029433778299</v>
      </c>
      <c r="G323" s="14">
        <f t="shared" ca="1" si="190"/>
        <v>1.0613929925947501</v>
      </c>
      <c r="H323" s="14">
        <f t="shared" ca="1" si="191"/>
        <v>1.00877145</v>
      </c>
      <c r="I323" s="135">
        <v>1.7500000000000002E-2</v>
      </c>
      <c r="J323" s="35">
        <f t="shared" si="192"/>
        <v>44677</v>
      </c>
      <c r="K323" s="2">
        <f t="shared" si="193"/>
        <v>18</v>
      </c>
      <c r="L323" s="18">
        <f t="shared" si="194"/>
        <v>19</v>
      </c>
      <c r="M323" s="12">
        <f t="shared" si="195"/>
        <v>1.0013088880000001</v>
      </c>
      <c r="N323" s="12">
        <f t="shared" ca="1" si="196"/>
        <v>1.0100918189999999</v>
      </c>
      <c r="O323" s="18">
        <f t="shared" si="197"/>
        <v>0</v>
      </c>
      <c r="P323" s="14">
        <f t="shared" ca="1" si="198"/>
        <v>10.09181899</v>
      </c>
      <c r="Q323" s="21">
        <f t="shared" si="167"/>
        <v>0</v>
      </c>
      <c r="R323" s="14">
        <f t="shared" si="199"/>
        <v>0</v>
      </c>
      <c r="S323" s="4" t="str">
        <f t="shared" si="200"/>
        <v>J=</v>
      </c>
      <c r="T323" s="35">
        <f t="shared" si="201"/>
        <v>44707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ht="15" x14ac:dyDescent="0.25">
      <c r="A324" s="35">
        <f t="shared" si="168"/>
        <v>44704</v>
      </c>
      <c r="B324" s="15">
        <f t="shared" ca="1" si="187"/>
        <v>1010.09181899</v>
      </c>
      <c r="C324" s="14">
        <f t="shared" si="188"/>
        <v>1000</v>
      </c>
      <c r="D324" s="13">
        <f ca="1">IF(A324&lt;$B$1,VLOOKUP(A324,[1]DI!$A$4:$B$15000,2,FALSE),0)</f>
        <v>0.1265</v>
      </c>
      <c r="E324" s="14">
        <f t="shared" ca="1" si="189"/>
        <v>1.0004727899999999</v>
      </c>
      <c r="F324" s="14">
        <f ca="1">(TRUNC(PRODUCT($E$12:$E323),16))</f>
        <v>1.0707029433778299</v>
      </c>
      <c r="G324" s="14">
        <f t="shared" ca="1" si="190"/>
        <v>1.0613929925947501</v>
      </c>
      <c r="H324" s="14">
        <f t="shared" ca="1" si="191"/>
        <v>1.00877145</v>
      </c>
      <c r="I324" s="135">
        <v>1.7500000000000002E-2</v>
      </c>
      <c r="J324" s="35">
        <f t="shared" si="192"/>
        <v>44677</v>
      </c>
      <c r="K324" s="2">
        <f t="shared" si="193"/>
        <v>19</v>
      </c>
      <c r="L324" s="18">
        <f t="shared" si="194"/>
        <v>19</v>
      </c>
      <c r="M324" s="12">
        <f t="shared" si="195"/>
        <v>1.0013088880000001</v>
      </c>
      <c r="N324" s="12">
        <f t="shared" ca="1" si="196"/>
        <v>1.0100918189999999</v>
      </c>
      <c r="O324" s="18">
        <f t="shared" si="197"/>
        <v>0</v>
      </c>
      <c r="P324" s="14">
        <f t="shared" ca="1" si="198"/>
        <v>10.09181899</v>
      </c>
      <c r="Q324" s="21">
        <f t="shared" si="167"/>
        <v>0</v>
      </c>
      <c r="R324" s="14">
        <f t="shared" si="199"/>
        <v>0</v>
      </c>
      <c r="S324" s="4" t="str">
        <f t="shared" si="200"/>
        <v>J=</v>
      </c>
      <c r="T324" s="35">
        <f t="shared" si="201"/>
        <v>44707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ht="15" x14ac:dyDescent="0.25">
      <c r="A325" s="35">
        <f t="shared" si="168"/>
        <v>44705</v>
      </c>
      <c r="B325" s="15">
        <f t="shared" ca="1" si="187"/>
        <v>1010.63894699</v>
      </c>
      <c r="C325" s="14">
        <f t="shared" si="188"/>
        <v>1000</v>
      </c>
      <c r="D325" s="13">
        <f ca="1">IF(A325&lt;$B$1,VLOOKUP(A325,[1]DI!$A$4:$B$15000,2,FALSE),0)</f>
        <v>0.1265</v>
      </c>
      <c r="E325" s="14">
        <f t="shared" ca="1" si="189"/>
        <v>1.0004727899999999</v>
      </c>
      <c r="F325" s="14">
        <f ca="1">(TRUNC(PRODUCT($E$12:$E324),16))</f>
        <v>1.0712091610224299</v>
      </c>
      <c r="G325" s="14">
        <f t="shared" ca="1" si="190"/>
        <v>1.0613929925947501</v>
      </c>
      <c r="H325" s="14">
        <f t="shared" ca="1" si="191"/>
        <v>1.0092483800000001</v>
      </c>
      <c r="I325" s="135">
        <v>1.7500000000000002E-2</v>
      </c>
      <c r="J325" s="35">
        <f t="shared" si="192"/>
        <v>44677</v>
      </c>
      <c r="K325" s="2">
        <f t="shared" si="193"/>
        <v>20</v>
      </c>
      <c r="L325" s="18">
        <f t="shared" si="194"/>
        <v>20</v>
      </c>
      <c r="M325" s="12">
        <f t="shared" si="195"/>
        <v>1.001377824</v>
      </c>
      <c r="N325" s="12">
        <f t="shared" ca="1" si="196"/>
        <v>1.0106389469999999</v>
      </c>
      <c r="O325" s="18">
        <f t="shared" si="197"/>
        <v>0</v>
      </c>
      <c r="P325" s="14">
        <f t="shared" ca="1" si="198"/>
        <v>10.638946990000001</v>
      </c>
      <c r="Q325" s="21">
        <f t="shared" si="167"/>
        <v>0</v>
      </c>
      <c r="R325" s="14">
        <f t="shared" si="199"/>
        <v>0</v>
      </c>
      <c r="S325" s="4" t="str">
        <f t="shared" si="200"/>
        <v>J=</v>
      </c>
      <c r="T325" s="35">
        <f t="shared" si="201"/>
        <v>44707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ht="15" x14ac:dyDescent="0.25">
      <c r="A326" s="35">
        <f t="shared" si="168"/>
        <v>44706</v>
      </c>
      <c r="B326" s="15">
        <f t="shared" ca="1" si="187"/>
        <v>1011.186386</v>
      </c>
      <c r="C326" s="14">
        <f t="shared" si="188"/>
        <v>1000</v>
      </c>
      <c r="D326" s="13">
        <f ca="1">IF(A326&lt;$B$1,VLOOKUP(A326,[1]DI!$A$4:$B$15000,2,FALSE),0)</f>
        <v>0.1265</v>
      </c>
      <c r="E326" s="14">
        <f t="shared" ca="1" si="189"/>
        <v>1.0004727899999999</v>
      </c>
      <c r="F326" s="14">
        <f ca="1">(TRUNC(PRODUCT($E$12:$E325),16))</f>
        <v>1.07171561800167</v>
      </c>
      <c r="G326" s="14">
        <f t="shared" ca="1" si="190"/>
        <v>1.0613929925947501</v>
      </c>
      <c r="H326" s="14">
        <f t="shared" ca="1" si="191"/>
        <v>1.00972555</v>
      </c>
      <c r="I326" s="135">
        <v>1.7500000000000002E-2</v>
      </c>
      <c r="J326" s="35">
        <f t="shared" si="192"/>
        <v>44677</v>
      </c>
      <c r="K326" s="2">
        <f t="shared" si="193"/>
        <v>21</v>
      </c>
      <c r="L326" s="18">
        <f t="shared" si="194"/>
        <v>21</v>
      </c>
      <c r="M326" s="12">
        <f t="shared" si="195"/>
        <v>1.0014467650000001</v>
      </c>
      <c r="N326" s="12">
        <f t="shared" ca="1" si="196"/>
        <v>1.0111863860000001</v>
      </c>
      <c r="O326" s="18">
        <f t="shared" si="197"/>
        <v>0</v>
      </c>
      <c r="P326" s="14">
        <f t="shared" ca="1" si="198"/>
        <v>11.186386000000001</v>
      </c>
      <c r="Q326" s="21">
        <f t="shared" si="167"/>
        <v>0</v>
      </c>
      <c r="R326" s="14">
        <f t="shared" si="199"/>
        <v>0</v>
      </c>
      <c r="S326" s="4" t="str">
        <f t="shared" si="200"/>
        <v>J=</v>
      </c>
      <c r="T326" s="35">
        <f t="shared" si="201"/>
        <v>44707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ht="15" x14ac:dyDescent="0.25">
      <c r="A327" s="35">
        <f t="shared" si="168"/>
        <v>44707</v>
      </c>
      <c r="B327" s="15">
        <f t="shared" ca="1" si="187"/>
        <v>1011.734106</v>
      </c>
      <c r="C327" s="14">
        <f t="shared" si="188"/>
        <v>1000</v>
      </c>
      <c r="D327" s="13">
        <f ca="1">IF(A327&lt;$B$1,VLOOKUP(A327,[1]DI!$A$4:$B$15000,2,FALSE),0)</f>
        <v>0.1265</v>
      </c>
      <c r="E327" s="14">
        <f t="shared" ca="1" si="189"/>
        <v>1.0004727899999999</v>
      </c>
      <c r="F327" s="14">
        <f ca="1">(TRUNC(PRODUCT($E$12:$E326),16))</f>
        <v>1.07222231442871</v>
      </c>
      <c r="G327" s="14">
        <f t="shared" ca="1" si="190"/>
        <v>1.0613929925947501</v>
      </c>
      <c r="H327" s="14">
        <f t="shared" ca="1" si="191"/>
        <v>1.0102029299999999</v>
      </c>
      <c r="I327" s="135">
        <v>1.7500000000000002E-2</v>
      </c>
      <c r="J327" s="35">
        <f t="shared" si="192"/>
        <v>44677</v>
      </c>
      <c r="K327" s="2">
        <f t="shared" si="193"/>
        <v>22</v>
      </c>
      <c r="L327" s="18">
        <f t="shared" si="194"/>
        <v>22</v>
      </c>
      <c r="M327" s="12">
        <f t="shared" si="195"/>
        <v>1.0015157109999999</v>
      </c>
      <c r="N327" s="12">
        <f t="shared" ca="1" si="196"/>
        <v>1.011734106</v>
      </c>
      <c r="O327" s="18">
        <f t="shared" si="197"/>
        <v>11</v>
      </c>
      <c r="P327" s="14">
        <f t="shared" ca="1" si="198"/>
        <v>11.734106000000001</v>
      </c>
      <c r="Q327" s="21">
        <f t="shared" si="167"/>
        <v>0</v>
      </c>
      <c r="R327" s="14">
        <f t="shared" si="199"/>
        <v>0</v>
      </c>
      <c r="S327" s="4" t="str">
        <f t="shared" si="200"/>
        <v>J=</v>
      </c>
      <c r="T327" s="35">
        <f t="shared" si="201"/>
        <v>44707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ht="15" x14ac:dyDescent="0.25">
      <c r="A328" s="35">
        <f t="shared" si="168"/>
        <v>44708</v>
      </c>
      <c r="B328" s="15">
        <f t="shared" ca="1" si="187"/>
        <v>1000.5416689899999</v>
      </c>
      <c r="C328" s="14">
        <f t="shared" si="188"/>
        <v>1000</v>
      </c>
      <c r="D328" s="13">
        <f ca="1">IF(A328&lt;$B$1,VLOOKUP(A328,[1]DI!$A$4:$B$15000,2,FALSE),0)</f>
        <v>0.1265</v>
      </c>
      <c r="E328" s="14">
        <f t="shared" ca="1" si="189"/>
        <v>1.0004727899999999</v>
      </c>
      <c r="F328" s="14">
        <f ca="1">(TRUNC(PRODUCT($E$12:$E327),16))</f>
        <v>1.07272925041675</v>
      </c>
      <c r="G328" s="14">
        <f t="shared" ca="1" si="190"/>
        <v>1.07222231442871</v>
      </c>
      <c r="H328" s="14">
        <f t="shared" ca="1" si="191"/>
        <v>1.0004727899999999</v>
      </c>
      <c r="I328" s="135">
        <v>1.7500000000000002E-2</v>
      </c>
      <c r="J328" s="35">
        <f t="shared" si="192"/>
        <v>44707</v>
      </c>
      <c r="K328" s="2">
        <f t="shared" si="193"/>
        <v>1</v>
      </c>
      <c r="L328" s="18">
        <f t="shared" si="194"/>
        <v>1</v>
      </c>
      <c r="M328" s="12">
        <f t="shared" si="195"/>
        <v>1.000068846</v>
      </c>
      <c r="N328" s="12">
        <f t="shared" ca="1" si="196"/>
        <v>1.000541669</v>
      </c>
      <c r="O328" s="18">
        <f t="shared" si="197"/>
        <v>0</v>
      </c>
      <c r="P328" s="14">
        <f t="shared" ca="1" si="198"/>
        <v>0.54166899000000002</v>
      </c>
      <c r="Q328" s="21">
        <f t="shared" si="167"/>
        <v>0</v>
      </c>
      <c r="R328" s="14">
        <f t="shared" si="199"/>
        <v>0</v>
      </c>
      <c r="S328" s="4" t="str">
        <f t="shared" si="200"/>
        <v>J=</v>
      </c>
      <c r="T328" s="35">
        <f t="shared" si="201"/>
        <v>44739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ht="15" x14ac:dyDescent="0.25">
      <c r="A329" s="35">
        <f t="shared" si="168"/>
        <v>44709</v>
      </c>
      <c r="B329" s="15">
        <f t="shared" ca="1" si="187"/>
        <v>1001.014711</v>
      </c>
      <c r="C329" s="14">
        <f t="shared" si="188"/>
        <v>1000</v>
      </c>
      <c r="D329" s="13">
        <f ca="1">IF(A329&lt;$B$1,VLOOKUP(A329,[1]DI!$A$4:$B$15000,2,FALSE),0)</f>
        <v>0</v>
      </c>
      <c r="E329" s="14">
        <f t="shared" ca="1" si="189"/>
        <v>1</v>
      </c>
      <c r="F329" s="14">
        <f ca="1">(TRUNC(PRODUCT($E$12:$E328),16))</f>
        <v>1.0732364260790499</v>
      </c>
      <c r="G329" s="14">
        <f t="shared" ca="1" si="190"/>
        <v>1.07222231442871</v>
      </c>
      <c r="H329" s="14">
        <f t="shared" ca="1" si="191"/>
        <v>1.0009458</v>
      </c>
      <c r="I329" s="135">
        <v>1.7500000000000002E-2</v>
      </c>
      <c r="J329" s="35">
        <f t="shared" si="192"/>
        <v>44707</v>
      </c>
      <c r="K329" s="2">
        <f t="shared" si="193"/>
        <v>1</v>
      </c>
      <c r="L329" s="18">
        <f t="shared" si="194"/>
        <v>1</v>
      </c>
      <c r="M329" s="12">
        <f t="shared" si="195"/>
        <v>1.000068846</v>
      </c>
      <c r="N329" s="12">
        <f t="shared" ca="1" si="196"/>
        <v>1.0010147110000001</v>
      </c>
      <c r="O329" s="18">
        <f t="shared" si="197"/>
        <v>0</v>
      </c>
      <c r="P329" s="14">
        <f t="shared" ca="1" si="198"/>
        <v>1.0147109999999999</v>
      </c>
      <c r="Q329" s="21">
        <f t="shared" si="167"/>
        <v>0</v>
      </c>
      <c r="R329" s="14">
        <f t="shared" si="199"/>
        <v>0</v>
      </c>
      <c r="S329" s="4" t="str">
        <f t="shared" si="200"/>
        <v>J=</v>
      </c>
      <c r="T329" s="35">
        <f t="shared" si="201"/>
        <v>44739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ht="15" x14ac:dyDescent="0.25">
      <c r="A330" s="35">
        <f t="shared" si="168"/>
        <v>44710</v>
      </c>
      <c r="B330" s="15">
        <f t="shared" ca="1" si="187"/>
        <v>1001.014711</v>
      </c>
      <c r="C330" s="14">
        <f t="shared" si="188"/>
        <v>1000</v>
      </c>
      <c r="D330" s="13">
        <f ca="1">IF(A330&lt;$B$1,VLOOKUP(A330,[1]DI!$A$4:$B$15000,2,FALSE),0)</f>
        <v>0</v>
      </c>
      <c r="E330" s="14">
        <f t="shared" ca="1" si="189"/>
        <v>1</v>
      </c>
      <c r="F330" s="14">
        <f ca="1">(TRUNC(PRODUCT($E$12:$E329),16))</f>
        <v>1.0732364260790499</v>
      </c>
      <c r="G330" s="14">
        <f t="shared" ca="1" si="190"/>
        <v>1.07222231442871</v>
      </c>
      <c r="H330" s="14">
        <f t="shared" ca="1" si="191"/>
        <v>1.0009458</v>
      </c>
      <c r="I330" s="135">
        <v>1.7500000000000002E-2</v>
      </c>
      <c r="J330" s="35">
        <f t="shared" si="192"/>
        <v>44707</v>
      </c>
      <c r="K330" s="2">
        <f t="shared" si="193"/>
        <v>1</v>
      </c>
      <c r="L330" s="18">
        <f t="shared" si="194"/>
        <v>1</v>
      </c>
      <c r="M330" s="12">
        <f t="shared" si="195"/>
        <v>1.000068846</v>
      </c>
      <c r="N330" s="12">
        <f t="shared" ca="1" si="196"/>
        <v>1.0010147110000001</v>
      </c>
      <c r="O330" s="18">
        <f t="shared" si="197"/>
        <v>0</v>
      </c>
      <c r="P330" s="14">
        <f t="shared" ca="1" si="198"/>
        <v>1.0147109999999999</v>
      </c>
      <c r="Q330" s="21">
        <f t="shared" si="167"/>
        <v>0</v>
      </c>
      <c r="R330" s="14">
        <f t="shared" si="199"/>
        <v>0</v>
      </c>
      <c r="S330" s="4" t="str">
        <f t="shared" si="200"/>
        <v>J=</v>
      </c>
      <c r="T330" s="35">
        <f t="shared" si="201"/>
        <v>44739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ht="15" x14ac:dyDescent="0.25">
      <c r="A331" s="35">
        <f t="shared" si="168"/>
        <v>44711</v>
      </c>
      <c r="B331" s="15">
        <f t="shared" ca="1" si="187"/>
        <v>1001.083627</v>
      </c>
      <c r="C331" s="14">
        <f t="shared" si="188"/>
        <v>1000</v>
      </c>
      <c r="D331" s="13">
        <f ca="1">IF(A331&lt;$B$1,VLOOKUP(A331,[1]DI!$A$4:$B$15000,2,FALSE),0)</f>
        <v>0.1265</v>
      </c>
      <c r="E331" s="14">
        <f t="shared" ca="1" si="189"/>
        <v>1.0004727899999999</v>
      </c>
      <c r="F331" s="14">
        <f ca="1">(TRUNC(PRODUCT($E$12:$E330),16))</f>
        <v>1.0732364260790499</v>
      </c>
      <c r="G331" s="14">
        <f t="shared" ca="1" si="190"/>
        <v>1.07222231442871</v>
      </c>
      <c r="H331" s="14">
        <f t="shared" ca="1" si="191"/>
        <v>1.0009458</v>
      </c>
      <c r="I331" s="135">
        <v>1.7500000000000002E-2</v>
      </c>
      <c r="J331" s="35">
        <f t="shared" si="192"/>
        <v>44707</v>
      </c>
      <c r="K331" s="2">
        <f t="shared" si="193"/>
        <v>2</v>
      </c>
      <c r="L331" s="18">
        <f t="shared" si="194"/>
        <v>2</v>
      </c>
      <c r="M331" s="12">
        <f t="shared" si="195"/>
        <v>1.000137697</v>
      </c>
      <c r="N331" s="12">
        <f t="shared" ca="1" si="196"/>
        <v>1.0010836270000001</v>
      </c>
      <c r="O331" s="18">
        <f t="shared" si="197"/>
        <v>0</v>
      </c>
      <c r="P331" s="14">
        <f t="shared" ca="1" si="198"/>
        <v>1.0836269999999999</v>
      </c>
      <c r="Q331" s="21">
        <f t="shared" si="167"/>
        <v>0</v>
      </c>
      <c r="R331" s="14">
        <f t="shared" si="199"/>
        <v>0</v>
      </c>
      <c r="S331" s="4" t="str">
        <f t="shared" si="200"/>
        <v>J=</v>
      </c>
      <c r="T331" s="35">
        <f t="shared" si="201"/>
        <v>44739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ht="15" x14ac:dyDescent="0.25">
      <c r="A332" s="35">
        <f t="shared" si="168"/>
        <v>44712</v>
      </c>
      <c r="B332" s="15">
        <f t="shared" ref="B332:B359" ca="1" si="202">IF(A332&lt;=TODAY(),C332+P332,IF(AND(A332&gt;TODAY(),A332&lt;=$B$1),IF(VLOOKUP(TODAY(),$A$10:$D$5000,4,FALSE)=0,"n.d",C332+P332),"n.d"))</f>
        <v>1001.625886</v>
      </c>
      <c r="C332" s="14">
        <f t="shared" ref="C332:C359" si="203">(C331-R331)</f>
        <v>1000</v>
      </c>
      <c r="D332" s="13">
        <f ca="1">IF(A332&lt;$B$1,VLOOKUP(A332,[1]DI!$A$4:$B$15000,2,FALSE),0)</f>
        <v>0.1265</v>
      </c>
      <c r="E332" s="14">
        <f t="shared" ref="E332:E359" ca="1" si="204">ROUND(((1+D332)^(1/252)),8)</f>
        <v>1.0004727899999999</v>
      </c>
      <c r="F332" s="14">
        <f ca="1">(TRUNC(PRODUCT($E$12:$E331),16))</f>
        <v>1.07374384152894</v>
      </c>
      <c r="G332" s="14">
        <f t="shared" ref="G332:G359" ca="1" si="205">IF(O331&gt;0,F331,G331)</f>
        <v>1.07222231442871</v>
      </c>
      <c r="H332" s="14">
        <f t="shared" ref="H332:H359" ca="1" si="206">ROUND(F332/G332,8)</f>
        <v>1.00141904</v>
      </c>
      <c r="I332" s="135">
        <v>1.7500000000000002E-2</v>
      </c>
      <c r="J332" s="35">
        <f t="shared" ref="J332:J359" si="207">IF(O331&gt;0,VLOOKUP(O331,W$12:AG$150,2),J331)</f>
        <v>44707</v>
      </c>
      <c r="K332" s="2">
        <f t="shared" ref="K332:K359" si="208">IF(A332&gt;J332,IF(NETWORKDAYS(J332,A332,$W$160:$W$544)-1=0,1,NETWORKDAYS(J332,A332,$W$160:$W$544)-1),0)</f>
        <v>3</v>
      </c>
      <c r="L332" s="18">
        <f t="shared" ref="L332:L359" si="209">IF(AND(K332=1,K331=1),1,IF(K332&gt;0,IF(K332=K331,K332+1,K332),0))</f>
        <v>3</v>
      </c>
      <c r="M332" s="12">
        <f t="shared" ref="M332:M359" si="210">ROUND((I332+1)^(L332/252),9)</f>
        <v>1.0002065529999999</v>
      </c>
      <c r="N332" s="12">
        <f t="shared" ref="N332:N359" ca="1" si="211">ROUND(H332*M332,9)</f>
        <v>1.001625886</v>
      </c>
      <c r="O332" s="18">
        <f t="shared" ref="O332:O359" si="212">IF(VLOOKUP(A332,X$12:AE$150,8)=VLOOKUP(A331,X$12:AE$150,8),0,VLOOKUP(A332,X$12:AE$150,8))</f>
        <v>0</v>
      </c>
      <c r="P332" s="14">
        <f t="shared" ref="P332:P359" ca="1" si="213">TRUNC(((N332-1)*C332),8)</f>
        <v>1.6258859999999999</v>
      </c>
      <c r="Q332" s="21">
        <f t="shared" si="167"/>
        <v>0</v>
      </c>
      <c r="R332" s="14">
        <f t="shared" ref="R332:R359" si="214">IF(Q332&gt;0,TRUNC(Q332*C332,8),0)</f>
        <v>0</v>
      </c>
      <c r="S332" s="4" t="str">
        <f t="shared" ref="S332:S359" si="215">IF(O331&gt;0,VLOOKUP(O331,W$12:AG$150,10),S331)</f>
        <v>J=</v>
      </c>
      <c r="T332" s="35">
        <f t="shared" ref="T332:T359" si="216">IF(O331&gt;0,VLOOKUP(O331,W$12:AG$150,11),T331)</f>
        <v>44739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ht="15" x14ac:dyDescent="0.25">
      <c r="A333" s="35">
        <f t="shared" ref="A333:A396" si="217">(A332+1)</f>
        <v>44713</v>
      </c>
      <c r="B333" s="15">
        <f t="shared" ca="1" si="202"/>
        <v>1002.168434</v>
      </c>
      <c r="C333" s="14">
        <f t="shared" si="203"/>
        <v>1000</v>
      </c>
      <c r="D333" s="13">
        <f ca="1">IF(A333&lt;$B$1,VLOOKUP(A333,[1]DI!$A$4:$B$15000,2,FALSE),0)</f>
        <v>0.1265</v>
      </c>
      <c r="E333" s="14">
        <f t="shared" ca="1" si="204"/>
        <v>1.0004727899999999</v>
      </c>
      <c r="F333" s="14">
        <f ca="1">(TRUNC(PRODUCT($E$12:$E332),16))</f>
        <v>1.0742514968797701</v>
      </c>
      <c r="G333" s="14">
        <f t="shared" ca="1" si="205"/>
        <v>1.07222231442871</v>
      </c>
      <c r="H333" s="14">
        <f t="shared" ca="1" si="206"/>
        <v>1.0018925000000001</v>
      </c>
      <c r="I333" s="135">
        <v>1.7500000000000002E-2</v>
      </c>
      <c r="J333" s="35">
        <f t="shared" si="207"/>
        <v>44707</v>
      </c>
      <c r="K333" s="2">
        <f t="shared" si="208"/>
        <v>4</v>
      </c>
      <c r="L333" s="18">
        <f t="shared" si="209"/>
        <v>4</v>
      </c>
      <c r="M333" s="12">
        <f t="shared" si="210"/>
        <v>1.000275413</v>
      </c>
      <c r="N333" s="12">
        <f t="shared" ca="1" si="211"/>
        <v>1.0021684340000001</v>
      </c>
      <c r="O333" s="18">
        <f t="shared" si="212"/>
        <v>0</v>
      </c>
      <c r="P333" s="14">
        <f t="shared" ca="1" si="213"/>
        <v>2.168434</v>
      </c>
      <c r="Q333" s="21">
        <f t="shared" ref="Q333:Q396" si="218">IF($O333&gt;0,VLOOKUP($O333,$W$12:$AC$150,7),0)</f>
        <v>0</v>
      </c>
      <c r="R333" s="14">
        <f t="shared" si="214"/>
        <v>0</v>
      </c>
      <c r="S333" s="4" t="str">
        <f t="shared" si="215"/>
        <v>J=</v>
      </c>
      <c r="T333" s="35">
        <f t="shared" si="216"/>
        <v>44739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ht="15" x14ac:dyDescent="0.25">
      <c r="A334" s="35">
        <f t="shared" si="217"/>
        <v>44714</v>
      </c>
      <c r="B334" s="15">
        <f t="shared" ca="1" si="202"/>
        <v>1002.711283</v>
      </c>
      <c r="C334" s="14">
        <f t="shared" si="203"/>
        <v>1000</v>
      </c>
      <c r="D334" s="13">
        <f ca="1">IF(A334&lt;$B$1,VLOOKUP(A334,[1]DI!$A$4:$B$15000,2,FALSE),0)</f>
        <v>0.1265</v>
      </c>
      <c r="E334" s="14">
        <f t="shared" ca="1" si="204"/>
        <v>1.0004727899999999</v>
      </c>
      <c r="F334" s="14">
        <f ca="1">(TRUNC(PRODUCT($E$12:$E333),16))</f>
        <v>1.0747593922449801</v>
      </c>
      <c r="G334" s="14">
        <f t="shared" ca="1" si="205"/>
        <v>1.07222231442871</v>
      </c>
      <c r="H334" s="14">
        <f t="shared" ca="1" si="206"/>
        <v>1.00236619</v>
      </c>
      <c r="I334" s="135">
        <v>1.7500000000000002E-2</v>
      </c>
      <c r="J334" s="35">
        <f t="shared" si="207"/>
        <v>44707</v>
      </c>
      <c r="K334" s="2">
        <f t="shared" si="208"/>
        <v>5</v>
      </c>
      <c r="L334" s="18">
        <f t="shared" si="209"/>
        <v>5</v>
      </c>
      <c r="M334" s="12">
        <f t="shared" si="210"/>
        <v>1.000344278</v>
      </c>
      <c r="N334" s="12">
        <f t="shared" ca="1" si="211"/>
        <v>1.002711283</v>
      </c>
      <c r="O334" s="18">
        <f t="shared" si="212"/>
        <v>0</v>
      </c>
      <c r="P334" s="14">
        <f t="shared" ca="1" si="213"/>
        <v>2.7112829999999999</v>
      </c>
      <c r="Q334" s="21">
        <f t="shared" si="218"/>
        <v>0</v>
      </c>
      <c r="R334" s="14">
        <f t="shared" si="214"/>
        <v>0</v>
      </c>
      <c r="S334" s="4" t="str">
        <f t="shared" si="215"/>
        <v>J=</v>
      </c>
      <c r="T334" s="35">
        <f t="shared" si="216"/>
        <v>44739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ht="15" x14ac:dyDescent="0.25">
      <c r="A335" s="35">
        <f t="shared" si="217"/>
        <v>44715</v>
      </c>
      <c r="B335" s="15">
        <f t="shared" ca="1" si="202"/>
        <v>1003.254421</v>
      </c>
      <c r="C335" s="14">
        <f t="shared" si="203"/>
        <v>1000</v>
      </c>
      <c r="D335" s="13">
        <f ca="1">IF(A335&lt;$B$1,VLOOKUP(A335,[1]DI!$A$4:$B$15000,2,FALSE),0)</f>
        <v>0.1265</v>
      </c>
      <c r="E335" s="14">
        <f t="shared" ca="1" si="204"/>
        <v>1.0004727899999999</v>
      </c>
      <c r="F335" s="14">
        <f ca="1">(TRUNC(PRODUCT($E$12:$E334),16))</f>
        <v>1.0752675277380399</v>
      </c>
      <c r="G335" s="14">
        <f t="shared" ca="1" si="205"/>
        <v>1.07222231442871</v>
      </c>
      <c r="H335" s="14">
        <f t="shared" ca="1" si="206"/>
        <v>1.0028401</v>
      </c>
      <c r="I335" s="135">
        <v>1.7500000000000002E-2</v>
      </c>
      <c r="J335" s="35">
        <f t="shared" si="207"/>
        <v>44707</v>
      </c>
      <c r="K335" s="2">
        <f t="shared" si="208"/>
        <v>6</v>
      </c>
      <c r="L335" s="18">
        <f t="shared" si="209"/>
        <v>6</v>
      </c>
      <c r="M335" s="12">
        <f t="shared" si="210"/>
        <v>1.000413148</v>
      </c>
      <c r="N335" s="12">
        <f t="shared" ca="1" si="211"/>
        <v>1.0032544210000001</v>
      </c>
      <c r="O335" s="18">
        <f t="shared" si="212"/>
        <v>0</v>
      </c>
      <c r="P335" s="14">
        <f t="shared" ca="1" si="213"/>
        <v>3.2544209999999998</v>
      </c>
      <c r="Q335" s="21">
        <f t="shared" si="218"/>
        <v>0</v>
      </c>
      <c r="R335" s="14">
        <f t="shared" si="214"/>
        <v>0</v>
      </c>
      <c r="S335" s="4" t="str">
        <f t="shared" si="215"/>
        <v>J=</v>
      </c>
      <c r="T335" s="35">
        <f t="shared" si="216"/>
        <v>44739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ht="15" x14ac:dyDescent="0.25">
      <c r="A336" s="35">
        <f t="shared" si="217"/>
        <v>44716</v>
      </c>
      <c r="B336" s="15">
        <f t="shared" ca="1" si="202"/>
        <v>1003.797851</v>
      </c>
      <c r="C336" s="14">
        <f t="shared" si="203"/>
        <v>1000</v>
      </c>
      <c r="D336" s="13">
        <f ca="1">IF(A336&lt;$B$1,VLOOKUP(A336,[1]DI!$A$4:$B$15000,2,FALSE),0)</f>
        <v>0</v>
      </c>
      <c r="E336" s="14">
        <f t="shared" ca="1" si="204"/>
        <v>1</v>
      </c>
      <c r="F336" s="14">
        <f ca="1">(TRUNC(PRODUCT($E$12:$E335),16))</f>
        <v>1.0757759034724801</v>
      </c>
      <c r="G336" s="14">
        <f t="shared" ca="1" si="205"/>
        <v>1.07222231442871</v>
      </c>
      <c r="H336" s="14">
        <f t="shared" ca="1" si="206"/>
        <v>1.00331423</v>
      </c>
      <c r="I336" s="135">
        <v>1.7500000000000002E-2</v>
      </c>
      <c r="J336" s="35">
        <f t="shared" si="207"/>
        <v>44707</v>
      </c>
      <c r="K336" s="2">
        <f t="shared" si="208"/>
        <v>6</v>
      </c>
      <c r="L336" s="18">
        <f t="shared" si="209"/>
        <v>7</v>
      </c>
      <c r="M336" s="12">
        <f t="shared" si="210"/>
        <v>1.000482023</v>
      </c>
      <c r="N336" s="12">
        <f t="shared" ca="1" si="211"/>
        <v>1.0037978510000001</v>
      </c>
      <c r="O336" s="18">
        <f t="shared" si="212"/>
        <v>0</v>
      </c>
      <c r="P336" s="14">
        <f t="shared" ca="1" si="213"/>
        <v>3.7978510000000001</v>
      </c>
      <c r="Q336" s="21">
        <f t="shared" si="218"/>
        <v>0</v>
      </c>
      <c r="R336" s="14">
        <f t="shared" si="214"/>
        <v>0</v>
      </c>
      <c r="S336" s="4" t="str">
        <f t="shared" si="215"/>
        <v>J=</v>
      </c>
      <c r="T336" s="35">
        <f t="shared" si="216"/>
        <v>44739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ht="15" x14ac:dyDescent="0.25">
      <c r="A337" s="35">
        <f t="shared" si="217"/>
        <v>44717</v>
      </c>
      <c r="B337" s="15">
        <f t="shared" ca="1" si="202"/>
        <v>1003.797851</v>
      </c>
      <c r="C337" s="14">
        <f t="shared" si="203"/>
        <v>1000</v>
      </c>
      <c r="D337" s="13">
        <f ca="1">IF(A337&lt;$B$1,VLOOKUP(A337,[1]DI!$A$4:$B$15000,2,FALSE),0)</f>
        <v>0</v>
      </c>
      <c r="E337" s="14">
        <f t="shared" ca="1" si="204"/>
        <v>1</v>
      </c>
      <c r="F337" s="14">
        <f ca="1">(TRUNC(PRODUCT($E$12:$E336),16))</f>
        <v>1.0757759034724801</v>
      </c>
      <c r="G337" s="14">
        <f t="shared" ca="1" si="205"/>
        <v>1.07222231442871</v>
      </c>
      <c r="H337" s="14">
        <f t="shared" ca="1" si="206"/>
        <v>1.00331423</v>
      </c>
      <c r="I337" s="135">
        <v>1.7500000000000002E-2</v>
      </c>
      <c r="J337" s="35">
        <f t="shared" si="207"/>
        <v>44707</v>
      </c>
      <c r="K337" s="2">
        <f t="shared" si="208"/>
        <v>6</v>
      </c>
      <c r="L337" s="18">
        <f t="shared" si="209"/>
        <v>7</v>
      </c>
      <c r="M337" s="12">
        <f t="shared" si="210"/>
        <v>1.000482023</v>
      </c>
      <c r="N337" s="12">
        <f t="shared" ca="1" si="211"/>
        <v>1.0037978510000001</v>
      </c>
      <c r="O337" s="18">
        <f t="shared" si="212"/>
        <v>0</v>
      </c>
      <c r="P337" s="14">
        <f t="shared" ca="1" si="213"/>
        <v>3.7978510000000001</v>
      </c>
      <c r="Q337" s="21">
        <f t="shared" si="218"/>
        <v>0</v>
      </c>
      <c r="R337" s="14">
        <f t="shared" si="214"/>
        <v>0</v>
      </c>
      <c r="S337" s="4" t="str">
        <f t="shared" si="215"/>
        <v>J=</v>
      </c>
      <c r="T337" s="35">
        <f t="shared" si="216"/>
        <v>44739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ht="15" x14ac:dyDescent="0.25">
      <c r="A338" s="35">
        <f t="shared" si="217"/>
        <v>44718</v>
      </c>
      <c r="B338" s="15">
        <f t="shared" ca="1" si="202"/>
        <v>1003.797851</v>
      </c>
      <c r="C338" s="14">
        <f t="shared" si="203"/>
        <v>1000</v>
      </c>
      <c r="D338" s="13">
        <f ca="1">IF(A338&lt;$B$1,VLOOKUP(A338,[1]DI!$A$4:$B$15000,2,FALSE),0)</f>
        <v>0.1265</v>
      </c>
      <c r="E338" s="14">
        <f t="shared" ca="1" si="204"/>
        <v>1.0004727899999999</v>
      </c>
      <c r="F338" s="14">
        <f ca="1">(TRUNC(PRODUCT($E$12:$E337),16))</f>
        <v>1.0757759034724801</v>
      </c>
      <c r="G338" s="14">
        <f t="shared" ca="1" si="205"/>
        <v>1.07222231442871</v>
      </c>
      <c r="H338" s="14">
        <f t="shared" ca="1" si="206"/>
        <v>1.00331423</v>
      </c>
      <c r="I338" s="135">
        <v>1.7500000000000002E-2</v>
      </c>
      <c r="J338" s="35">
        <f t="shared" si="207"/>
        <v>44707</v>
      </c>
      <c r="K338" s="2">
        <f t="shared" si="208"/>
        <v>7</v>
      </c>
      <c r="L338" s="18">
        <f t="shared" si="209"/>
        <v>7</v>
      </c>
      <c r="M338" s="12">
        <f t="shared" si="210"/>
        <v>1.000482023</v>
      </c>
      <c r="N338" s="12">
        <f t="shared" ca="1" si="211"/>
        <v>1.0037978510000001</v>
      </c>
      <c r="O338" s="18">
        <f t="shared" si="212"/>
        <v>0</v>
      </c>
      <c r="P338" s="14">
        <f t="shared" ca="1" si="213"/>
        <v>3.7978510000000001</v>
      </c>
      <c r="Q338" s="21">
        <f t="shared" si="218"/>
        <v>0</v>
      </c>
      <c r="R338" s="14">
        <f t="shared" si="214"/>
        <v>0</v>
      </c>
      <c r="S338" s="4" t="str">
        <f t="shared" si="215"/>
        <v>J=</v>
      </c>
      <c r="T338" s="35">
        <f t="shared" si="216"/>
        <v>44739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ht="15" x14ac:dyDescent="0.25">
      <c r="A339" s="35">
        <f t="shared" si="217"/>
        <v>44719</v>
      </c>
      <c r="B339" s="15">
        <f t="shared" ca="1" si="202"/>
        <v>1004.34156899</v>
      </c>
      <c r="C339" s="14">
        <f t="shared" si="203"/>
        <v>1000</v>
      </c>
      <c r="D339" s="13">
        <f ca="1">IF(A339&lt;$B$1,VLOOKUP(A339,[1]DI!$A$4:$B$15000,2,FALSE),0)</f>
        <v>0.1265</v>
      </c>
      <c r="E339" s="14">
        <f t="shared" ca="1" si="204"/>
        <v>1.0004727899999999</v>
      </c>
      <c r="F339" s="14">
        <f ca="1">(TRUNC(PRODUCT($E$12:$E338),16))</f>
        <v>1.07628451956188</v>
      </c>
      <c r="G339" s="14">
        <f t="shared" ca="1" si="205"/>
        <v>1.07222231442871</v>
      </c>
      <c r="H339" s="14">
        <f t="shared" ca="1" si="206"/>
        <v>1.0037885799999999</v>
      </c>
      <c r="I339" s="135">
        <v>1.7500000000000002E-2</v>
      </c>
      <c r="J339" s="35">
        <f t="shared" si="207"/>
        <v>44707</v>
      </c>
      <c r="K339" s="2">
        <f t="shared" si="208"/>
        <v>8</v>
      </c>
      <c r="L339" s="18">
        <f t="shared" si="209"/>
        <v>8</v>
      </c>
      <c r="M339" s="12">
        <f t="shared" si="210"/>
        <v>1.0005509020000001</v>
      </c>
      <c r="N339" s="12">
        <f t="shared" ca="1" si="211"/>
        <v>1.0043415689999999</v>
      </c>
      <c r="O339" s="18">
        <f t="shared" si="212"/>
        <v>0</v>
      </c>
      <c r="P339" s="14">
        <f t="shared" ca="1" si="213"/>
        <v>4.3415689899999999</v>
      </c>
      <c r="Q339" s="21">
        <f t="shared" si="218"/>
        <v>0</v>
      </c>
      <c r="R339" s="14">
        <f t="shared" si="214"/>
        <v>0</v>
      </c>
      <c r="S339" s="4" t="str">
        <f t="shared" si="215"/>
        <v>J=</v>
      </c>
      <c r="T339" s="35">
        <f t="shared" si="216"/>
        <v>44739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ht="15" x14ac:dyDescent="0.25">
      <c r="A340" s="35">
        <f t="shared" si="217"/>
        <v>44720</v>
      </c>
      <c r="B340" s="15">
        <f t="shared" ca="1" si="202"/>
        <v>1004.88559799</v>
      </c>
      <c r="C340" s="14">
        <f t="shared" si="203"/>
        <v>1000</v>
      </c>
      <c r="D340" s="13">
        <f ca="1">IF(A340&lt;$B$1,VLOOKUP(A340,[1]DI!$A$4:$B$15000,2,FALSE),0)</f>
        <v>0.1265</v>
      </c>
      <c r="E340" s="14">
        <f t="shared" ca="1" si="204"/>
        <v>1.0004727899999999</v>
      </c>
      <c r="F340" s="14">
        <f ca="1">(TRUNC(PRODUCT($E$12:$E339),16))</f>
        <v>1.07679337611989</v>
      </c>
      <c r="G340" s="14">
        <f t="shared" ca="1" si="205"/>
        <v>1.07222231442871</v>
      </c>
      <c r="H340" s="14">
        <f t="shared" ca="1" si="206"/>
        <v>1.00426317</v>
      </c>
      <c r="I340" s="135">
        <v>1.7500000000000002E-2</v>
      </c>
      <c r="J340" s="35">
        <f t="shared" si="207"/>
        <v>44707</v>
      </c>
      <c r="K340" s="2">
        <f t="shared" si="208"/>
        <v>9</v>
      </c>
      <c r="L340" s="18">
        <f t="shared" si="209"/>
        <v>9</v>
      </c>
      <c r="M340" s="12">
        <f t="shared" si="210"/>
        <v>1.0006197859999999</v>
      </c>
      <c r="N340" s="12">
        <f t="shared" ca="1" si="211"/>
        <v>1.004885598</v>
      </c>
      <c r="O340" s="18">
        <f t="shared" si="212"/>
        <v>0</v>
      </c>
      <c r="P340" s="14">
        <f t="shared" ca="1" si="213"/>
        <v>4.8855979899999999</v>
      </c>
      <c r="Q340" s="21">
        <f t="shared" si="218"/>
        <v>0</v>
      </c>
      <c r="R340" s="14">
        <f t="shared" si="214"/>
        <v>0</v>
      </c>
      <c r="S340" s="4" t="str">
        <f t="shared" si="215"/>
        <v>J=</v>
      </c>
      <c r="T340" s="35">
        <f t="shared" si="216"/>
        <v>44739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ht="15" x14ac:dyDescent="0.25">
      <c r="A341" s="35">
        <f t="shared" si="217"/>
        <v>44721</v>
      </c>
      <c r="B341" s="15">
        <f t="shared" ca="1" si="202"/>
        <v>1005.4299079899999</v>
      </c>
      <c r="C341" s="14">
        <f t="shared" si="203"/>
        <v>1000</v>
      </c>
      <c r="D341" s="13">
        <f ca="1">IF(A341&lt;$B$1,VLOOKUP(A341,[1]DI!$A$4:$B$15000,2,FALSE),0)</f>
        <v>0.1265</v>
      </c>
      <c r="E341" s="14">
        <f t="shared" ca="1" si="204"/>
        <v>1.0004727899999999</v>
      </c>
      <c r="F341" s="14">
        <f ca="1">(TRUNC(PRODUCT($E$12:$E340),16))</f>
        <v>1.0773024732601799</v>
      </c>
      <c r="G341" s="14">
        <f t="shared" ca="1" si="205"/>
        <v>1.07222231442871</v>
      </c>
      <c r="H341" s="14">
        <f t="shared" ca="1" si="206"/>
        <v>1.0047379700000001</v>
      </c>
      <c r="I341" s="135">
        <v>1.7500000000000002E-2</v>
      </c>
      <c r="J341" s="35">
        <f t="shared" si="207"/>
        <v>44707</v>
      </c>
      <c r="K341" s="2">
        <f t="shared" si="208"/>
        <v>10</v>
      </c>
      <c r="L341" s="18">
        <f t="shared" si="209"/>
        <v>10</v>
      </c>
      <c r="M341" s="12">
        <f t="shared" si="210"/>
        <v>1.0006886749999999</v>
      </c>
      <c r="N341" s="12">
        <f t="shared" ca="1" si="211"/>
        <v>1.005429908</v>
      </c>
      <c r="O341" s="18">
        <f t="shared" si="212"/>
        <v>0</v>
      </c>
      <c r="P341" s="14">
        <f t="shared" ca="1" si="213"/>
        <v>5.4299079900000002</v>
      </c>
      <c r="Q341" s="21">
        <f t="shared" si="218"/>
        <v>0</v>
      </c>
      <c r="R341" s="14">
        <f t="shared" si="214"/>
        <v>0</v>
      </c>
      <c r="S341" s="4" t="str">
        <f t="shared" si="215"/>
        <v>J=</v>
      </c>
      <c r="T341" s="35">
        <f t="shared" si="216"/>
        <v>44739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ht="15" x14ac:dyDescent="0.25">
      <c r="A342" s="35">
        <f t="shared" si="217"/>
        <v>44722</v>
      </c>
      <c r="B342" s="15">
        <f t="shared" ca="1" si="202"/>
        <v>1005.97451799</v>
      </c>
      <c r="C342" s="14">
        <f t="shared" si="203"/>
        <v>1000</v>
      </c>
      <c r="D342" s="13">
        <f ca="1">IF(A342&lt;$B$1,VLOOKUP(A342,[1]DI!$A$4:$B$15000,2,FALSE),0)</f>
        <v>0.1265</v>
      </c>
      <c r="E342" s="14">
        <f t="shared" ca="1" si="204"/>
        <v>1.0004727899999999</v>
      </c>
      <c r="F342" s="14">
        <f ca="1">(TRUNC(PRODUCT($E$12:$E341),16))</f>
        <v>1.07781181109651</v>
      </c>
      <c r="G342" s="14">
        <f t="shared" ca="1" si="205"/>
        <v>1.07222231442871</v>
      </c>
      <c r="H342" s="14">
        <f t="shared" ca="1" si="206"/>
        <v>1.0052129999999999</v>
      </c>
      <c r="I342" s="135">
        <v>1.7500000000000002E-2</v>
      </c>
      <c r="J342" s="35">
        <f t="shared" si="207"/>
        <v>44707</v>
      </c>
      <c r="K342" s="2">
        <f t="shared" si="208"/>
        <v>11</v>
      </c>
      <c r="L342" s="18">
        <f t="shared" si="209"/>
        <v>11</v>
      </c>
      <c r="M342" s="12">
        <f t="shared" si="210"/>
        <v>1.0007575689999999</v>
      </c>
      <c r="N342" s="12">
        <f t="shared" ca="1" si="211"/>
        <v>1.0059745179999999</v>
      </c>
      <c r="O342" s="18">
        <f t="shared" si="212"/>
        <v>0</v>
      </c>
      <c r="P342" s="14">
        <f t="shared" ca="1" si="213"/>
        <v>5.9745179899999998</v>
      </c>
      <c r="Q342" s="21">
        <f t="shared" si="218"/>
        <v>0</v>
      </c>
      <c r="R342" s="14">
        <f t="shared" si="214"/>
        <v>0</v>
      </c>
      <c r="S342" s="4" t="str">
        <f t="shared" si="215"/>
        <v>J=</v>
      </c>
      <c r="T342" s="35">
        <f t="shared" si="216"/>
        <v>44739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ht="15" x14ac:dyDescent="0.25">
      <c r="A343" s="35">
        <f t="shared" si="217"/>
        <v>44723</v>
      </c>
      <c r="B343" s="15">
        <f t="shared" ca="1" si="202"/>
        <v>1006.5194279999999</v>
      </c>
      <c r="C343" s="14">
        <f t="shared" si="203"/>
        <v>1000</v>
      </c>
      <c r="D343" s="13">
        <f ca="1">IF(A343&lt;$B$1,VLOOKUP(A343,[1]DI!$A$4:$B$15000,2,FALSE),0)</f>
        <v>0</v>
      </c>
      <c r="E343" s="14">
        <f t="shared" ca="1" si="204"/>
        <v>1</v>
      </c>
      <c r="F343" s="14">
        <f ca="1">(TRUNC(PRODUCT($E$12:$E342),16))</f>
        <v>1.07832138974268</v>
      </c>
      <c r="G343" s="14">
        <f t="shared" ca="1" si="205"/>
        <v>1.07222231442871</v>
      </c>
      <c r="H343" s="14">
        <f t="shared" ca="1" si="206"/>
        <v>1.0056882599999999</v>
      </c>
      <c r="I343" s="135">
        <v>1.7500000000000002E-2</v>
      </c>
      <c r="J343" s="35">
        <f t="shared" si="207"/>
        <v>44707</v>
      </c>
      <c r="K343" s="2">
        <f t="shared" si="208"/>
        <v>11</v>
      </c>
      <c r="L343" s="18">
        <f t="shared" si="209"/>
        <v>12</v>
      </c>
      <c r="M343" s="12">
        <f t="shared" si="210"/>
        <v>1.000826467</v>
      </c>
      <c r="N343" s="12">
        <f t="shared" ca="1" si="211"/>
        <v>1.006519428</v>
      </c>
      <c r="O343" s="18">
        <f t="shared" si="212"/>
        <v>0</v>
      </c>
      <c r="P343" s="14">
        <f t="shared" ca="1" si="213"/>
        <v>6.5194279999999996</v>
      </c>
      <c r="Q343" s="21">
        <f t="shared" si="218"/>
        <v>0</v>
      </c>
      <c r="R343" s="14">
        <f t="shared" si="214"/>
        <v>0</v>
      </c>
      <c r="S343" s="4" t="str">
        <f t="shared" si="215"/>
        <v>J=</v>
      </c>
      <c r="T343" s="35">
        <f t="shared" si="216"/>
        <v>44739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ht="15" x14ac:dyDescent="0.25">
      <c r="A344" s="35">
        <f t="shared" si="217"/>
        <v>44724</v>
      </c>
      <c r="B344" s="15">
        <f t="shared" ca="1" si="202"/>
        <v>1006.5194279999999</v>
      </c>
      <c r="C344" s="14">
        <f t="shared" si="203"/>
        <v>1000</v>
      </c>
      <c r="D344" s="13">
        <f ca="1">IF(A344&lt;$B$1,VLOOKUP(A344,[1]DI!$A$4:$B$15000,2,FALSE),0)</f>
        <v>0</v>
      </c>
      <c r="E344" s="14">
        <f t="shared" ca="1" si="204"/>
        <v>1</v>
      </c>
      <c r="F344" s="14">
        <f ca="1">(TRUNC(PRODUCT($E$12:$E343),16))</f>
        <v>1.07832138974268</v>
      </c>
      <c r="G344" s="14">
        <f t="shared" ca="1" si="205"/>
        <v>1.07222231442871</v>
      </c>
      <c r="H344" s="14">
        <f t="shared" ca="1" si="206"/>
        <v>1.0056882599999999</v>
      </c>
      <c r="I344" s="135">
        <v>1.7500000000000002E-2</v>
      </c>
      <c r="J344" s="35">
        <f t="shared" si="207"/>
        <v>44707</v>
      </c>
      <c r="K344" s="2">
        <f t="shared" si="208"/>
        <v>11</v>
      </c>
      <c r="L344" s="18">
        <f t="shared" si="209"/>
        <v>12</v>
      </c>
      <c r="M344" s="12">
        <f t="shared" si="210"/>
        <v>1.000826467</v>
      </c>
      <c r="N344" s="12">
        <f t="shared" ca="1" si="211"/>
        <v>1.006519428</v>
      </c>
      <c r="O344" s="18">
        <f t="shared" si="212"/>
        <v>0</v>
      </c>
      <c r="P344" s="14">
        <f t="shared" ca="1" si="213"/>
        <v>6.5194279999999996</v>
      </c>
      <c r="Q344" s="21">
        <f t="shared" si="218"/>
        <v>0</v>
      </c>
      <c r="R344" s="14">
        <f t="shared" si="214"/>
        <v>0</v>
      </c>
      <c r="S344" s="4" t="str">
        <f t="shared" si="215"/>
        <v>J=</v>
      </c>
      <c r="T344" s="35">
        <f t="shared" si="216"/>
        <v>44739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ht="15" x14ac:dyDescent="0.25">
      <c r="A345" s="35">
        <f t="shared" si="217"/>
        <v>44725</v>
      </c>
      <c r="B345" s="15">
        <f t="shared" ca="1" si="202"/>
        <v>1006.5194279999999</v>
      </c>
      <c r="C345" s="14">
        <f t="shared" si="203"/>
        <v>1000</v>
      </c>
      <c r="D345" s="13">
        <f ca="1">IF(A345&lt;$B$1,VLOOKUP(A345,[1]DI!$A$4:$B$15000,2,FALSE),0)</f>
        <v>0.1265</v>
      </c>
      <c r="E345" s="14">
        <f t="shared" ca="1" si="204"/>
        <v>1.0004727899999999</v>
      </c>
      <c r="F345" s="14">
        <f ca="1">(TRUNC(PRODUCT($E$12:$E344),16))</f>
        <v>1.07832138974268</v>
      </c>
      <c r="G345" s="14">
        <f t="shared" ca="1" si="205"/>
        <v>1.07222231442871</v>
      </c>
      <c r="H345" s="14">
        <f t="shared" ca="1" si="206"/>
        <v>1.0056882599999999</v>
      </c>
      <c r="I345" s="135">
        <v>1.7500000000000002E-2</v>
      </c>
      <c r="J345" s="35">
        <f t="shared" si="207"/>
        <v>44707</v>
      </c>
      <c r="K345" s="2">
        <f t="shared" si="208"/>
        <v>12</v>
      </c>
      <c r="L345" s="18">
        <f t="shared" si="209"/>
        <v>12</v>
      </c>
      <c r="M345" s="12">
        <f t="shared" si="210"/>
        <v>1.000826467</v>
      </c>
      <c r="N345" s="12">
        <f t="shared" ca="1" si="211"/>
        <v>1.006519428</v>
      </c>
      <c r="O345" s="18">
        <f t="shared" si="212"/>
        <v>0</v>
      </c>
      <c r="P345" s="14">
        <f t="shared" ca="1" si="213"/>
        <v>6.5194279999999996</v>
      </c>
      <c r="Q345" s="21">
        <f t="shared" si="218"/>
        <v>0</v>
      </c>
      <c r="R345" s="14">
        <f t="shared" si="214"/>
        <v>0</v>
      </c>
      <c r="S345" s="4" t="str">
        <f t="shared" si="215"/>
        <v>J=</v>
      </c>
      <c r="T345" s="35">
        <f t="shared" si="216"/>
        <v>44739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ht="15" x14ac:dyDescent="0.25">
      <c r="A346" s="35">
        <f t="shared" si="217"/>
        <v>44726</v>
      </c>
      <c r="B346" s="15">
        <f t="shared" ca="1" si="202"/>
        <v>1007.064629</v>
      </c>
      <c r="C346" s="14">
        <f t="shared" si="203"/>
        <v>1000</v>
      </c>
      <c r="D346" s="13">
        <f ca="1">IF(A346&lt;$B$1,VLOOKUP(A346,[1]DI!$A$4:$B$15000,2,FALSE),0)</f>
        <v>0.1265</v>
      </c>
      <c r="E346" s="14">
        <f t="shared" ca="1" si="204"/>
        <v>1.0004727899999999</v>
      </c>
      <c r="F346" s="14">
        <f ca="1">(TRUNC(PRODUCT($E$12:$E345),16))</f>
        <v>1.0788312093125401</v>
      </c>
      <c r="G346" s="14">
        <f t="shared" ca="1" si="205"/>
        <v>1.07222231442871</v>
      </c>
      <c r="H346" s="14">
        <f t="shared" ca="1" si="206"/>
        <v>1.0061637400000001</v>
      </c>
      <c r="I346" s="135">
        <v>1.7500000000000002E-2</v>
      </c>
      <c r="J346" s="35">
        <f t="shared" si="207"/>
        <v>44707</v>
      </c>
      <c r="K346" s="2">
        <f t="shared" si="208"/>
        <v>13</v>
      </c>
      <c r="L346" s="18">
        <f t="shared" si="209"/>
        <v>13</v>
      </c>
      <c r="M346" s="12">
        <f t="shared" si="210"/>
        <v>1.0008953700000001</v>
      </c>
      <c r="N346" s="12">
        <f t="shared" ca="1" si="211"/>
        <v>1.007064629</v>
      </c>
      <c r="O346" s="18">
        <f t="shared" si="212"/>
        <v>0</v>
      </c>
      <c r="P346" s="14">
        <f t="shared" ca="1" si="213"/>
        <v>7.064629</v>
      </c>
      <c r="Q346" s="21">
        <f t="shared" si="218"/>
        <v>0</v>
      </c>
      <c r="R346" s="14">
        <f t="shared" si="214"/>
        <v>0</v>
      </c>
      <c r="S346" s="4" t="str">
        <f t="shared" si="215"/>
        <v>J=</v>
      </c>
      <c r="T346" s="35">
        <f t="shared" si="216"/>
        <v>44739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ht="15" x14ac:dyDescent="0.25">
      <c r="A347" s="35">
        <f t="shared" si="217"/>
        <v>44727</v>
      </c>
      <c r="B347" s="15">
        <f t="shared" ca="1" si="202"/>
        <v>1007.6101200000001</v>
      </c>
      <c r="C347" s="14">
        <f t="shared" si="203"/>
        <v>1000</v>
      </c>
      <c r="D347" s="13">
        <f ca="1">IF(A347&lt;$B$1,VLOOKUP(A347,[1]DI!$A$4:$B$15000,2,FALSE),0)</f>
        <v>0.1265</v>
      </c>
      <c r="E347" s="14">
        <f t="shared" ca="1" si="204"/>
        <v>1.0004727899999999</v>
      </c>
      <c r="F347" s="14">
        <f ca="1">(TRUNC(PRODUCT($E$12:$E346),16))</f>
        <v>1.07934126991999</v>
      </c>
      <c r="G347" s="14">
        <f t="shared" ca="1" si="205"/>
        <v>1.07222231442871</v>
      </c>
      <c r="H347" s="14">
        <f t="shared" ca="1" si="206"/>
        <v>1.0066394400000001</v>
      </c>
      <c r="I347" s="135">
        <v>1.7500000000000002E-2</v>
      </c>
      <c r="J347" s="35">
        <f t="shared" si="207"/>
        <v>44707</v>
      </c>
      <c r="K347" s="2">
        <f t="shared" si="208"/>
        <v>14</v>
      </c>
      <c r="L347" s="18">
        <f t="shared" si="209"/>
        <v>14</v>
      </c>
      <c r="M347" s="12">
        <f t="shared" si="210"/>
        <v>1.0009642780000001</v>
      </c>
      <c r="N347" s="12">
        <f t="shared" ca="1" si="211"/>
        <v>1.0076101200000001</v>
      </c>
      <c r="O347" s="18">
        <f t="shared" si="212"/>
        <v>0</v>
      </c>
      <c r="P347" s="14">
        <f t="shared" ca="1" si="213"/>
        <v>7.6101200000000002</v>
      </c>
      <c r="Q347" s="21">
        <f t="shared" si="218"/>
        <v>0</v>
      </c>
      <c r="R347" s="14">
        <f t="shared" si="214"/>
        <v>0</v>
      </c>
      <c r="S347" s="4" t="str">
        <f t="shared" si="215"/>
        <v>J=</v>
      </c>
      <c r="T347" s="35">
        <f t="shared" si="216"/>
        <v>44739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ht="15" x14ac:dyDescent="0.25">
      <c r="A348" s="35">
        <f t="shared" si="217"/>
        <v>44728</v>
      </c>
      <c r="B348" s="15">
        <f t="shared" ca="1" si="202"/>
        <v>1008.1559119999999</v>
      </c>
      <c r="C348" s="14">
        <f t="shared" si="203"/>
        <v>1000</v>
      </c>
      <c r="D348" s="13">
        <f ca="1">IF(A348&lt;$B$1,VLOOKUP(A348,[1]DI!$A$4:$B$15000,2,FALSE),0)</f>
        <v>0</v>
      </c>
      <c r="E348" s="14">
        <f t="shared" ca="1" si="204"/>
        <v>1</v>
      </c>
      <c r="F348" s="14">
        <f ca="1">(TRUNC(PRODUCT($E$12:$E347),16))</f>
        <v>1.079851571679</v>
      </c>
      <c r="G348" s="14">
        <f t="shared" ca="1" si="205"/>
        <v>1.07222231442871</v>
      </c>
      <c r="H348" s="14">
        <f t="shared" ca="1" si="206"/>
        <v>1.00711537</v>
      </c>
      <c r="I348" s="135">
        <v>1.7500000000000002E-2</v>
      </c>
      <c r="J348" s="35">
        <f t="shared" si="207"/>
        <v>44707</v>
      </c>
      <c r="K348" s="2">
        <f t="shared" si="208"/>
        <v>14</v>
      </c>
      <c r="L348" s="18">
        <f t="shared" si="209"/>
        <v>15</v>
      </c>
      <c r="M348" s="12">
        <f t="shared" si="210"/>
        <v>1.00103319</v>
      </c>
      <c r="N348" s="12">
        <f t="shared" ca="1" si="211"/>
        <v>1.0081559120000001</v>
      </c>
      <c r="O348" s="18">
        <f t="shared" si="212"/>
        <v>0</v>
      </c>
      <c r="P348" s="14">
        <f t="shared" ca="1" si="213"/>
        <v>8.1559120000000007</v>
      </c>
      <c r="Q348" s="21">
        <f t="shared" si="218"/>
        <v>0</v>
      </c>
      <c r="R348" s="14">
        <f t="shared" si="214"/>
        <v>0</v>
      </c>
      <c r="S348" s="4" t="str">
        <f t="shared" si="215"/>
        <v>J=</v>
      </c>
      <c r="T348" s="35">
        <f t="shared" si="216"/>
        <v>44739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ht="15" x14ac:dyDescent="0.25">
      <c r="A349" s="35">
        <f t="shared" si="217"/>
        <v>44729</v>
      </c>
      <c r="B349" s="15">
        <f t="shared" ca="1" si="202"/>
        <v>1008.1559119999999</v>
      </c>
      <c r="C349" s="14">
        <f t="shared" si="203"/>
        <v>1000</v>
      </c>
      <c r="D349" s="13">
        <f ca="1">IF(A349&lt;$B$1,VLOOKUP(A349,[1]DI!$A$4:$B$15000,2,FALSE),0)</f>
        <v>0.13150000000000001</v>
      </c>
      <c r="E349" s="14">
        <f t="shared" ca="1" si="204"/>
        <v>1.0004903700000001</v>
      </c>
      <c r="F349" s="14">
        <f ca="1">(TRUNC(PRODUCT($E$12:$E348),16))</f>
        <v>1.079851571679</v>
      </c>
      <c r="G349" s="14">
        <f t="shared" ca="1" si="205"/>
        <v>1.07222231442871</v>
      </c>
      <c r="H349" s="14">
        <f t="shared" ca="1" si="206"/>
        <v>1.00711537</v>
      </c>
      <c r="I349" s="135">
        <v>1.7500000000000002E-2</v>
      </c>
      <c r="J349" s="35">
        <f t="shared" si="207"/>
        <v>44707</v>
      </c>
      <c r="K349" s="2">
        <f t="shared" si="208"/>
        <v>15</v>
      </c>
      <c r="L349" s="18">
        <f t="shared" si="209"/>
        <v>15</v>
      </c>
      <c r="M349" s="12">
        <f t="shared" si="210"/>
        <v>1.00103319</v>
      </c>
      <c r="N349" s="12">
        <f t="shared" ca="1" si="211"/>
        <v>1.0081559120000001</v>
      </c>
      <c r="O349" s="18">
        <f t="shared" si="212"/>
        <v>0</v>
      </c>
      <c r="P349" s="14">
        <f t="shared" ca="1" si="213"/>
        <v>8.1559120000000007</v>
      </c>
      <c r="Q349" s="21">
        <f t="shared" si="218"/>
        <v>0</v>
      </c>
      <c r="R349" s="14">
        <f t="shared" si="214"/>
        <v>0</v>
      </c>
      <c r="S349" s="4" t="str">
        <f t="shared" si="215"/>
        <v>J=</v>
      </c>
      <c r="T349" s="35">
        <f t="shared" si="216"/>
        <v>44739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ht="15" x14ac:dyDescent="0.25">
      <c r="A350" s="35">
        <f t="shared" si="217"/>
        <v>44730</v>
      </c>
      <c r="B350" s="15">
        <f t="shared" ca="1" si="202"/>
        <v>1008.719724</v>
      </c>
      <c r="C350" s="14">
        <f t="shared" si="203"/>
        <v>1000</v>
      </c>
      <c r="D350" s="13">
        <f ca="1">IF(A350&lt;$B$1,VLOOKUP(A350,[1]DI!$A$4:$B$15000,2,FALSE),0)</f>
        <v>0</v>
      </c>
      <c r="E350" s="14">
        <f t="shared" ca="1" si="204"/>
        <v>1</v>
      </c>
      <c r="F350" s="14">
        <f ca="1">(TRUNC(PRODUCT($E$12:$E349),16))</f>
        <v>1.0803810984941999</v>
      </c>
      <c r="G350" s="14">
        <f t="shared" ca="1" si="205"/>
        <v>1.07222231442871</v>
      </c>
      <c r="H350" s="14">
        <f t="shared" ca="1" si="206"/>
        <v>1.0076092299999999</v>
      </c>
      <c r="I350" s="135">
        <v>1.7500000000000002E-2</v>
      </c>
      <c r="J350" s="35">
        <f t="shared" si="207"/>
        <v>44707</v>
      </c>
      <c r="K350" s="2">
        <f t="shared" si="208"/>
        <v>15</v>
      </c>
      <c r="L350" s="18">
        <f t="shared" si="209"/>
        <v>16</v>
      </c>
      <c r="M350" s="12">
        <f t="shared" si="210"/>
        <v>1.001102108</v>
      </c>
      <c r="N350" s="12">
        <f t="shared" ca="1" si="211"/>
        <v>1.0087197240000001</v>
      </c>
      <c r="O350" s="18">
        <f t="shared" si="212"/>
        <v>0</v>
      </c>
      <c r="P350" s="14">
        <f t="shared" ca="1" si="213"/>
        <v>8.7197239999999994</v>
      </c>
      <c r="Q350" s="21">
        <f t="shared" si="218"/>
        <v>0</v>
      </c>
      <c r="R350" s="14">
        <f t="shared" si="214"/>
        <v>0</v>
      </c>
      <c r="S350" s="4" t="str">
        <f t="shared" si="215"/>
        <v>J=</v>
      </c>
      <c r="T350" s="35">
        <f t="shared" si="216"/>
        <v>44739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ht="15" x14ac:dyDescent="0.25">
      <c r="A351" s="35">
        <f t="shared" si="217"/>
        <v>44731</v>
      </c>
      <c r="B351" s="15">
        <f t="shared" ca="1" si="202"/>
        <v>1008.719724</v>
      </c>
      <c r="C351" s="14">
        <f t="shared" si="203"/>
        <v>1000</v>
      </c>
      <c r="D351" s="13">
        <f ca="1">IF(A351&lt;$B$1,VLOOKUP(A351,[1]DI!$A$4:$B$15000,2,FALSE),0)</f>
        <v>0</v>
      </c>
      <c r="E351" s="14">
        <f t="shared" ca="1" si="204"/>
        <v>1</v>
      </c>
      <c r="F351" s="14">
        <f ca="1">(TRUNC(PRODUCT($E$12:$E350),16))</f>
        <v>1.0803810984941999</v>
      </c>
      <c r="G351" s="14">
        <f t="shared" ca="1" si="205"/>
        <v>1.07222231442871</v>
      </c>
      <c r="H351" s="14">
        <f t="shared" ca="1" si="206"/>
        <v>1.0076092299999999</v>
      </c>
      <c r="I351" s="135">
        <v>1.7500000000000002E-2</v>
      </c>
      <c r="J351" s="35">
        <f t="shared" si="207"/>
        <v>44707</v>
      </c>
      <c r="K351" s="2">
        <f t="shared" si="208"/>
        <v>15</v>
      </c>
      <c r="L351" s="18">
        <f t="shared" si="209"/>
        <v>16</v>
      </c>
      <c r="M351" s="12">
        <f t="shared" si="210"/>
        <v>1.001102108</v>
      </c>
      <c r="N351" s="12">
        <f t="shared" ca="1" si="211"/>
        <v>1.0087197240000001</v>
      </c>
      <c r="O351" s="18">
        <f t="shared" si="212"/>
        <v>0</v>
      </c>
      <c r="P351" s="14">
        <f t="shared" ca="1" si="213"/>
        <v>8.7197239999999994</v>
      </c>
      <c r="Q351" s="21">
        <f t="shared" si="218"/>
        <v>0</v>
      </c>
      <c r="R351" s="14">
        <f t="shared" si="214"/>
        <v>0</v>
      </c>
      <c r="S351" s="4" t="str">
        <f t="shared" si="215"/>
        <v>J=</v>
      </c>
      <c r="T351" s="35">
        <f t="shared" si="216"/>
        <v>44739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ht="15" x14ac:dyDescent="0.25">
      <c r="A352" s="35">
        <f t="shared" si="217"/>
        <v>44732</v>
      </c>
      <c r="B352" s="15">
        <f t="shared" ca="1" si="202"/>
        <v>1008.719724</v>
      </c>
      <c r="C352" s="14">
        <f t="shared" si="203"/>
        <v>1000</v>
      </c>
      <c r="D352" s="13">
        <f ca="1">IF(A352&lt;$B$1,VLOOKUP(A352,[1]DI!$A$4:$B$15000,2,FALSE),0)</f>
        <v>0.13150000000000001</v>
      </c>
      <c r="E352" s="14">
        <f t="shared" ca="1" si="204"/>
        <v>1.0004903700000001</v>
      </c>
      <c r="F352" s="14">
        <f ca="1">(TRUNC(PRODUCT($E$12:$E351),16))</f>
        <v>1.0803810984941999</v>
      </c>
      <c r="G352" s="14">
        <f t="shared" ca="1" si="205"/>
        <v>1.07222231442871</v>
      </c>
      <c r="H352" s="14">
        <f t="shared" ca="1" si="206"/>
        <v>1.0076092299999999</v>
      </c>
      <c r="I352" s="135">
        <v>1.7500000000000002E-2</v>
      </c>
      <c r="J352" s="35">
        <f t="shared" si="207"/>
        <v>44707</v>
      </c>
      <c r="K352" s="2">
        <f t="shared" si="208"/>
        <v>16</v>
      </c>
      <c r="L352" s="18">
        <f t="shared" si="209"/>
        <v>16</v>
      </c>
      <c r="M352" s="12">
        <f t="shared" si="210"/>
        <v>1.001102108</v>
      </c>
      <c r="N352" s="12">
        <f t="shared" ca="1" si="211"/>
        <v>1.0087197240000001</v>
      </c>
      <c r="O352" s="18">
        <f t="shared" si="212"/>
        <v>0</v>
      </c>
      <c r="P352" s="14">
        <f t="shared" ca="1" si="213"/>
        <v>8.7197239999999994</v>
      </c>
      <c r="Q352" s="21">
        <f t="shared" si="218"/>
        <v>0</v>
      </c>
      <c r="R352" s="14">
        <f t="shared" si="214"/>
        <v>0</v>
      </c>
      <c r="S352" s="4" t="str">
        <f t="shared" si="215"/>
        <v>J=</v>
      </c>
      <c r="T352" s="35">
        <f t="shared" si="216"/>
        <v>44739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ht="15" x14ac:dyDescent="0.25">
      <c r="A353" s="35">
        <f t="shared" si="217"/>
        <v>44733</v>
      </c>
      <c r="B353" s="15">
        <f t="shared" ca="1" si="202"/>
        <v>1009.283849</v>
      </c>
      <c r="C353" s="14">
        <f t="shared" si="203"/>
        <v>1000</v>
      </c>
      <c r="D353" s="13">
        <f ca="1">IF(A353&lt;$B$1,VLOOKUP(A353,[1]DI!$A$4:$B$15000,2,FALSE),0)</f>
        <v>0.13150000000000001</v>
      </c>
      <c r="E353" s="14">
        <f t="shared" ca="1" si="204"/>
        <v>1.0004903700000001</v>
      </c>
      <c r="F353" s="14">
        <f ca="1">(TRUNC(PRODUCT($E$12:$E352),16))</f>
        <v>1.0809108849734701</v>
      </c>
      <c r="G353" s="14">
        <f t="shared" ca="1" si="205"/>
        <v>1.07222231442871</v>
      </c>
      <c r="H353" s="14">
        <f t="shared" ca="1" si="206"/>
        <v>1.00810333</v>
      </c>
      <c r="I353" s="135">
        <v>1.7500000000000002E-2</v>
      </c>
      <c r="J353" s="35">
        <f t="shared" si="207"/>
        <v>44707</v>
      </c>
      <c r="K353" s="2">
        <f t="shared" si="208"/>
        <v>17</v>
      </c>
      <c r="L353" s="18">
        <f t="shared" si="209"/>
        <v>17</v>
      </c>
      <c r="M353" s="12">
        <f t="shared" si="210"/>
        <v>1.0011710300000001</v>
      </c>
      <c r="N353" s="12">
        <f t="shared" ca="1" si="211"/>
        <v>1.009283849</v>
      </c>
      <c r="O353" s="18">
        <f t="shared" si="212"/>
        <v>0</v>
      </c>
      <c r="P353" s="14">
        <f t="shared" ca="1" si="213"/>
        <v>9.283849</v>
      </c>
      <c r="Q353" s="21">
        <f t="shared" si="218"/>
        <v>0</v>
      </c>
      <c r="R353" s="14">
        <f t="shared" si="214"/>
        <v>0</v>
      </c>
      <c r="S353" s="4" t="str">
        <f t="shared" si="215"/>
        <v>J=</v>
      </c>
      <c r="T353" s="35">
        <f t="shared" si="216"/>
        <v>44739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ht="15" x14ac:dyDescent="0.25">
      <c r="A354" s="35">
        <f t="shared" si="217"/>
        <v>44734</v>
      </c>
      <c r="B354" s="15">
        <f t="shared" ca="1" si="202"/>
        <v>1009.84828799</v>
      </c>
      <c r="C354" s="14">
        <f t="shared" si="203"/>
        <v>1000</v>
      </c>
      <c r="D354" s="13">
        <f ca="1">IF(A354&lt;$B$1,VLOOKUP(A354,[1]DI!$A$4:$B$15000,2,FALSE),0)</f>
        <v>0.13150000000000001</v>
      </c>
      <c r="E354" s="14">
        <f t="shared" ca="1" si="204"/>
        <v>1.0004903700000001</v>
      </c>
      <c r="F354" s="14">
        <f ca="1">(TRUNC(PRODUCT($E$12:$E353),16))</f>
        <v>1.08144093124413</v>
      </c>
      <c r="G354" s="14">
        <f t="shared" ca="1" si="205"/>
        <v>1.07222231442871</v>
      </c>
      <c r="H354" s="14">
        <f t="shared" ca="1" si="206"/>
        <v>1.0085976699999999</v>
      </c>
      <c r="I354" s="135">
        <v>1.7500000000000002E-2</v>
      </c>
      <c r="J354" s="35">
        <f t="shared" si="207"/>
        <v>44707</v>
      </c>
      <c r="K354" s="2">
        <f t="shared" si="208"/>
        <v>18</v>
      </c>
      <c r="L354" s="18">
        <f t="shared" si="209"/>
        <v>18</v>
      </c>
      <c r="M354" s="12">
        <f t="shared" si="210"/>
        <v>1.0012399569999999</v>
      </c>
      <c r="N354" s="12">
        <f t="shared" ca="1" si="211"/>
        <v>1.0098482879999999</v>
      </c>
      <c r="O354" s="18">
        <f t="shared" si="212"/>
        <v>0</v>
      </c>
      <c r="P354" s="14">
        <f t="shared" ca="1" si="213"/>
        <v>9.8482879899999993</v>
      </c>
      <c r="Q354" s="21">
        <f t="shared" si="218"/>
        <v>0</v>
      </c>
      <c r="R354" s="14">
        <f t="shared" si="214"/>
        <v>0</v>
      </c>
      <c r="S354" s="4" t="str">
        <f t="shared" si="215"/>
        <v>J=</v>
      </c>
      <c r="T354" s="35">
        <f t="shared" si="216"/>
        <v>44739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ht="15" x14ac:dyDescent="0.25">
      <c r="A355" s="35">
        <f t="shared" si="217"/>
        <v>44735</v>
      </c>
      <c r="B355" s="15">
        <f t="shared" ca="1" si="202"/>
        <v>1010.413049</v>
      </c>
      <c r="C355" s="14">
        <f t="shared" si="203"/>
        <v>1000</v>
      </c>
      <c r="D355" s="13">
        <f ca="1">IF(A355&lt;$B$1,VLOOKUP(A355,[1]DI!$A$4:$B$15000,2,FALSE),0)</f>
        <v>0.13150000000000001</v>
      </c>
      <c r="E355" s="14">
        <f t="shared" ca="1" si="204"/>
        <v>1.0004903700000001</v>
      </c>
      <c r="F355" s="14">
        <f ca="1">(TRUNC(PRODUCT($E$12:$E354),16))</f>
        <v>1.0819712374335899</v>
      </c>
      <c r="G355" s="14">
        <f t="shared" ca="1" si="205"/>
        <v>1.07222231442871</v>
      </c>
      <c r="H355" s="14">
        <f t="shared" ca="1" si="206"/>
        <v>1.0090922600000001</v>
      </c>
      <c r="I355" s="135">
        <v>1.7500000000000002E-2</v>
      </c>
      <c r="J355" s="35">
        <f t="shared" si="207"/>
        <v>44707</v>
      </c>
      <c r="K355" s="2">
        <f t="shared" si="208"/>
        <v>19</v>
      </c>
      <c r="L355" s="18">
        <f t="shared" si="209"/>
        <v>19</v>
      </c>
      <c r="M355" s="12">
        <f t="shared" si="210"/>
        <v>1.0013088880000001</v>
      </c>
      <c r="N355" s="12">
        <f t="shared" ca="1" si="211"/>
        <v>1.0104130490000001</v>
      </c>
      <c r="O355" s="18">
        <f t="shared" si="212"/>
        <v>0</v>
      </c>
      <c r="P355" s="14">
        <f t="shared" ca="1" si="213"/>
        <v>10.413049000000001</v>
      </c>
      <c r="Q355" s="21">
        <f t="shared" si="218"/>
        <v>0</v>
      </c>
      <c r="R355" s="14">
        <f t="shared" si="214"/>
        <v>0</v>
      </c>
      <c r="S355" s="4" t="str">
        <f t="shared" si="215"/>
        <v>J=</v>
      </c>
      <c r="T355" s="35">
        <f t="shared" si="216"/>
        <v>44739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ht="15" x14ac:dyDescent="0.25">
      <c r="A356" s="35">
        <f t="shared" si="217"/>
        <v>44736</v>
      </c>
      <c r="B356" s="15">
        <f t="shared" ca="1" si="202"/>
        <v>1010.97812299</v>
      </c>
      <c r="C356" s="14">
        <f t="shared" si="203"/>
        <v>1000</v>
      </c>
      <c r="D356" s="13">
        <f ca="1">IF(A356&lt;$B$1,VLOOKUP(A356,[1]DI!$A$4:$B$15000,2,FALSE),0)</f>
        <v>0.13150000000000001</v>
      </c>
      <c r="E356" s="14">
        <f t="shared" ca="1" si="204"/>
        <v>1.0004903700000001</v>
      </c>
      <c r="F356" s="14">
        <f ca="1">(TRUNC(PRODUCT($E$12:$E355),16))</f>
        <v>1.0825018036692899</v>
      </c>
      <c r="G356" s="14">
        <f t="shared" ca="1" si="205"/>
        <v>1.07222231442871</v>
      </c>
      <c r="H356" s="14">
        <f t="shared" ca="1" si="206"/>
        <v>1.0095870899999999</v>
      </c>
      <c r="I356" s="135">
        <v>1.7500000000000002E-2</v>
      </c>
      <c r="J356" s="35">
        <f t="shared" si="207"/>
        <v>44707</v>
      </c>
      <c r="K356" s="2">
        <f t="shared" si="208"/>
        <v>20</v>
      </c>
      <c r="L356" s="18">
        <f t="shared" si="209"/>
        <v>20</v>
      </c>
      <c r="M356" s="12">
        <f t="shared" si="210"/>
        <v>1.001377824</v>
      </c>
      <c r="N356" s="12">
        <f t="shared" ca="1" si="211"/>
        <v>1.0109781229999999</v>
      </c>
      <c r="O356" s="18">
        <f t="shared" si="212"/>
        <v>0</v>
      </c>
      <c r="P356" s="14">
        <f t="shared" ca="1" si="213"/>
        <v>10.978122989999999</v>
      </c>
      <c r="Q356" s="21">
        <f t="shared" si="218"/>
        <v>0</v>
      </c>
      <c r="R356" s="14">
        <f t="shared" si="214"/>
        <v>0</v>
      </c>
      <c r="S356" s="4" t="str">
        <f t="shared" si="215"/>
        <v>J=</v>
      </c>
      <c r="T356" s="35">
        <f t="shared" si="216"/>
        <v>44739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ht="15" x14ac:dyDescent="0.25">
      <c r="A357" s="35">
        <f t="shared" si="217"/>
        <v>44737</v>
      </c>
      <c r="B357" s="15">
        <f t="shared" ca="1" si="202"/>
        <v>1011.543512</v>
      </c>
      <c r="C357" s="14">
        <f t="shared" si="203"/>
        <v>1000</v>
      </c>
      <c r="D357" s="13">
        <f ca="1">IF(A357&lt;$B$1,VLOOKUP(A357,[1]DI!$A$4:$B$15000,2,FALSE),0)</f>
        <v>0</v>
      </c>
      <c r="E357" s="14">
        <f t="shared" ca="1" si="204"/>
        <v>1</v>
      </c>
      <c r="F357" s="14">
        <f ca="1">(TRUNC(PRODUCT($E$12:$E356),16))</f>
        <v>1.0830326300787501</v>
      </c>
      <c r="G357" s="14">
        <f t="shared" ca="1" si="205"/>
        <v>1.07222231442871</v>
      </c>
      <c r="H357" s="14">
        <f t="shared" ca="1" si="206"/>
        <v>1.0100821600000001</v>
      </c>
      <c r="I357" s="135">
        <v>1.7500000000000002E-2</v>
      </c>
      <c r="J357" s="35">
        <f t="shared" si="207"/>
        <v>44707</v>
      </c>
      <c r="K357" s="2">
        <f t="shared" si="208"/>
        <v>20</v>
      </c>
      <c r="L357" s="18">
        <f t="shared" si="209"/>
        <v>21</v>
      </c>
      <c r="M357" s="12">
        <f t="shared" si="210"/>
        <v>1.0014467650000001</v>
      </c>
      <c r="N357" s="12">
        <f t="shared" ca="1" si="211"/>
        <v>1.011543512</v>
      </c>
      <c r="O357" s="18">
        <f t="shared" si="212"/>
        <v>0</v>
      </c>
      <c r="P357" s="14">
        <f t="shared" ca="1" si="213"/>
        <v>11.543512</v>
      </c>
      <c r="Q357" s="21">
        <f t="shared" si="218"/>
        <v>0</v>
      </c>
      <c r="R357" s="14">
        <f t="shared" si="214"/>
        <v>0</v>
      </c>
      <c r="S357" s="4" t="str">
        <f t="shared" si="215"/>
        <v>J=</v>
      </c>
      <c r="T357" s="35">
        <f t="shared" si="216"/>
        <v>44739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ht="15" x14ac:dyDescent="0.25">
      <c r="A358" s="35">
        <f t="shared" si="217"/>
        <v>44738</v>
      </c>
      <c r="B358" s="15">
        <f t="shared" ca="1" si="202"/>
        <v>1011.543512</v>
      </c>
      <c r="C358" s="14">
        <f t="shared" si="203"/>
        <v>1000</v>
      </c>
      <c r="D358" s="13">
        <f ca="1">IF(A358&lt;$B$1,VLOOKUP(A358,[1]DI!$A$4:$B$15000,2,FALSE),0)</f>
        <v>0</v>
      </c>
      <c r="E358" s="14">
        <f t="shared" ca="1" si="204"/>
        <v>1</v>
      </c>
      <c r="F358" s="14">
        <f ca="1">(TRUNC(PRODUCT($E$12:$E357),16))</f>
        <v>1.0830326300787501</v>
      </c>
      <c r="G358" s="14">
        <f t="shared" ca="1" si="205"/>
        <v>1.07222231442871</v>
      </c>
      <c r="H358" s="14">
        <f t="shared" ca="1" si="206"/>
        <v>1.0100821600000001</v>
      </c>
      <c r="I358" s="135">
        <v>1.7500000000000002E-2</v>
      </c>
      <c r="J358" s="35">
        <f t="shared" si="207"/>
        <v>44707</v>
      </c>
      <c r="K358" s="2">
        <f t="shared" si="208"/>
        <v>20</v>
      </c>
      <c r="L358" s="18">
        <f t="shared" si="209"/>
        <v>21</v>
      </c>
      <c r="M358" s="12">
        <f t="shared" si="210"/>
        <v>1.0014467650000001</v>
      </c>
      <c r="N358" s="12">
        <f t="shared" ca="1" si="211"/>
        <v>1.011543512</v>
      </c>
      <c r="O358" s="18">
        <f t="shared" si="212"/>
        <v>0</v>
      </c>
      <c r="P358" s="14">
        <f t="shared" ca="1" si="213"/>
        <v>11.543512</v>
      </c>
      <c r="Q358" s="21">
        <f t="shared" si="218"/>
        <v>0</v>
      </c>
      <c r="R358" s="14">
        <f t="shared" si="214"/>
        <v>0</v>
      </c>
      <c r="S358" s="4" t="str">
        <f t="shared" si="215"/>
        <v>J=</v>
      </c>
      <c r="T358" s="35">
        <f t="shared" si="216"/>
        <v>44739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ht="15" x14ac:dyDescent="0.25">
      <c r="A359" s="35">
        <f t="shared" si="217"/>
        <v>44739</v>
      </c>
      <c r="B359" s="15">
        <f t="shared" ca="1" si="202"/>
        <v>1011.543512</v>
      </c>
      <c r="C359" s="14">
        <f t="shared" si="203"/>
        <v>1000</v>
      </c>
      <c r="D359" s="13">
        <f ca="1">IF(A359&lt;$B$1,VLOOKUP(A359,[1]DI!$A$4:$B$15000,2,FALSE),0)</f>
        <v>0.13150000000000001</v>
      </c>
      <c r="E359" s="14">
        <f t="shared" ca="1" si="204"/>
        <v>1.0004903700000001</v>
      </c>
      <c r="F359" s="14">
        <f ca="1">(TRUNC(PRODUCT($E$12:$E358),16))</f>
        <v>1.0830326300787501</v>
      </c>
      <c r="G359" s="14">
        <f t="shared" ca="1" si="205"/>
        <v>1.07222231442871</v>
      </c>
      <c r="H359" s="14">
        <f t="shared" ca="1" si="206"/>
        <v>1.0100821600000001</v>
      </c>
      <c r="I359" s="135">
        <v>1.7500000000000002E-2</v>
      </c>
      <c r="J359" s="35">
        <f t="shared" si="207"/>
        <v>44707</v>
      </c>
      <c r="K359" s="2">
        <f t="shared" si="208"/>
        <v>21</v>
      </c>
      <c r="L359" s="18">
        <f t="shared" si="209"/>
        <v>21</v>
      </c>
      <c r="M359" s="12">
        <f t="shared" si="210"/>
        <v>1.0014467650000001</v>
      </c>
      <c r="N359" s="12">
        <f t="shared" ca="1" si="211"/>
        <v>1.011543512</v>
      </c>
      <c r="O359" s="18">
        <f t="shared" si="212"/>
        <v>12</v>
      </c>
      <c r="P359" s="14">
        <f t="shared" ca="1" si="213"/>
        <v>11.543512</v>
      </c>
      <c r="Q359" s="21">
        <f t="shared" si="218"/>
        <v>0</v>
      </c>
      <c r="R359" s="14">
        <f t="shared" si="214"/>
        <v>0</v>
      </c>
      <c r="S359" s="4" t="str">
        <f t="shared" si="215"/>
        <v>J=</v>
      </c>
      <c r="T359" s="35">
        <f t="shared" si="216"/>
        <v>44739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ht="15" x14ac:dyDescent="0.25">
      <c r="A360" s="35">
        <f t="shared" si="217"/>
        <v>44740</v>
      </c>
      <c r="B360" s="15">
        <f t="shared" ref="B360:B361" ca="1" si="219">IF(A360&lt;=TODAY(),C360+P360,IF(AND(A360&gt;TODAY(),A360&lt;=$B$1),IF(VLOOKUP(TODAY(),$A$10:$D$5000,4,FALSE)=0,"n.d",C360+P360),"n.d"))</f>
        <v>1000.55925</v>
      </c>
      <c r="C360" s="14">
        <f t="shared" ref="C360:C361" si="220">(C359-R359)</f>
        <v>1000</v>
      </c>
      <c r="D360" s="13">
        <f ca="1">IF(A360&lt;$B$1,VLOOKUP(A360,[1]DI!$A$4:$B$15000,2,FALSE),0)</f>
        <v>0.13150000000000001</v>
      </c>
      <c r="E360" s="14">
        <f t="shared" ref="E360:E361" ca="1" si="221">ROUND(((1+D360)^(1/252)),8)</f>
        <v>1.0004903700000001</v>
      </c>
      <c r="F360" s="14">
        <f ca="1">(TRUNC(PRODUCT($E$12:$E359),16))</f>
        <v>1.08356371678956</v>
      </c>
      <c r="G360" s="14">
        <f t="shared" ref="G360:G361" ca="1" si="222">IF(O359&gt;0,F359,G359)</f>
        <v>1.0830326300787501</v>
      </c>
      <c r="H360" s="14">
        <f t="shared" ref="H360:H361" ca="1" si="223">ROUND(F360/G360,8)</f>
        <v>1.0004903700000001</v>
      </c>
      <c r="I360" s="135">
        <v>1.7500000000000002E-2</v>
      </c>
      <c r="J360" s="35">
        <f t="shared" ref="J360:J361" si="224">IF(O359&gt;0,VLOOKUP(O359,W$12:AG$150,2),J359)</f>
        <v>44739</v>
      </c>
      <c r="K360" s="2">
        <f t="shared" ref="K360:K361" si="225">IF(A360&gt;J360,IF(NETWORKDAYS(J360,A360,$W$160:$W$544)-1=0,1,NETWORKDAYS(J360,A360,$W$160:$W$544)-1),0)</f>
        <v>1</v>
      </c>
      <c r="L360" s="18">
        <f t="shared" ref="L360:L361" si="226">IF(AND(K360=1,K359=1),1,IF(K360&gt;0,IF(K360=K359,K360+1,K360),0))</f>
        <v>1</v>
      </c>
      <c r="M360" s="12">
        <f t="shared" ref="M360:M361" si="227">ROUND((I360+1)^(L360/252),9)</f>
        <v>1.000068846</v>
      </c>
      <c r="N360" s="12">
        <f t="shared" ref="N360:N361" ca="1" si="228">ROUND(H360*M360,9)</f>
        <v>1.00055925</v>
      </c>
      <c r="O360" s="18">
        <f t="shared" ref="O360:O361" si="229">IF(VLOOKUP(A360,X$12:AE$150,8)=VLOOKUP(A359,X$12:AE$150,8),0,VLOOKUP(A360,X$12:AE$150,8))</f>
        <v>0</v>
      </c>
      <c r="P360" s="14">
        <f t="shared" ref="P360:P361" ca="1" si="230">TRUNC(((N360-1)*C360),8)</f>
        <v>0.55925000000000002</v>
      </c>
      <c r="Q360" s="21">
        <f t="shared" si="218"/>
        <v>0</v>
      </c>
      <c r="R360" s="14">
        <f t="shared" ref="R360:R361" si="231">IF(Q360&gt;0,TRUNC(Q360*C360,8),0)</f>
        <v>0</v>
      </c>
      <c r="S360" s="4" t="str">
        <f t="shared" ref="S360:S361" si="232">IF(O359&gt;0,VLOOKUP(O359,W$12:AG$150,10),S359)</f>
        <v>J=</v>
      </c>
      <c r="T360" s="35">
        <f t="shared" ref="T360:T361" si="233">IF(O359&gt;0,VLOOKUP(O359,W$12:AG$150,11),T359)</f>
        <v>44768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ht="15" x14ac:dyDescent="0.25">
      <c r="A361" s="35">
        <f t="shared" si="217"/>
        <v>44741</v>
      </c>
      <c r="B361" s="15">
        <f t="shared" ca="1" si="219"/>
        <v>1001.118812</v>
      </c>
      <c r="C361" s="14">
        <f t="shared" si="220"/>
        <v>1000</v>
      </c>
      <c r="D361" s="13">
        <f ca="1">IF(A361&lt;$B$1,VLOOKUP(A361,[1]DI!$A$4:$B$15000,2,FALSE),0)</f>
        <v>0.13150000000000001</v>
      </c>
      <c r="E361" s="14">
        <f t="shared" ca="1" si="221"/>
        <v>1.0004903700000001</v>
      </c>
      <c r="F361" s="14">
        <f ca="1">(TRUNC(PRODUCT($E$12:$E360),16))</f>
        <v>1.0840950639293701</v>
      </c>
      <c r="G361" s="14">
        <f t="shared" ca="1" si="222"/>
        <v>1.0830326300787501</v>
      </c>
      <c r="H361" s="14">
        <f t="shared" ca="1" si="223"/>
        <v>1.00098098</v>
      </c>
      <c r="I361" s="135">
        <v>1.7500000000000002E-2</v>
      </c>
      <c r="J361" s="35">
        <f t="shared" si="224"/>
        <v>44739</v>
      </c>
      <c r="K361" s="2">
        <f t="shared" si="225"/>
        <v>2</v>
      </c>
      <c r="L361" s="18">
        <f t="shared" si="226"/>
        <v>2</v>
      </c>
      <c r="M361" s="12">
        <f t="shared" si="227"/>
        <v>1.000137697</v>
      </c>
      <c r="N361" s="12">
        <f t="shared" ca="1" si="228"/>
        <v>1.0011188120000001</v>
      </c>
      <c r="O361" s="18">
        <f t="shared" si="229"/>
        <v>0</v>
      </c>
      <c r="P361" s="14">
        <f t="shared" ca="1" si="230"/>
        <v>1.1188119999999999</v>
      </c>
      <c r="Q361" s="21">
        <f t="shared" si="218"/>
        <v>0</v>
      </c>
      <c r="R361" s="14">
        <f t="shared" si="231"/>
        <v>0</v>
      </c>
      <c r="S361" s="4" t="str">
        <f t="shared" si="232"/>
        <v>J=</v>
      </c>
      <c r="T361" s="35">
        <f t="shared" si="233"/>
        <v>44768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ht="15" x14ac:dyDescent="0.25">
      <c r="A362" s="35">
        <f t="shared" si="217"/>
        <v>44742</v>
      </c>
      <c r="B362" s="15">
        <f t="shared" ref="B362:B394" ca="1" si="234">IF(A362&lt;=TODAY(),C362+P362,IF(AND(A362&gt;TODAY(),A362&lt;=$B$1),IF(VLOOKUP(TODAY(),$A$10:$D$5000,4,FALSE)=0,"n.d",C362+P362),"n.d"))</f>
        <v>1001.678687</v>
      </c>
      <c r="C362" s="14">
        <f t="shared" ref="C362:C394" si="235">(C361-R361)</f>
        <v>1000</v>
      </c>
      <c r="D362" s="13">
        <f ca="1">IF(A362&lt;$B$1,VLOOKUP(A362,[1]DI!$A$4:$B$15000,2,FALSE),0)</f>
        <v>0.13150000000000001</v>
      </c>
      <c r="E362" s="14">
        <f t="shared" ref="E362:E394" ca="1" si="236">ROUND(((1+D362)^(1/252)),8)</f>
        <v>1.0004903700000001</v>
      </c>
      <c r="F362" s="14">
        <f ca="1">(TRUNC(PRODUCT($E$12:$E361),16))</f>
        <v>1.0846266716258699</v>
      </c>
      <c r="G362" s="14">
        <f t="shared" ref="G362:G394" ca="1" si="237">IF(O361&gt;0,F361,G361)</f>
        <v>1.0830326300787501</v>
      </c>
      <c r="H362" s="14">
        <f t="shared" ref="H362:H394" ca="1" si="238">ROUND(F362/G362,8)</f>
        <v>1.0014718300000001</v>
      </c>
      <c r="I362" s="135">
        <v>1.7500000000000002E-2</v>
      </c>
      <c r="J362" s="35">
        <f t="shared" ref="J362:J394" si="239">IF(O361&gt;0,VLOOKUP(O361,W$12:AG$150,2),J361)</f>
        <v>44739</v>
      </c>
      <c r="K362" s="2">
        <f t="shared" ref="K362:K394" si="240">IF(A362&gt;J362,IF(NETWORKDAYS(J362,A362,$W$160:$W$544)-1=0,1,NETWORKDAYS(J362,A362,$W$160:$W$544)-1),0)</f>
        <v>3</v>
      </c>
      <c r="L362" s="18">
        <f t="shared" ref="L362:L394" si="241">IF(AND(K362=1,K361=1),1,IF(K362&gt;0,IF(K362=K361,K362+1,K362),0))</f>
        <v>3</v>
      </c>
      <c r="M362" s="12">
        <f t="shared" ref="M362:M394" si="242">ROUND((I362+1)^(L362/252),9)</f>
        <v>1.0002065529999999</v>
      </c>
      <c r="N362" s="12">
        <f t="shared" ref="N362:N394" ca="1" si="243">ROUND(H362*M362,9)</f>
        <v>1.0016786870000001</v>
      </c>
      <c r="O362" s="18">
        <f t="shared" ref="O362:O394" si="244">IF(VLOOKUP(A362,X$12:AE$150,8)=VLOOKUP(A361,X$12:AE$150,8),0,VLOOKUP(A362,X$12:AE$150,8))</f>
        <v>0</v>
      </c>
      <c r="P362" s="14">
        <f t="shared" ref="P362:P394" ca="1" si="245">TRUNC(((N362-1)*C362),8)</f>
        <v>1.678687</v>
      </c>
      <c r="Q362" s="21">
        <f t="shared" si="218"/>
        <v>0</v>
      </c>
      <c r="R362" s="14">
        <f t="shared" ref="R362:R394" si="246">IF(Q362&gt;0,TRUNC(Q362*C362,8),0)</f>
        <v>0</v>
      </c>
      <c r="S362" s="4" t="str">
        <f t="shared" ref="S362:S394" si="247">IF(O361&gt;0,VLOOKUP(O361,W$12:AG$150,10),S361)</f>
        <v>J=</v>
      </c>
      <c r="T362" s="35">
        <f t="shared" ref="T362:T394" si="248">IF(O361&gt;0,VLOOKUP(O361,W$12:AG$150,11),T361)</f>
        <v>44768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ht="15" x14ac:dyDescent="0.25">
      <c r="A363" s="35">
        <f t="shared" si="217"/>
        <v>44743</v>
      </c>
      <c r="B363" s="15">
        <f t="shared" ca="1" si="234"/>
        <v>1002.23887399</v>
      </c>
      <c r="C363" s="14">
        <f t="shared" si="235"/>
        <v>1000</v>
      </c>
      <c r="D363" s="13">
        <f ca="1">IF(A363&lt;$B$1,VLOOKUP(A363,[1]DI!$A$4:$B$15000,2,FALSE),0)</f>
        <v>0.13150000000000001</v>
      </c>
      <c r="E363" s="14">
        <f t="shared" ca="1" si="236"/>
        <v>1.0004903700000001</v>
      </c>
      <c r="F363" s="14">
        <f ca="1">(TRUNC(PRODUCT($E$12:$E362),16))</f>
        <v>1.08515854000683</v>
      </c>
      <c r="G363" s="14">
        <f t="shared" ca="1" si="237"/>
        <v>1.0830326300787501</v>
      </c>
      <c r="H363" s="14">
        <f t="shared" ca="1" si="238"/>
        <v>1.00196292</v>
      </c>
      <c r="I363" s="135">
        <v>1.7500000000000002E-2</v>
      </c>
      <c r="J363" s="35">
        <f t="shared" si="239"/>
        <v>44739</v>
      </c>
      <c r="K363" s="2">
        <f t="shared" si="240"/>
        <v>4</v>
      </c>
      <c r="L363" s="18">
        <f t="shared" si="241"/>
        <v>4</v>
      </c>
      <c r="M363" s="12">
        <f t="shared" si="242"/>
        <v>1.000275413</v>
      </c>
      <c r="N363" s="12">
        <f t="shared" ca="1" si="243"/>
        <v>1.0022388739999999</v>
      </c>
      <c r="O363" s="18">
        <f t="shared" si="244"/>
        <v>0</v>
      </c>
      <c r="P363" s="14">
        <f t="shared" ca="1" si="245"/>
        <v>2.2388739900000001</v>
      </c>
      <c r="Q363" s="21">
        <f t="shared" si="218"/>
        <v>0</v>
      </c>
      <c r="R363" s="14">
        <f t="shared" si="246"/>
        <v>0</v>
      </c>
      <c r="S363" s="4" t="str">
        <f t="shared" si="247"/>
        <v>J=</v>
      </c>
      <c r="T363" s="35">
        <f t="shared" si="248"/>
        <v>44768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ht="15" x14ac:dyDescent="0.25">
      <c r="A364" s="35">
        <f t="shared" si="217"/>
        <v>44744</v>
      </c>
      <c r="B364" s="15">
        <f t="shared" ca="1" si="234"/>
        <v>1002.79938299</v>
      </c>
      <c r="C364" s="14">
        <f t="shared" si="235"/>
        <v>1000</v>
      </c>
      <c r="D364" s="13">
        <f ca="1">IF(A364&lt;$B$1,VLOOKUP(A364,[1]DI!$A$4:$B$15000,2,FALSE),0)</f>
        <v>0</v>
      </c>
      <c r="E364" s="14">
        <f t="shared" ca="1" si="236"/>
        <v>1</v>
      </c>
      <c r="F364" s="14">
        <f ca="1">(TRUNC(PRODUCT($E$12:$E363),16))</f>
        <v>1.0856906692000901</v>
      </c>
      <c r="G364" s="14">
        <f t="shared" ca="1" si="237"/>
        <v>1.0830326300787501</v>
      </c>
      <c r="H364" s="14">
        <f t="shared" ca="1" si="238"/>
        <v>1.0024542599999999</v>
      </c>
      <c r="I364" s="135">
        <v>1.7500000000000002E-2</v>
      </c>
      <c r="J364" s="35">
        <f t="shared" si="239"/>
        <v>44739</v>
      </c>
      <c r="K364" s="2">
        <f t="shared" si="240"/>
        <v>4</v>
      </c>
      <c r="L364" s="18">
        <f t="shared" si="241"/>
        <v>5</v>
      </c>
      <c r="M364" s="12">
        <f t="shared" si="242"/>
        <v>1.000344278</v>
      </c>
      <c r="N364" s="12">
        <f t="shared" ca="1" si="243"/>
        <v>1.0027993829999999</v>
      </c>
      <c r="O364" s="18">
        <f t="shared" si="244"/>
        <v>0</v>
      </c>
      <c r="P364" s="14">
        <f t="shared" ca="1" si="245"/>
        <v>2.7993829899999998</v>
      </c>
      <c r="Q364" s="21">
        <f t="shared" si="218"/>
        <v>0</v>
      </c>
      <c r="R364" s="14">
        <f t="shared" si="246"/>
        <v>0</v>
      </c>
      <c r="S364" s="4" t="str">
        <f t="shared" si="247"/>
        <v>J=</v>
      </c>
      <c r="T364" s="35">
        <f t="shared" si="248"/>
        <v>44768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ht="15" x14ac:dyDescent="0.25">
      <c r="A365" s="35">
        <f t="shared" si="217"/>
        <v>44745</v>
      </c>
      <c r="B365" s="15">
        <f t="shared" ca="1" si="234"/>
        <v>1002.79938299</v>
      </c>
      <c r="C365" s="14">
        <f t="shared" si="235"/>
        <v>1000</v>
      </c>
      <c r="D365" s="13">
        <f ca="1">IF(A365&lt;$B$1,VLOOKUP(A365,[1]DI!$A$4:$B$15000,2,FALSE),0)</f>
        <v>0</v>
      </c>
      <c r="E365" s="14">
        <f t="shared" ca="1" si="236"/>
        <v>1</v>
      </c>
      <c r="F365" s="14">
        <f ca="1">(TRUNC(PRODUCT($E$12:$E364),16))</f>
        <v>1.0856906692000901</v>
      </c>
      <c r="G365" s="14">
        <f t="shared" ca="1" si="237"/>
        <v>1.0830326300787501</v>
      </c>
      <c r="H365" s="14">
        <f t="shared" ca="1" si="238"/>
        <v>1.0024542599999999</v>
      </c>
      <c r="I365" s="135">
        <v>1.7500000000000002E-2</v>
      </c>
      <c r="J365" s="35">
        <f t="shared" si="239"/>
        <v>44739</v>
      </c>
      <c r="K365" s="2">
        <f t="shared" si="240"/>
        <v>4</v>
      </c>
      <c r="L365" s="18">
        <f t="shared" si="241"/>
        <v>5</v>
      </c>
      <c r="M365" s="12">
        <f t="shared" si="242"/>
        <v>1.000344278</v>
      </c>
      <c r="N365" s="12">
        <f t="shared" ca="1" si="243"/>
        <v>1.0027993829999999</v>
      </c>
      <c r="O365" s="18">
        <f t="shared" si="244"/>
        <v>0</v>
      </c>
      <c r="P365" s="14">
        <f t="shared" ca="1" si="245"/>
        <v>2.7993829899999998</v>
      </c>
      <c r="Q365" s="21">
        <f t="shared" si="218"/>
        <v>0</v>
      </c>
      <c r="R365" s="14">
        <f t="shared" si="246"/>
        <v>0</v>
      </c>
      <c r="S365" s="4" t="str">
        <f t="shared" si="247"/>
        <v>J=</v>
      </c>
      <c r="T365" s="35">
        <f t="shared" si="248"/>
        <v>44768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ht="15" x14ac:dyDescent="0.25">
      <c r="A366" s="35">
        <f t="shared" si="217"/>
        <v>44746</v>
      </c>
      <c r="B366" s="15">
        <f t="shared" ca="1" si="234"/>
        <v>1002.79938299</v>
      </c>
      <c r="C366" s="14">
        <f t="shared" si="235"/>
        <v>1000</v>
      </c>
      <c r="D366" s="13">
        <f ca="1">IF(A366&lt;$B$1,VLOOKUP(A366,[1]DI!$A$4:$B$15000,2,FALSE),0)</f>
        <v>0.13150000000000001</v>
      </c>
      <c r="E366" s="14">
        <f t="shared" ca="1" si="236"/>
        <v>1.0004903700000001</v>
      </c>
      <c r="F366" s="14">
        <f ca="1">(TRUNC(PRODUCT($E$12:$E365),16))</f>
        <v>1.0856906692000901</v>
      </c>
      <c r="G366" s="14">
        <f t="shared" ca="1" si="237"/>
        <v>1.0830326300787501</v>
      </c>
      <c r="H366" s="14">
        <f t="shared" ca="1" si="238"/>
        <v>1.0024542599999999</v>
      </c>
      <c r="I366" s="135">
        <v>1.7500000000000002E-2</v>
      </c>
      <c r="J366" s="35">
        <f t="shared" si="239"/>
        <v>44739</v>
      </c>
      <c r="K366" s="2">
        <f t="shared" si="240"/>
        <v>5</v>
      </c>
      <c r="L366" s="18">
        <f t="shared" si="241"/>
        <v>5</v>
      </c>
      <c r="M366" s="12">
        <f t="shared" si="242"/>
        <v>1.000344278</v>
      </c>
      <c r="N366" s="12">
        <f t="shared" ca="1" si="243"/>
        <v>1.0027993829999999</v>
      </c>
      <c r="O366" s="18">
        <f t="shared" si="244"/>
        <v>0</v>
      </c>
      <c r="P366" s="14">
        <f t="shared" ca="1" si="245"/>
        <v>2.7993829899999998</v>
      </c>
      <c r="Q366" s="21">
        <f t="shared" si="218"/>
        <v>0</v>
      </c>
      <c r="R366" s="14">
        <f t="shared" si="246"/>
        <v>0</v>
      </c>
      <c r="S366" s="4" t="str">
        <f t="shared" si="247"/>
        <v>J=</v>
      </c>
      <c r="T366" s="35">
        <f t="shared" si="248"/>
        <v>44768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ht="15" x14ac:dyDescent="0.25">
      <c r="A367" s="35">
        <f t="shared" si="217"/>
        <v>44747</v>
      </c>
      <c r="B367" s="15">
        <f t="shared" ca="1" si="234"/>
        <v>1003.36019499</v>
      </c>
      <c r="C367" s="14">
        <f t="shared" si="235"/>
        <v>1000</v>
      </c>
      <c r="D367" s="13">
        <f ca="1">IF(A367&lt;$B$1,VLOOKUP(A367,[1]DI!$A$4:$B$15000,2,FALSE),0)</f>
        <v>0.13150000000000001</v>
      </c>
      <c r="E367" s="14">
        <f t="shared" ca="1" si="236"/>
        <v>1.0004903700000001</v>
      </c>
      <c r="F367" s="14">
        <f ca="1">(TRUNC(PRODUCT($E$12:$E366),16))</f>
        <v>1.08622305933355</v>
      </c>
      <c r="G367" s="14">
        <f t="shared" ca="1" si="237"/>
        <v>1.0830326300787501</v>
      </c>
      <c r="H367" s="14">
        <f t="shared" ca="1" si="238"/>
        <v>1.00294583</v>
      </c>
      <c r="I367" s="135">
        <v>1.7500000000000002E-2</v>
      </c>
      <c r="J367" s="35">
        <f t="shared" si="239"/>
        <v>44739</v>
      </c>
      <c r="K367" s="2">
        <f t="shared" si="240"/>
        <v>6</v>
      </c>
      <c r="L367" s="18">
        <f t="shared" si="241"/>
        <v>6</v>
      </c>
      <c r="M367" s="12">
        <f t="shared" si="242"/>
        <v>1.000413148</v>
      </c>
      <c r="N367" s="12">
        <f t="shared" ca="1" si="243"/>
        <v>1.003360195</v>
      </c>
      <c r="O367" s="18">
        <f t="shared" si="244"/>
        <v>0</v>
      </c>
      <c r="P367" s="14">
        <f t="shared" ca="1" si="245"/>
        <v>3.3601949900000001</v>
      </c>
      <c r="Q367" s="21">
        <f t="shared" si="218"/>
        <v>0</v>
      </c>
      <c r="R367" s="14">
        <f t="shared" si="246"/>
        <v>0</v>
      </c>
      <c r="S367" s="4" t="str">
        <f t="shared" si="247"/>
        <v>J=</v>
      </c>
      <c r="T367" s="35">
        <f t="shared" si="248"/>
        <v>44768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ht="15" x14ac:dyDescent="0.25">
      <c r="A368" s="35">
        <f t="shared" si="217"/>
        <v>44748</v>
      </c>
      <c r="B368" s="15">
        <f t="shared" ca="1" si="234"/>
        <v>1003.92131999</v>
      </c>
      <c r="C368" s="14">
        <f t="shared" si="235"/>
        <v>1000</v>
      </c>
      <c r="D368" s="13">
        <f ca="1">IF(A368&lt;$B$1,VLOOKUP(A368,[1]DI!$A$4:$B$15000,2,FALSE),0)</f>
        <v>0.13150000000000001</v>
      </c>
      <c r="E368" s="14">
        <f t="shared" ca="1" si="236"/>
        <v>1.0004903700000001</v>
      </c>
      <c r="F368" s="14">
        <f ca="1">(TRUNC(PRODUCT($E$12:$E367),16))</f>
        <v>1.08675571053516</v>
      </c>
      <c r="G368" s="14">
        <f t="shared" ca="1" si="237"/>
        <v>1.0830326300787501</v>
      </c>
      <c r="H368" s="14">
        <f t="shared" ca="1" si="238"/>
        <v>1.00343764</v>
      </c>
      <c r="I368" s="135">
        <v>1.7500000000000002E-2</v>
      </c>
      <c r="J368" s="35">
        <f t="shared" si="239"/>
        <v>44739</v>
      </c>
      <c r="K368" s="2">
        <f t="shared" si="240"/>
        <v>7</v>
      </c>
      <c r="L368" s="18">
        <f t="shared" si="241"/>
        <v>7</v>
      </c>
      <c r="M368" s="12">
        <f t="shared" si="242"/>
        <v>1.000482023</v>
      </c>
      <c r="N368" s="12">
        <f t="shared" ca="1" si="243"/>
        <v>1.0039213199999999</v>
      </c>
      <c r="O368" s="18">
        <f t="shared" si="244"/>
        <v>0</v>
      </c>
      <c r="P368" s="14">
        <f t="shared" ca="1" si="245"/>
        <v>3.9213199900000002</v>
      </c>
      <c r="Q368" s="21">
        <f t="shared" si="218"/>
        <v>0</v>
      </c>
      <c r="R368" s="14">
        <f t="shared" si="246"/>
        <v>0</v>
      </c>
      <c r="S368" s="4" t="str">
        <f t="shared" si="247"/>
        <v>J=</v>
      </c>
      <c r="T368" s="35">
        <f t="shared" si="248"/>
        <v>44768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ht="15" x14ac:dyDescent="0.25">
      <c r="A369" s="35">
        <f t="shared" si="217"/>
        <v>44749</v>
      </c>
      <c r="B369" s="15">
        <f t="shared" ca="1" si="234"/>
        <v>1004.482767</v>
      </c>
      <c r="C369" s="14">
        <f t="shared" si="235"/>
        <v>1000</v>
      </c>
      <c r="D369" s="13">
        <f ca="1">IF(A369&lt;$B$1,VLOOKUP(A369,[1]DI!$A$4:$B$15000,2,FALSE),0)</f>
        <v>0.13150000000000001</v>
      </c>
      <c r="E369" s="14">
        <f t="shared" ca="1" si="236"/>
        <v>1.0004903700000001</v>
      </c>
      <c r="F369" s="14">
        <f ca="1">(TRUNC(PRODUCT($E$12:$E368),16))</f>
        <v>1.0872886229329299</v>
      </c>
      <c r="G369" s="14">
        <f t="shared" ca="1" si="237"/>
        <v>1.0830326300787501</v>
      </c>
      <c r="H369" s="14">
        <f t="shared" ca="1" si="238"/>
        <v>1.0039297</v>
      </c>
      <c r="I369" s="135">
        <v>1.7500000000000002E-2</v>
      </c>
      <c r="J369" s="35">
        <f t="shared" si="239"/>
        <v>44739</v>
      </c>
      <c r="K369" s="2">
        <f t="shared" si="240"/>
        <v>8</v>
      </c>
      <c r="L369" s="18">
        <f t="shared" si="241"/>
        <v>8</v>
      </c>
      <c r="M369" s="12">
        <f t="shared" si="242"/>
        <v>1.0005509020000001</v>
      </c>
      <c r="N369" s="12">
        <f t="shared" ca="1" si="243"/>
        <v>1.0044827670000001</v>
      </c>
      <c r="O369" s="18">
        <f t="shared" si="244"/>
        <v>0</v>
      </c>
      <c r="P369" s="14">
        <f t="shared" ca="1" si="245"/>
        <v>4.4827669999999999</v>
      </c>
      <c r="Q369" s="21">
        <f t="shared" si="218"/>
        <v>0</v>
      </c>
      <c r="R369" s="14">
        <f t="shared" si="246"/>
        <v>0</v>
      </c>
      <c r="S369" s="4" t="str">
        <f t="shared" si="247"/>
        <v>J=</v>
      </c>
      <c r="T369" s="35">
        <f t="shared" si="248"/>
        <v>44768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ht="15" x14ac:dyDescent="0.25">
      <c r="A370" s="35">
        <f t="shared" si="217"/>
        <v>44750</v>
      </c>
      <c r="B370" s="15">
        <f t="shared" ca="1" si="234"/>
        <v>1005.04452699</v>
      </c>
      <c r="C370" s="14">
        <f t="shared" si="235"/>
        <v>1000</v>
      </c>
      <c r="D370" s="13">
        <f ca="1">IF(A370&lt;$B$1,VLOOKUP(A370,[1]DI!$A$4:$B$15000,2,FALSE),0)</f>
        <v>0.13150000000000001</v>
      </c>
      <c r="E370" s="14">
        <f t="shared" ca="1" si="236"/>
        <v>1.0004903700000001</v>
      </c>
      <c r="F370" s="14">
        <f ca="1">(TRUNC(PRODUCT($E$12:$E369),16))</f>
        <v>1.0878217966549599</v>
      </c>
      <c r="G370" s="14">
        <f t="shared" ca="1" si="237"/>
        <v>1.0830326300787501</v>
      </c>
      <c r="H370" s="14">
        <f t="shared" ca="1" si="238"/>
        <v>1.0044219999999999</v>
      </c>
      <c r="I370" s="135">
        <v>1.7500000000000002E-2</v>
      </c>
      <c r="J370" s="35">
        <f t="shared" si="239"/>
        <v>44739</v>
      </c>
      <c r="K370" s="2">
        <f t="shared" si="240"/>
        <v>9</v>
      </c>
      <c r="L370" s="18">
        <f t="shared" si="241"/>
        <v>9</v>
      </c>
      <c r="M370" s="12">
        <f t="shared" si="242"/>
        <v>1.0006197859999999</v>
      </c>
      <c r="N370" s="12">
        <f t="shared" ca="1" si="243"/>
        <v>1.0050445269999999</v>
      </c>
      <c r="O370" s="18">
        <f t="shared" si="244"/>
        <v>0</v>
      </c>
      <c r="P370" s="14">
        <f t="shared" ca="1" si="245"/>
        <v>5.0445269899999996</v>
      </c>
      <c r="Q370" s="21">
        <f t="shared" si="218"/>
        <v>0</v>
      </c>
      <c r="R370" s="14">
        <f t="shared" si="246"/>
        <v>0</v>
      </c>
      <c r="S370" s="4" t="str">
        <f t="shared" si="247"/>
        <v>J=</v>
      </c>
      <c r="T370" s="35">
        <f t="shared" si="248"/>
        <v>44768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ht="15" x14ac:dyDescent="0.25">
      <c r="A371" s="35">
        <f t="shared" si="217"/>
        <v>44751</v>
      </c>
      <c r="B371" s="15">
        <f t="shared" ca="1" si="234"/>
        <v>1005.60658999</v>
      </c>
      <c r="C371" s="14">
        <f t="shared" si="235"/>
        <v>1000</v>
      </c>
      <c r="D371" s="13">
        <f ca="1">IF(A371&lt;$B$1,VLOOKUP(A371,[1]DI!$A$4:$B$15000,2,FALSE),0)</f>
        <v>0</v>
      </c>
      <c r="E371" s="14">
        <f t="shared" ca="1" si="236"/>
        <v>1</v>
      </c>
      <c r="F371" s="14">
        <f ca="1">(TRUNC(PRODUCT($E$12:$E370),16))</f>
        <v>1.0883552318293801</v>
      </c>
      <c r="G371" s="14">
        <f t="shared" ca="1" si="237"/>
        <v>1.0830326300787501</v>
      </c>
      <c r="H371" s="14">
        <f t="shared" ca="1" si="238"/>
        <v>1.00491453</v>
      </c>
      <c r="I371" s="135">
        <v>1.7500000000000002E-2</v>
      </c>
      <c r="J371" s="35">
        <f t="shared" si="239"/>
        <v>44739</v>
      </c>
      <c r="K371" s="2">
        <f t="shared" si="240"/>
        <v>9</v>
      </c>
      <c r="L371" s="18">
        <f t="shared" si="241"/>
        <v>10</v>
      </c>
      <c r="M371" s="12">
        <f t="shared" si="242"/>
        <v>1.0006886749999999</v>
      </c>
      <c r="N371" s="12">
        <f t="shared" ca="1" si="243"/>
        <v>1.00560659</v>
      </c>
      <c r="O371" s="18">
        <f t="shared" si="244"/>
        <v>0</v>
      </c>
      <c r="P371" s="14">
        <f t="shared" ca="1" si="245"/>
        <v>5.6065899899999998</v>
      </c>
      <c r="Q371" s="21">
        <f t="shared" si="218"/>
        <v>0</v>
      </c>
      <c r="R371" s="14">
        <f t="shared" si="246"/>
        <v>0</v>
      </c>
      <c r="S371" s="4" t="str">
        <f t="shared" si="247"/>
        <v>J=</v>
      </c>
      <c r="T371" s="35">
        <f t="shared" si="248"/>
        <v>44768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ht="15" x14ac:dyDescent="0.25">
      <c r="A372" s="35">
        <f t="shared" si="217"/>
        <v>44752</v>
      </c>
      <c r="B372" s="15">
        <f t="shared" ca="1" si="234"/>
        <v>1005.60658999</v>
      </c>
      <c r="C372" s="14">
        <f t="shared" si="235"/>
        <v>1000</v>
      </c>
      <c r="D372" s="13">
        <f ca="1">IF(A372&lt;$B$1,VLOOKUP(A372,[1]DI!$A$4:$B$15000,2,FALSE),0)</f>
        <v>0</v>
      </c>
      <c r="E372" s="14">
        <f t="shared" ca="1" si="236"/>
        <v>1</v>
      </c>
      <c r="F372" s="14">
        <f ca="1">(TRUNC(PRODUCT($E$12:$E371),16))</f>
        <v>1.0883552318293801</v>
      </c>
      <c r="G372" s="14">
        <f t="shared" ca="1" si="237"/>
        <v>1.0830326300787501</v>
      </c>
      <c r="H372" s="14">
        <f t="shared" ca="1" si="238"/>
        <v>1.00491453</v>
      </c>
      <c r="I372" s="135">
        <v>1.7500000000000002E-2</v>
      </c>
      <c r="J372" s="35">
        <f t="shared" si="239"/>
        <v>44739</v>
      </c>
      <c r="K372" s="2">
        <f t="shared" si="240"/>
        <v>9</v>
      </c>
      <c r="L372" s="18">
        <f t="shared" si="241"/>
        <v>10</v>
      </c>
      <c r="M372" s="12">
        <f t="shared" si="242"/>
        <v>1.0006886749999999</v>
      </c>
      <c r="N372" s="12">
        <f t="shared" ca="1" si="243"/>
        <v>1.00560659</v>
      </c>
      <c r="O372" s="18">
        <f t="shared" si="244"/>
        <v>0</v>
      </c>
      <c r="P372" s="14">
        <f t="shared" ca="1" si="245"/>
        <v>5.6065899899999998</v>
      </c>
      <c r="Q372" s="21">
        <f t="shared" si="218"/>
        <v>0</v>
      </c>
      <c r="R372" s="14">
        <f t="shared" si="246"/>
        <v>0</v>
      </c>
      <c r="S372" s="4" t="str">
        <f t="shared" si="247"/>
        <v>J=</v>
      </c>
      <c r="T372" s="35">
        <f t="shared" si="248"/>
        <v>44768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ht="15" x14ac:dyDescent="0.25">
      <c r="A373" s="35">
        <f t="shared" si="217"/>
        <v>44753</v>
      </c>
      <c r="B373" s="15">
        <f t="shared" ca="1" si="234"/>
        <v>1005.60658999</v>
      </c>
      <c r="C373" s="14">
        <f t="shared" si="235"/>
        <v>1000</v>
      </c>
      <c r="D373" s="13">
        <f ca="1">IF(A373&lt;$B$1,VLOOKUP(A373,[1]DI!$A$4:$B$15000,2,FALSE),0)</f>
        <v>0.13150000000000001</v>
      </c>
      <c r="E373" s="14">
        <f t="shared" ca="1" si="236"/>
        <v>1.0004903700000001</v>
      </c>
      <c r="F373" s="14">
        <f ca="1">(TRUNC(PRODUCT($E$12:$E372),16))</f>
        <v>1.0883552318293801</v>
      </c>
      <c r="G373" s="14">
        <f t="shared" ca="1" si="237"/>
        <v>1.0830326300787501</v>
      </c>
      <c r="H373" s="14">
        <f t="shared" ca="1" si="238"/>
        <v>1.00491453</v>
      </c>
      <c r="I373" s="135">
        <v>1.7500000000000002E-2</v>
      </c>
      <c r="J373" s="35">
        <f t="shared" si="239"/>
        <v>44739</v>
      </c>
      <c r="K373" s="2">
        <f t="shared" si="240"/>
        <v>10</v>
      </c>
      <c r="L373" s="18">
        <f t="shared" si="241"/>
        <v>10</v>
      </c>
      <c r="M373" s="12">
        <f t="shared" si="242"/>
        <v>1.0006886749999999</v>
      </c>
      <c r="N373" s="12">
        <f t="shared" ca="1" si="243"/>
        <v>1.00560659</v>
      </c>
      <c r="O373" s="18">
        <f t="shared" si="244"/>
        <v>0</v>
      </c>
      <c r="P373" s="14">
        <f t="shared" ca="1" si="245"/>
        <v>5.6065899899999998</v>
      </c>
      <c r="Q373" s="21">
        <f t="shared" si="218"/>
        <v>0</v>
      </c>
      <c r="R373" s="14">
        <f t="shared" si="246"/>
        <v>0</v>
      </c>
      <c r="S373" s="4" t="str">
        <f t="shared" si="247"/>
        <v>J=</v>
      </c>
      <c r="T373" s="35">
        <f t="shared" si="248"/>
        <v>44768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ht="15" x14ac:dyDescent="0.25">
      <c r="A374" s="35">
        <f t="shared" si="217"/>
        <v>44754</v>
      </c>
      <c r="B374" s="15">
        <f t="shared" ca="1" si="234"/>
        <v>1006.168975</v>
      </c>
      <c r="C374" s="14">
        <f t="shared" si="235"/>
        <v>1000</v>
      </c>
      <c r="D374" s="13">
        <f ca="1">IF(A374&lt;$B$1,VLOOKUP(A374,[1]DI!$A$4:$B$15000,2,FALSE),0)</f>
        <v>0.13150000000000001</v>
      </c>
      <c r="E374" s="14">
        <f t="shared" ca="1" si="236"/>
        <v>1.0004903700000001</v>
      </c>
      <c r="F374" s="14">
        <f ca="1">(TRUNC(PRODUCT($E$12:$E373),16))</f>
        <v>1.0888889285844201</v>
      </c>
      <c r="G374" s="14">
        <f t="shared" ca="1" si="237"/>
        <v>1.0830326300787501</v>
      </c>
      <c r="H374" s="14">
        <f t="shared" ca="1" si="238"/>
        <v>1.0054073100000001</v>
      </c>
      <c r="I374" s="135">
        <v>1.7500000000000002E-2</v>
      </c>
      <c r="J374" s="35">
        <f t="shared" si="239"/>
        <v>44739</v>
      </c>
      <c r="K374" s="2">
        <f t="shared" si="240"/>
        <v>11</v>
      </c>
      <c r="L374" s="18">
        <f t="shared" si="241"/>
        <v>11</v>
      </c>
      <c r="M374" s="12">
        <f t="shared" si="242"/>
        <v>1.0007575689999999</v>
      </c>
      <c r="N374" s="12">
        <f t="shared" ca="1" si="243"/>
        <v>1.006168975</v>
      </c>
      <c r="O374" s="18">
        <f t="shared" si="244"/>
        <v>0</v>
      </c>
      <c r="P374" s="14">
        <f t="shared" ca="1" si="245"/>
        <v>6.1689749999999997</v>
      </c>
      <c r="Q374" s="21">
        <f t="shared" si="218"/>
        <v>0</v>
      </c>
      <c r="R374" s="14">
        <f t="shared" si="246"/>
        <v>0</v>
      </c>
      <c r="S374" s="4" t="str">
        <f t="shared" si="247"/>
        <v>J=</v>
      </c>
      <c r="T374" s="35">
        <f t="shared" si="248"/>
        <v>44768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ht="15" x14ac:dyDescent="0.25">
      <c r="A375" s="35">
        <f t="shared" si="217"/>
        <v>44755</v>
      </c>
      <c r="B375" s="15">
        <f t="shared" ca="1" si="234"/>
        <v>1006.73168299</v>
      </c>
      <c r="C375" s="14">
        <f t="shared" si="235"/>
        <v>1000</v>
      </c>
      <c r="D375" s="13">
        <f ca="1">IF(A375&lt;$B$1,VLOOKUP(A375,[1]DI!$A$4:$B$15000,2,FALSE),0)</f>
        <v>0.13150000000000001</v>
      </c>
      <c r="E375" s="14">
        <f t="shared" ca="1" si="236"/>
        <v>1.0004903700000001</v>
      </c>
      <c r="F375" s="14">
        <f ca="1">(TRUNC(PRODUCT($E$12:$E374),16))</f>
        <v>1.08942288704833</v>
      </c>
      <c r="G375" s="14">
        <f t="shared" ca="1" si="237"/>
        <v>1.0830326300787501</v>
      </c>
      <c r="H375" s="14">
        <f t="shared" ca="1" si="238"/>
        <v>1.0059003399999999</v>
      </c>
      <c r="I375" s="135">
        <v>1.7500000000000002E-2</v>
      </c>
      <c r="J375" s="35">
        <f t="shared" si="239"/>
        <v>44739</v>
      </c>
      <c r="K375" s="2">
        <f t="shared" si="240"/>
        <v>12</v>
      </c>
      <c r="L375" s="18">
        <f t="shared" si="241"/>
        <v>12</v>
      </c>
      <c r="M375" s="12">
        <f t="shared" si="242"/>
        <v>1.000826467</v>
      </c>
      <c r="N375" s="12">
        <f t="shared" ca="1" si="243"/>
        <v>1.0067316829999999</v>
      </c>
      <c r="O375" s="18">
        <f t="shared" si="244"/>
        <v>0</v>
      </c>
      <c r="P375" s="14">
        <f t="shared" ca="1" si="245"/>
        <v>6.7316829900000004</v>
      </c>
      <c r="Q375" s="21">
        <f t="shared" si="218"/>
        <v>0</v>
      </c>
      <c r="R375" s="14">
        <f t="shared" si="246"/>
        <v>0</v>
      </c>
      <c r="S375" s="4" t="str">
        <f t="shared" si="247"/>
        <v>J=</v>
      </c>
      <c r="T375" s="35">
        <f t="shared" si="248"/>
        <v>44768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ht="15" x14ac:dyDescent="0.25">
      <c r="A376" s="35">
        <f t="shared" si="217"/>
        <v>44756</v>
      </c>
      <c r="B376" s="15">
        <f t="shared" ca="1" si="234"/>
        <v>1007.29469499</v>
      </c>
      <c r="C376" s="14">
        <f t="shared" si="235"/>
        <v>1000</v>
      </c>
      <c r="D376" s="13">
        <f ca="1">IF(A376&lt;$B$1,VLOOKUP(A376,[1]DI!$A$4:$B$15000,2,FALSE),0)</f>
        <v>0.13150000000000001</v>
      </c>
      <c r="E376" s="14">
        <f t="shared" ca="1" si="236"/>
        <v>1.0004903700000001</v>
      </c>
      <c r="F376" s="14">
        <f ca="1">(TRUNC(PRODUCT($E$12:$E375),16))</f>
        <v>1.0899571073494501</v>
      </c>
      <c r="G376" s="14">
        <f t="shared" ca="1" si="237"/>
        <v>1.0830326300787501</v>
      </c>
      <c r="H376" s="14">
        <f t="shared" ca="1" si="238"/>
        <v>1.0063936</v>
      </c>
      <c r="I376" s="135">
        <v>1.7500000000000002E-2</v>
      </c>
      <c r="J376" s="35">
        <f t="shared" si="239"/>
        <v>44739</v>
      </c>
      <c r="K376" s="2">
        <f t="shared" si="240"/>
        <v>13</v>
      </c>
      <c r="L376" s="18">
        <f t="shared" si="241"/>
        <v>13</v>
      </c>
      <c r="M376" s="12">
        <f t="shared" si="242"/>
        <v>1.0008953700000001</v>
      </c>
      <c r="N376" s="12">
        <f t="shared" ca="1" si="243"/>
        <v>1.0072946949999999</v>
      </c>
      <c r="O376" s="18">
        <f t="shared" si="244"/>
        <v>0</v>
      </c>
      <c r="P376" s="14">
        <f t="shared" ca="1" si="245"/>
        <v>7.29469499</v>
      </c>
      <c r="Q376" s="21">
        <f t="shared" si="218"/>
        <v>0</v>
      </c>
      <c r="R376" s="14">
        <f t="shared" si="246"/>
        <v>0</v>
      </c>
      <c r="S376" s="4" t="str">
        <f t="shared" si="247"/>
        <v>J=</v>
      </c>
      <c r="T376" s="35">
        <f t="shared" si="248"/>
        <v>44768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ht="15" x14ac:dyDescent="0.25">
      <c r="A377" s="35">
        <f t="shared" si="217"/>
        <v>44757</v>
      </c>
      <c r="B377" s="15">
        <f t="shared" ca="1" si="234"/>
        <v>1007.858029</v>
      </c>
      <c r="C377" s="14">
        <f t="shared" si="235"/>
        <v>1000</v>
      </c>
      <c r="D377" s="13">
        <f ca="1">IF(A377&lt;$B$1,VLOOKUP(A377,[1]DI!$A$4:$B$15000,2,FALSE),0)</f>
        <v>0.13150000000000001</v>
      </c>
      <c r="E377" s="14">
        <f t="shared" ca="1" si="236"/>
        <v>1.0004903700000001</v>
      </c>
      <c r="F377" s="14">
        <f ca="1">(TRUNC(PRODUCT($E$12:$E376),16))</f>
        <v>1.09049158961618</v>
      </c>
      <c r="G377" s="14">
        <f t="shared" ca="1" si="237"/>
        <v>1.0830326300787501</v>
      </c>
      <c r="H377" s="14">
        <f t="shared" ca="1" si="238"/>
        <v>1.0068871100000001</v>
      </c>
      <c r="I377" s="135">
        <v>1.7500000000000002E-2</v>
      </c>
      <c r="J377" s="35">
        <f t="shared" si="239"/>
        <v>44739</v>
      </c>
      <c r="K377" s="2">
        <f t="shared" si="240"/>
        <v>14</v>
      </c>
      <c r="L377" s="18">
        <f t="shared" si="241"/>
        <v>14</v>
      </c>
      <c r="M377" s="12">
        <f t="shared" si="242"/>
        <v>1.0009642780000001</v>
      </c>
      <c r="N377" s="12">
        <f t="shared" ca="1" si="243"/>
        <v>1.0078580290000001</v>
      </c>
      <c r="O377" s="18">
        <f t="shared" si="244"/>
        <v>0</v>
      </c>
      <c r="P377" s="14">
        <f t="shared" ca="1" si="245"/>
        <v>7.8580290000000002</v>
      </c>
      <c r="Q377" s="21">
        <f t="shared" si="218"/>
        <v>0</v>
      </c>
      <c r="R377" s="14">
        <f t="shared" si="246"/>
        <v>0</v>
      </c>
      <c r="S377" s="4" t="str">
        <f t="shared" si="247"/>
        <v>J=</v>
      </c>
      <c r="T377" s="35">
        <f t="shared" si="248"/>
        <v>44768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</row>
    <row r="378" spans="1:151" ht="15" x14ac:dyDescent="0.25">
      <c r="A378" s="35">
        <f t="shared" si="217"/>
        <v>44758</v>
      </c>
      <c r="B378" s="15">
        <f t="shared" ca="1" si="234"/>
        <v>1008.421666</v>
      </c>
      <c r="C378" s="14">
        <f t="shared" si="235"/>
        <v>1000</v>
      </c>
      <c r="D378" s="13">
        <f ca="1">IF(A378&lt;$B$1,VLOOKUP(A378,[1]DI!$A$4:$B$15000,2,FALSE),0)</f>
        <v>0</v>
      </c>
      <c r="E378" s="14">
        <f t="shared" ca="1" si="236"/>
        <v>1</v>
      </c>
      <c r="F378" s="14">
        <f ca="1">(TRUNC(PRODUCT($E$12:$E377),16))</f>
        <v>1.0910263339769799</v>
      </c>
      <c r="G378" s="14">
        <f t="shared" ca="1" si="237"/>
        <v>1.0830326300787501</v>
      </c>
      <c r="H378" s="14">
        <f t="shared" ca="1" si="238"/>
        <v>1.0073808500000001</v>
      </c>
      <c r="I378" s="135">
        <v>1.7500000000000002E-2</v>
      </c>
      <c r="J378" s="35">
        <f t="shared" si="239"/>
        <v>44739</v>
      </c>
      <c r="K378" s="2">
        <f t="shared" si="240"/>
        <v>14</v>
      </c>
      <c r="L378" s="18">
        <f t="shared" si="241"/>
        <v>15</v>
      </c>
      <c r="M378" s="12">
        <f t="shared" si="242"/>
        <v>1.00103319</v>
      </c>
      <c r="N378" s="12">
        <f t="shared" ca="1" si="243"/>
        <v>1.008421666</v>
      </c>
      <c r="O378" s="18">
        <f t="shared" si="244"/>
        <v>0</v>
      </c>
      <c r="P378" s="14">
        <f t="shared" ca="1" si="245"/>
        <v>8.4216660000000001</v>
      </c>
      <c r="Q378" s="21">
        <f t="shared" si="218"/>
        <v>0</v>
      </c>
      <c r="R378" s="14">
        <f t="shared" si="246"/>
        <v>0</v>
      </c>
      <c r="S378" s="4" t="str">
        <f t="shared" si="247"/>
        <v>J=</v>
      </c>
      <c r="T378" s="35">
        <f t="shared" si="248"/>
        <v>44768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</row>
    <row r="379" spans="1:151" ht="15" x14ac:dyDescent="0.25">
      <c r="A379" s="35">
        <f t="shared" si="217"/>
        <v>44759</v>
      </c>
      <c r="B379" s="15">
        <f t="shared" ca="1" si="234"/>
        <v>1008.421666</v>
      </c>
      <c r="C379" s="14">
        <f t="shared" si="235"/>
        <v>1000</v>
      </c>
      <c r="D379" s="13">
        <f ca="1">IF(A379&lt;$B$1,VLOOKUP(A379,[1]DI!$A$4:$B$15000,2,FALSE),0)</f>
        <v>0</v>
      </c>
      <c r="E379" s="14">
        <f t="shared" ca="1" si="236"/>
        <v>1</v>
      </c>
      <c r="F379" s="14">
        <f ca="1">(TRUNC(PRODUCT($E$12:$E378),16))</f>
        <v>1.0910263339769799</v>
      </c>
      <c r="G379" s="14">
        <f t="shared" ca="1" si="237"/>
        <v>1.0830326300787501</v>
      </c>
      <c r="H379" s="14">
        <f t="shared" ca="1" si="238"/>
        <v>1.0073808500000001</v>
      </c>
      <c r="I379" s="135">
        <v>1.7500000000000002E-2</v>
      </c>
      <c r="J379" s="35">
        <f t="shared" si="239"/>
        <v>44739</v>
      </c>
      <c r="K379" s="2">
        <f t="shared" si="240"/>
        <v>14</v>
      </c>
      <c r="L379" s="18">
        <f t="shared" si="241"/>
        <v>15</v>
      </c>
      <c r="M379" s="12">
        <f t="shared" si="242"/>
        <v>1.00103319</v>
      </c>
      <c r="N379" s="12">
        <f t="shared" ca="1" si="243"/>
        <v>1.008421666</v>
      </c>
      <c r="O379" s="18">
        <f t="shared" si="244"/>
        <v>0</v>
      </c>
      <c r="P379" s="14">
        <f t="shared" ca="1" si="245"/>
        <v>8.4216660000000001</v>
      </c>
      <c r="Q379" s="21">
        <f t="shared" si="218"/>
        <v>0</v>
      </c>
      <c r="R379" s="14">
        <f t="shared" si="246"/>
        <v>0</v>
      </c>
      <c r="S379" s="4" t="str">
        <f t="shared" si="247"/>
        <v>J=</v>
      </c>
      <c r="T379" s="35">
        <f t="shared" si="248"/>
        <v>44768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ht="15" x14ac:dyDescent="0.25">
      <c r="A380" s="35">
        <f t="shared" si="217"/>
        <v>44760</v>
      </c>
      <c r="B380" s="15">
        <f t="shared" ca="1" si="234"/>
        <v>1008.421666</v>
      </c>
      <c r="C380" s="14">
        <f t="shared" si="235"/>
        <v>1000</v>
      </c>
      <c r="D380" s="13">
        <f ca="1">IF(A380&lt;$B$1,VLOOKUP(A380,[1]DI!$A$4:$B$15000,2,FALSE),0)</f>
        <v>0.13150000000000001</v>
      </c>
      <c r="E380" s="14">
        <f t="shared" ca="1" si="236"/>
        <v>1.0004903700000001</v>
      </c>
      <c r="F380" s="14">
        <f ca="1">(TRUNC(PRODUCT($E$12:$E379),16))</f>
        <v>1.0910263339769799</v>
      </c>
      <c r="G380" s="14">
        <f t="shared" ca="1" si="237"/>
        <v>1.0830326300787501</v>
      </c>
      <c r="H380" s="14">
        <f t="shared" ca="1" si="238"/>
        <v>1.0073808500000001</v>
      </c>
      <c r="I380" s="135">
        <v>1.7500000000000002E-2</v>
      </c>
      <c r="J380" s="35">
        <f t="shared" si="239"/>
        <v>44739</v>
      </c>
      <c r="K380" s="2">
        <f t="shared" si="240"/>
        <v>15</v>
      </c>
      <c r="L380" s="18">
        <f t="shared" si="241"/>
        <v>15</v>
      </c>
      <c r="M380" s="12">
        <f t="shared" si="242"/>
        <v>1.00103319</v>
      </c>
      <c r="N380" s="12">
        <f t="shared" ca="1" si="243"/>
        <v>1.008421666</v>
      </c>
      <c r="O380" s="18">
        <f t="shared" si="244"/>
        <v>0</v>
      </c>
      <c r="P380" s="14">
        <f t="shared" ca="1" si="245"/>
        <v>8.4216660000000001</v>
      </c>
      <c r="Q380" s="21">
        <f t="shared" si="218"/>
        <v>0</v>
      </c>
      <c r="R380" s="14">
        <f t="shared" si="246"/>
        <v>0</v>
      </c>
      <c r="S380" s="4" t="str">
        <f t="shared" si="247"/>
        <v>J=</v>
      </c>
      <c r="T380" s="35">
        <f t="shared" si="248"/>
        <v>44768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ht="15" x14ac:dyDescent="0.25">
      <c r="A381" s="35">
        <f t="shared" si="217"/>
        <v>44761</v>
      </c>
      <c r="B381" s="15">
        <f t="shared" ca="1" si="234"/>
        <v>1008.98562699</v>
      </c>
      <c r="C381" s="14">
        <f t="shared" si="235"/>
        <v>1000</v>
      </c>
      <c r="D381" s="13">
        <f ca="1">IF(A381&lt;$B$1,VLOOKUP(A381,[1]DI!$A$4:$B$15000,2,FALSE),0)</f>
        <v>0.13150000000000001</v>
      </c>
      <c r="E381" s="14">
        <f t="shared" ca="1" si="236"/>
        <v>1.0004903700000001</v>
      </c>
      <c r="F381" s="14">
        <f ca="1">(TRUNC(PRODUCT($E$12:$E380),16))</f>
        <v>1.0915613405603699</v>
      </c>
      <c r="G381" s="14">
        <f t="shared" ca="1" si="237"/>
        <v>1.0830326300787501</v>
      </c>
      <c r="H381" s="14">
        <f t="shared" ca="1" si="238"/>
        <v>1.0078748399999999</v>
      </c>
      <c r="I381" s="135">
        <v>1.7500000000000002E-2</v>
      </c>
      <c r="J381" s="35">
        <f t="shared" si="239"/>
        <v>44739</v>
      </c>
      <c r="K381" s="2">
        <f t="shared" si="240"/>
        <v>16</v>
      </c>
      <c r="L381" s="18">
        <f t="shared" si="241"/>
        <v>16</v>
      </c>
      <c r="M381" s="12">
        <f t="shared" si="242"/>
        <v>1.001102108</v>
      </c>
      <c r="N381" s="12">
        <f t="shared" ca="1" si="243"/>
        <v>1.0089856269999999</v>
      </c>
      <c r="O381" s="18">
        <f t="shared" si="244"/>
        <v>0</v>
      </c>
      <c r="P381" s="14">
        <f t="shared" ca="1" si="245"/>
        <v>8.9856269900000001</v>
      </c>
      <c r="Q381" s="21">
        <f t="shared" si="218"/>
        <v>0</v>
      </c>
      <c r="R381" s="14">
        <f t="shared" si="246"/>
        <v>0</v>
      </c>
      <c r="S381" s="4" t="str">
        <f t="shared" si="247"/>
        <v>J=</v>
      </c>
      <c r="T381" s="35">
        <f t="shared" si="248"/>
        <v>44768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ht="15" x14ac:dyDescent="0.25">
      <c r="A382" s="35">
        <f t="shared" si="217"/>
        <v>44762</v>
      </c>
      <c r="B382" s="15">
        <f t="shared" ca="1" si="234"/>
        <v>1009.54989999</v>
      </c>
      <c r="C382" s="14">
        <f t="shared" si="235"/>
        <v>1000</v>
      </c>
      <c r="D382" s="13">
        <f ca="1">IF(A382&lt;$B$1,VLOOKUP(A382,[1]DI!$A$4:$B$15000,2,FALSE),0)</f>
        <v>0.13150000000000001</v>
      </c>
      <c r="E382" s="14">
        <f t="shared" ca="1" si="236"/>
        <v>1.0004903700000001</v>
      </c>
      <c r="F382" s="14">
        <f ca="1">(TRUNC(PRODUCT($E$12:$E381),16))</f>
        <v>1.09209660949494</v>
      </c>
      <c r="G382" s="14">
        <f t="shared" ca="1" si="237"/>
        <v>1.0830326300787501</v>
      </c>
      <c r="H382" s="14">
        <f t="shared" ca="1" si="238"/>
        <v>1.0083690700000001</v>
      </c>
      <c r="I382" s="135">
        <v>1.7500000000000002E-2</v>
      </c>
      <c r="J382" s="35">
        <f t="shared" si="239"/>
        <v>44739</v>
      </c>
      <c r="K382" s="2">
        <f t="shared" si="240"/>
        <v>17</v>
      </c>
      <c r="L382" s="18">
        <f t="shared" si="241"/>
        <v>17</v>
      </c>
      <c r="M382" s="12">
        <f t="shared" si="242"/>
        <v>1.0011710300000001</v>
      </c>
      <c r="N382" s="12">
        <f t="shared" ca="1" si="243"/>
        <v>1.0095498999999999</v>
      </c>
      <c r="O382" s="18">
        <f t="shared" si="244"/>
        <v>0</v>
      </c>
      <c r="P382" s="14">
        <f t="shared" ca="1" si="245"/>
        <v>9.5498999900000001</v>
      </c>
      <c r="Q382" s="21">
        <f t="shared" si="218"/>
        <v>0</v>
      </c>
      <c r="R382" s="14">
        <f t="shared" si="246"/>
        <v>0</v>
      </c>
      <c r="S382" s="4" t="str">
        <f t="shared" si="247"/>
        <v>J=</v>
      </c>
      <c r="T382" s="35">
        <f t="shared" si="248"/>
        <v>44768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ht="15" x14ac:dyDescent="0.25">
      <c r="A383" s="35">
        <f t="shared" si="217"/>
        <v>44763</v>
      </c>
      <c r="B383" s="15">
        <f t="shared" ca="1" si="234"/>
        <v>1010.114497</v>
      </c>
      <c r="C383" s="14">
        <f t="shared" si="235"/>
        <v>1000</v>
      </c>
      <c r="D383" s="13">
        <f ca="1">IF(A383&lt;$B$1,VLOOKUP(A383,[1]DI!$A$4:$B$15000,2,FALSE),0)</f>
        <v>0.13150000000000001</v>
      </c>
      <c r="E383" s="14">
        <f t="shared" ca="1" si="236"/>
        <v>1.0004903700000001</v>
      </c>
      <c r="F383" s="14">
        <f ca="1">(TRUNC(PRODUCT($E$12:$E382),16))</f>
        <v>1.09263214090934</v>
      </c>
      <c r="G383" s="14">
        <f t="shared" ca="1" si="237"/>
        <v>1.0830326300787501</v>
      </c>
      <c r="H383" s="14">
        <f t="shared" ca="1" si="238"/>
        <v>1.0088635500000001</v>
      </c>
      <c r="I383" s="135">
        <v>1.7500000000000002E-2</v>
      </c>
      <c r="J383" s="35">
        <f t="shared" si="239"/>
        <v>44739</v>
      </c>
      <c r="K383" s="2">
        <f t="shared" si="240"/>
        <v>18</v>
      </c>
      <c r="L383" s="18">
        <f t="shared" si="241"/>
        <v>18</v>
      </c>
      <c r="M383" s="12">
        <f t="shared" si="242"/>
        <v>1.0012399569999999</v>
      </c>
      <c r="N383" s="12">
        <f t="shared" ca="1" si="243"/>
        <v>1.010114497</v>
      </c>
      <c r="O383" s="18">
        <f t="shared" si="244"/>
        <v>0</v>
      </c>
      <c r="P383" s="14">
        <f t="shared" ca="1" si="245"/>
        <v>10.114497</v>
      </c>
      <c r="Q383" s="21">
        <f t="shared" si="218"/>
        <v>0</v>
      </c>
      <c r="R383" s="14">
        <f t="shared" si="246"/>
        <v>0</v>
      </c>
      <c r="S383" s="4" t="str">
        <f t="shared" si="247"/>
        <v>J=</v>
      </c>
      <c r="T383" s="35">
        <f t="shared" si="248"/>
        <v>44768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ht="15" x14ac:dyDescent="0.25">
      <c r="A384" s="35">
        <f t="shared" si="217"/>
        <v>44764</v>
      </c>
      <c r="B384" s="15">
        <f t="shared" ca="1" si="234"/>
        <v>1010.679397</v>
      </c>
      <c r="C384" s="14">
        <f t="shared" si="235"/>
        <v>1000</v>
      </c>
      <c r="D384" s="13">
        <f ca="1">IF(A384&lt;$B$1,VLOOKUP(A384,[1]DI!$A$4:$B$15000,2,FALSE),0)</f>
        <v>0.13150000000000001</v>
      </c>
      <c r="E384" s="14">
        <f t="shared" ca="1" si="236"/>
        <v>1.0004903700000001</v>
      </c>
      <c r="F384" s="14">
        <f ca="1">(TRUNC(PRODUCT($E$12:$E383),16))</f>
        <v>1.09316793493228</v>
      </c>
      <c r="G384" s="14">
        <f t="shared" ca="1" si="237"/>
        <v>1.0830326300787501</v>
      </c>
      <c r="H384" s="14">
        <f t="shared" ca="1" si="238"/>
        <v>1.00935826</v>
      </c>
      <c r="I384" s="135">
        <v>1.7500000000000002E-2</v>
      </c>
      <c r="J384" s="35">
        <f t="shared" si="239"/>
        <v>44739</v>
      </c>
      <c r="K384" s="2">
        <f t="shared" si="240"/>
        <v>19</v>
      </c>
      <c r="L384" s="18">
        <f t="shared" si="241"/>
        <v>19</v>
      </c>
      <c r="M384" s="12">
        <f t="shared" si="242"/>
        <v>1.0013088880000001</v>
      </c>
      <c r="N384" s="12">
        <f t="shared" ca="1" si="243"/>
        <v>1.0106793970000001</v>
      </c>
      <c r="O384" s="18">
        <f t="shared" si="244"/>
        <v>0</v>
      </c>
      <c r="P384" s="14">
        <f t="shared" ca="1" si="245"/>
        <v>10.679397</v>
      </c>
      <c r="Q384" s="21">
        <f t="shared" si="218"/>
        <v>0</v>
      </c>
      <c r="R384" s="14">
        <f t="shared" si="246"/>
        <v>0</v>
      </c>
      <c r="S384" s="4" t="str">
        <f t="shared" si="247"/>
        <v>J=</v>
      </c>
      <c r="T384" s="35">
        <f t="shared" si="248"/>
        <v>44768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ht="15" x14ac:dyDescent="0.25">
      <c r="A385" s="35">
        <f t="shared" si="217"/>
        <v>44765</v>
      </c>
      <c r="B385" s="15">
        <f t="shared" ca="1" si="234"/>
        <v>1011.2446200000001</v>
      </c>
      <c r="C385" s="14">
        <f t="shared" si="235"/>
        <v>1000</v>
      </c>
      <c r="D385" s="13">
        <f ca="1">IF(A385&lt;$B$1,VLOOKUP(A385,[1]DI!$A$4:$B$15000,2,FALSE),0)</f>
        <v>0</v>
      </c>
      <c r="E385" s="14">
        <f t="shared" ca="1" si="236"/>
        <v>1</v>
      </c>
      <c r="F385" s="14">
        <f ca="1">(TRUNC(PRODUCT($E$12:$E384),16))</f>
        <v>1.09370399169253</v>
      </c>
      <c r="G385" s="14">
        <f t="shared" ca="1" si="237"/>
        <v>1.0830326300787501</v>
      </c>
      <c r="H385" s="14">
        <f t="shared" ca="1" si="238"/>
        <v>1.0098532200000001</v>
      </c>
      <c r="I385" s="135">
        <v>1.7500000000000002E-2</v>
      </c>
      <c r="J385" s="35">
        <f t="shared" si="239"/>
        <v>44739</v>
      </c>
      <c r="K385" s="2">
        <f t="shared" si="240"/>
        <v>19</v>
      </c>
      <c r="L385" s="18">
        <f t="shared" si="241"/>
        <v>20</v>
      </c>
      <c r="M385" s="12">
        <f t="shared" si="242"/>
        <v>1.001377824</v>
      </c>
      <c r="N385" s="12">
        <f t="shared" ca="1" si="243"/>
        <v>1.01124462</v>
      </c>
      <c r="O385" s="18">
        <f t="shared" si="244"/>
        <v>0</v>
      </c>
      <c r="P385" s="14">
        <f t="shared" ca="1" si="245"/>
        <v>11.244619999999999</v>
      </c>
      <c r="Q385" s="21">
        <f t="shared" si="218"/>
        <v>0</v>
      </c>
      <c r="R385" s="14">
        <f t="shared" si="246"/>
        <v>0</v>
      </c>
      <c r="S385" s="4" t="str">
        <f t="shared" si="247"/>
        <v>J=</v>
      </c>
      <c r="T385" s="35">
        <f t="shared" si="248"/>
        <v>44768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ht="15" x14ac:dyDescent="0.25">
      <c r="A386" s="35">
        <f t="shared" si="217"/>
        <v>44766</v>
      </c>
      <c r="B386" s="15">
        <f t="shared" ca="1" si="234"/>
        <v>1011.2446200000001</v>
      </c>
      <c r="C386" s="14">
        <f t="shared" si="235"/>
        <v>1000</v>
      </c>
      <c r="D386" s="13">
        <f ca="1">IF(A386&lt;$B$1,VLOOKUP(A386,[1]DI!$A$4:$B$15000,2,FALSE),0)</f>
        <v>0</v>
      </c>
      <c r="E386" s="14">
        <f t="shared" ca="1" si="236"/>
        <v>1</v>
      </c>
      <c r="F386" s="14">
        <f ca="1">(TRUNC(PRODUCT($E$12:$E385),16))</f>
        <v>1.09370399169253</v>
      </c>
      <c r="G386" s="14">
        <f t="shared" ca="1" si="237"/>
        <v>1.0830326300787501</v>
      </c>
      <c r="H386" s="14">
        <f t="shared" ca="1" si="238"/>
        <v>1.0098532200000001</v>
      </c>
      <c r="I386" s="135">
        <v>1.7500000000000002E-2</v>
      </c>
      <c r="J386" s="35">
        <f t="shared" si="239"/>
        <v>44739</v>
      </c>
      <c r="K386" s="2">
        <f t="shared" si="240"/>
        <v>19</v>
      </c>
      <c r="L386" s="18">
        <f t="shared" si="241"/>
        <v>20</v>
      </c>
      <c r="M386" s="12">
        <f t="shared" si="242"/>
        <v>1.001377824</v>
      </c>
      <c r="N386" s="12">
        <f t="shared" ca="1" si="243"/>
        <v>1.01124462</v>
      </c>
      <c r="O386" s="18">
        <f t="shared" si="244"/>
        <v>0</v>
      </c>
      <c r="P386" s="14">
        <f t="shared" ca="1" si="245"/>
        <v>11.244619999999999</v>
      </c>
      <c r="Q386" s="21">
        <f t="shared" si="218"/>
        <v>0</v>
      </c>
      <c r="R386" s="14">
        <f t="shared" si="246"/>
        <v>0</v>
      </c>
      <c r="S386" s="4" t="str">
        <f t="shared" si="247"/>
        <v>J=</v>
      </c>
      <c r="T386" s="35">
        <f t="shared" si="248"/>
        <v>44768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ht="15" x14ac:dyDescent="0.25">
      <c r="A387" s="35">
        <f t="shared" si="217"/>
        <v>44767</v>
      </c>
      <c r="B387" s="15">
        <f t="shared" ca="1" si="234"/>
        <v>1011.2446200000001</v>
      </c>
      <c r="C387" s="14">
        <f t="shared" si="235"/>
        <v>1000</v>
      </c>
      <c r="D387" s="13">
        <f ca="1">IF(A387&lt;$B$1,VLOOKUP(A387,[1]DI!$A$4:$B$15000,2,FALSE),0)</f>
        <v>0.13150000000000001</v>
      </c>
      <c r="E387" s="14">
        <f t="shared" ca="1" si="236"/>
        <v>1.0004903700000001</v>
      </c>
      <c r="F387" s="14">
        <f ca="1">(TRUNC(PRODUCT($E$12:$E386),16))</f>
        <v>1.09370399169253</v>
      </c>
      <c r="G387" s="14">
        <f t="shared" ca="1" si="237"/>
        <v>1.0830326300787501</v>
      </c>
      <c r="H387" s="14">
        <f t="shared" ca="1" si="238"/>
        <v>1.0098532200000001</v>
      </c>
      <c r="I387" s="135">
        <v>1.7500000000000002E-2</v>
      </c>
      <c r="J387" s="35">
        <f t="shared" si="239"/>
        <v>44739</v>
      </c>
      <c r="K387" s="2">
        <f t="shared" si="240"/>
        <v>20</v>
      </c>
      <c r="L387" s="18">
        <f t="shared" si="241"/>
        <v>20</v>
      </c>
      <c r="M387" s="12">
        <f t="shared" si="242"/>
        <v>1.001377824</v>
      </c>
      <c r="N387" s="12">
        <f t="shared" ca="1" si="243"/>
        <v>1.01124462</v>
      </c>
      <c r="O387" s="18">
        <f t="shared" si="244"/>
        <v>0</v>
      </c>
      <c r="P387" s="14">
        <f t="shared" ca="1" si="245"/>
        <v>11.244619999999999</v>
      </c>
      <c r="Q387" s="21">
        <f t="shared" si="218"/>
        <v>0</v>
      </c>
      <c r="R387" s="14">
        <f t="shared" si="246"/>
        <v>0</v>
      </c>
      <c r="S387" s="4" t="str">
        <f t="shared" si="247"/>
        <v>J=</v>
      </c>
      <c r="T387" s="35">
        <f t="shared" si="248"/>
        <v>44768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ht="15" x14ac:dyDescent="0.25">
      <c r="A388" s="35">
        <f t="shared" si="217"/>
        <v>44768</v>
      </c>
      <c r="B388" s="15">
        <f t="shared" ca="1" si="234"/>
        <v>1011.810157</v>
      </c>
      <c r="C388" s="14">
        <f t="shared" si="235"/>
        <v>1000</v>
      </c>
      <c r="D388" s="13">
        <f ca="1">IF(A388&lt;$B$1,VLOOKUP(A388,[1]DI!$A$4:$B$15000,2,FALSE),0)</f>
        <v>0.13150000000000001</v>
      </c>
      <c r="E388" s="14">
        <f t="shared" ca="1" si="236"/>
        <v>1.0004903700000001</v>
      </c>
      <c r="F388" s="14">
        <f ca="1">(TRUNC(PRODUCT($E$12:$E387),16))</f>
        <v>1.0942403113189401</v>
      </c>
      <c r="G388" s="14">
        <f t="shared" ca="1" si="237"/>
        <v>1.0830326300787501</v>
      </c>
      <c r="H388" s="14">
        <f t="shared" ca="1" si="238"/>
        <v>1.0103484199999999</v>
      </c>
      <c r="I388" s="135">
        <v>1.7500000000000002E-2</v>
      </c>
      <c r="J388" s="35">
        <f t="shared" si="239"/>
        <v>44739</v>
      </c>
      <c r="K388" s="2">
        <f t="shared" si="240"/>
        <v>21</v>
      </c>
      <c r="L388" s="18">
        <f t="shared" si="241"/>
        <v>21</v>
      </c>
      <c r="M388" s="12">
        <f t="shared" si="242"/>
        <v>1.0014467650000001</v>
      </c>
      <c r="N388" s="12">
        <f t="shared" ca="1" si="243"/>
        <v>1.011810157</v>
      </c>
      <c r="O388" s="18">
        <f t="shared" si="244"/>
        <v>13</v>
      </c>
      <c r="P388" s="14">
        <f t="shared" ca="1" si="245"/>
        <v>11.810157</v>
      </c>
      <c r="Q388" s="21">
        <f t="shared" si="218"/>
        <v>0</v>
      </c>
      <c r="R388" s="14">
        <f t="shared" si="246"/>
        <v>0</v>
      </c>
      <c r="S388" s="4" t="str">
        <f t="shared" si="247"/>
        <v>J=</v>
      </c>
      <c r="T388" s="35">
        <f t="shared" si="248"/>
        <v>44768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ht="15" x14ac:dyDescent="0.25">
      <c r="A389" s="35">
        <f t="shared" si="217"/>
        <v>44769</v>
      </c>
      <c r="B389" s="15">
        <f t="shared" ca="1" si="234"/>
        <v>1000.55925</v>
      </c>
      <c r="C389" s="14">
        <f t="shared" si="235"/>
        <v>1000</v>
      </c>
      <c r="D389" s="13">
        <f ca="1">IF(A389&lt;$B$1,VLOOKUP(A389,[1]DI!$A$4:$B$15000,2,FALSE),0)</f>
        <v>0.13150000000000001</v>
      </c>
      <c r="E389" s="14">
        <f t="shared" ca="1" si="236"/>
        <v>1.0004903700000001</v>
      </c>
      <c r="F389" s="14">
        <f ca="1">(TRUNC(PRODUCT($E$12:$E388),16))</f>
        <v>1.0947768939403999</v>
      </c>
      <c r="G389" s="14">
        <f t="shared" ca="1" si="237"/>
        <v>1.0942403113189401</v>
      </c>
      <c r="H389" s="14">
        <f t="shared" ca="1" si="238"/>
        <v>1.0004903700000001</v>
      </c>
      <c r="I389" s="135">
        <v>1.7500000000000002E-2</v>
      </c>
      <c r="J389" s="35">
        <f t="shared" si="239"/>
        <v>44768</v>
      </c>
      <c r="K389" s="2">
        <f t="shared" si="240"/>
        <v>1</v>
      </c>
      <c r="L389" s="18">
        <f t="shared" si="241"/>
        <v>1</v>
      </c>
      <c r="M389" s="12">
        <f t="shared" si="242"/>
        <v>1.000068846</v>
      </c>
      <c r="N389" s="12">
        <f t="shared" ca="1" si="243"/>
        <v>1.00055925</v>
      </c>
      <c r="O389" s="18">
        <f t="shared" si="244"/>
        <v>0</v>
      </c>
      <c r="P389" s="14">
        <f t="shared" ca="1" si="245"/>
        <v>0.55925000000000002</v>
      </c>
      <c r="Q389" s="21">
        <f t="shared" si="218"/>
        <v>0</v>
      </c>
      <c r="R389" s="14">
        <f t="shared" si="246"/>
        <v>0</v>
      </c>
      <c r="S389" s="4" t="str">
        <f t="shared" si="247"/>
        <v>A+J=</v>
      </c>
      <c r="T389" s="35">
        <f t="shared" si="248"/>
        <v>44778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ht="15" x14ac:dyDescent="0.25">
      <c r="A390" s="35">
        <f t="shared" si="217"/>
        <v>44770</v>
      </c>
      <c r="B390" s="15">
        <f t="shared" ca="1" si="234"/>
        <v>1001.118812</v>
      </c>
      <c r="C390" s="14">
        <f t="shared" si="235"/>
        <v>1000</v>
      </c>
      <c r="D390" s="13">
        <f ca="1">IF(A390&lt;$B$1,VLOOKUP(A390,[1]DI!$A$4:$B$15000,2,FALSE),0)</f>
        <v>0.13150000000000001</v>
      </c>
      <c r="E390" s="14">
        <f t="shared" ca="1" si="236"/>
        <v>1.0004903700000001</v>
      </c>
      <c r="F390" s="14">
        <f ca="1">(TRUNC(PRODUCT($E$12:$E389),16))</f>
        <v>1.0953137396858801</v>
      </c>
      <c r="G390" s="14">
        <f t="shared" ca="1" si="237"/>
        <v>1.0942403113189401</v>
      </c>
      <c r="H390" s="14">
        <f t="shared" ca="1" si="238"/>
        <v>1.00098098</v>
      </c>
      <c r="I390" s="135">
        <v>1.7500000000000002E-2</v>
      </c>
      <c r="J390" s="35">
        <f t="shared" si="239"/>
        <v>44768</v>
      </c>
      <c r="K390" s="2">
        <f t="shared" si="240"/>
        <v>2</v>
      </c>
      <c r="L390" s="18">
        <f t="shared" si="241"/>
        <v>2</v>
      </c>
      <c r="M390" s="12">
        <f t="shared" si="242"/>
        <v>1.000137697</v>
      </c>
      <c r="N390" s="12">
        <f t="shared" ca="1" si="243"/>
        <v>1.0011188120000001</v>
      </c>
      <c r="O390" s="18">
        <f t="shared" si="244"/>
        <v>0</v>
      </c>
      <c r="P390" s="14">
        <f t="shared" ca="1" si="245"/>
        <v>1.1188119999999999</v>
      </c>
      <c r="Q390" s="21">
        <f t="shared" si="218"/>
        <v>0</v>
      </c>
      <c r="R390" s="14">
        <f t="shared" si="246"/>
        <v>0</v>
      </c>
      <c r="S390" s="4" t="str">
        <f t="shared" si="247"/>
        <v>A+J=</v>
      </c>
      <c r="T390" s="35">
        <f t="shared" si="248"/>
        <v>44778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ht="15" x14ac:dyDescent="0.25">
      <c r="A391" s="35">
        <f t="shared" si="217"/>
        <v>44771</v>
      </c>
      <c r="B391" s="15">
        <f t="shared" ca="1" si="234"/>
        <v>1001.678687</v>
      </c>
      <c r="C391" s="14">
        <f t="shared" si="235"/>
        <v>1000</v>
      </c>
      <c r="D391" s="13">
        <f ca="1">IF(A391&lt;$B$1,VLOOKUP(A391,[1]DI!$A$4:$B$15000,2,FALSE),0)</f>
        <v>0.13150000000000001</v>
      </c>
      <c r="E391" s="14">
        <f t="shared" ca="1" si="236"/>
        <v>1.0004903700000001</v>
      </c>
      <c r="F391" s="14">
        <f ca="1">(TRUNC(PRODUCT($E$12:$E390),16))</f>
        <v>1.0958508486844101</v>
      </c>
      <c r="G391" s="14">
        <f t="shared" ca="1" si="237"/>
        <v>1.0942403113189401</v>
      </c>
      <c r="H391" s="14">
        <f t="shared" ca="1" si="238"/>
        <v>1.0014718300000001</v>
      </c>
      <c r="I391" s="135">
        <v>1.7500000000000002E-2</v>
      </c>
      <c r="J391" s="35">
        <f t="shared" si="239"/>
        <v>44768</v>
      </c>
      <c r="K391" s="2">
        <f t="shared" si="240"/>
        <v>3</v>
      </c>
      <c r="L391" s="18">
        <f t="shared" si="241"/>
        <v>3</v>
      </c>
      <c r="M391" s="12">
        <f t="shared" si="242"/>
        <v>1.0002065529999999</v>
      </c>
      <c r="N391" s="12">
        <f t="shared" ca="1" si="243"/>
        <v>1.0016786870000001</v>
      </c>
      <c r="O391" s="18">
        <f t="shared" si="244"/>
        <v>0</v>
      </c>
      <c r="P391" s="14">
        <f t="shared" ca="1" si="245"/>
        <v>1.678687</v>
      </c>
      <c r="Q391" s="21">
        <f t="shared" si="218"/>
        <v>0</v>
      </c>
      <c r="R391" s="14">
        <f t="shared" si="246"/>
        <v>0</v>
      </c>
      <c r="S391" s="4" t="str">
        <f t="shared" si="247"/>
        <v>A+J=</v>
      </c>
      <c r="T391" s="35">
        <f t="shared" si="248"/>
        <v>44778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ht="15" x14ac:dyDescent="0.25">
      <c r="A392" s="35">
        <f t="shared" si="217"/>
        <v>44772</v>
      </c>
      <c r="B392" s="15">
        <f t="shared" ca="1" si="234"/>
        <v>1002.23887399</v>
      </c>
      <c r="C392" s="14">
        <f t="shared" si="235"/>
        <v>1000</v>
      </c>
      <c r="D392" s="13">
        <f ca="1">IF(A392&lt;$B$1,VLOOKUP(A392,[1]DI!$A$4:$B$15000,2,FALSE),0)</f>
        <v>0</v>
      </c>
      <c r="E392" s="14">
        <f t="shared" ca="1" si="236"/>
        <v>1</v>
      </c>
      <c r="F392" s="14">
        <f ca="1">(TRUNC(PRODUCT($E$12:$E391),16))</f>
        <v>1.0963882210650799</v>
      </c>
      <c r="G392" s="14">
        <f t="shared" ca="1" si="237"/>
        <v>1.0942403113189401</v>
      </c>
      <c r="H392" s="14">
        <f t="shared" ca="1" si="238"/>
        <v>1.00196292</v>
      </c>
      <c r="I392" s="135">
        <v>1.7500000000000002E-2</v>
      </c>
      <c r="J392" s="35">
        <f t="shared" si="239"/>
        <v>44768</v>
      </c>
      <c r="K392" s="2">
        <f t="shared" si="240"/>
        <v>3</v>
      </c>
      <c r="L392" s="18">
        <f t="shared" si="241"/>
        <v>4</v>
      </c>
      <c r="M392" s="12">
        <f t="shared" si="242"/>
        <v>1.000275413</v>
      </c>
      <c r="N392" s="12">
        <f t="shared" ca="1" si="243"/>
        <v>1.0022388739999999</v>
      </c>
      <c r="O392" s="18">
        <f t="shared" si="244"/>
        <v>0</v>
      </c>
      <c r="P392" s="14">
        <f t="shared" ca="1" si="245"/>
        <v>2.2388739900000001</v>
      </c>
      <c r="Q392" s="21">
        <f t="shared" si="218"/>
        <v>0</v>
      </c>
      <c r="R392" s="14">
        <f t="shared" si="246"/>
        <v>0</v>
      </c>
      <c r="S392" s="4" t="str">
        <f t="shared" si="247"/>
        <v>A+J=</v>
      </c>
      <c r="T392" s="35">
        <f t="shared" si="248"/>
        <v>44778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ht="15" x14ac:dyDescent="0.25">
      <c r="A393" s="35">
        <f t="shared" si="217"/>
        <v>44773</v>
      </c>
      <c r="B393" s="15">
        <f t="shared" ca="1" si="234"/>
        <v>1002.23887399</v>
      </c>
      <c r="C393" s="14">
        <f t="shared" si="235"/>
        <v>1000</v>
      </c>
      <c r="D393" s="13">
        <f ca="1">IF(A393&lt;$B$1,VLOOKUP(A393,[1]DI!$A$4:$B$15000,2,FALSE),0)</f>
        <v>0</v>
      </c>
      <c r="E393" s="14">
        <f t="shared" ca="1" si="236"/>
        <v>1</v>
      </c>
      <c r="F393" s="14">
        <f ca="1">(TRUNC(PRODUCT($E$12:$E392),16))</f>
        <v>1.0963882210650799</v>
      </c>
      <c r="G393" s="14">
        <f t="shared" ca="1" si="237"/>
        <v>1.0942403113189401</v>
      </c>
      <c r="H393" s="14">
        <f t="shared" ca="1" si="238"/>
        <v>1.00196292</v>
      </c>
      <c r="I393" s="135">
        <v>1.7500000000000002E-2</v>
      </c>
      <c r="J393" s="35">
        <f t="shared" si="239"/>
        <v>44768</v>
      </c>
      <c r="K393" s="2">
        <f t="shared" si="240"/>
        <v>3</v>
      </c>
      <c r="L393" s="18">
        <f t="shared" si="241"/>
        <v>4</v>
      </c>
      <c r="M393" s="12">
        <f t="shared" si="242"/>
        <v>1.000275413</v>
      </c>
      <c r="N393" s="12">
        <f t="shared" ca="1" si="243"/>
        <v>1.0022388739999999</v>
      </c>
      <c r="O393" s="18">
        <f t="shared" si="244"/>
        <v>0</v>
      </c>
      <c r="P393" s="14">
        <f t="shared" ca="1" si="245"/>
        <v>2.2388739900000001</v>
      </c>
      <c r="Q393" s="21">
        <f t="shared" si="218"/>
        <v>0</v>
      </c>
      <c r="R393" s="14">
        <f t="shared" si="246"/>
        <v>0</v>
      </c>
      <c r="S393" s="4" t="str">
        <f t="shared" si="247"/>
        <v>A+J=</v>
      </c>
      <c r="T393" s="35">
        <f t="shared" si="248"/>
        <v>44778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ht="15" x14ac:dyDescent="0.25">
      <c r="A394" s="35">
        <f t="shared" si="217"/>
        <v>44774</v>
      </c>
      <c r="B394" s="15">
        <f t="shared" ca="1" si="234"/>
        <v>1002.23887399</v>
      </c>
      <c r="C394" s="14">
        <f t="shared" si="235"/>
        <v>1000</v>
      </c>
      <c r="D394" s="13">
        <f ca="1">IF(A394&lt;$B$1,VLOOKUP(A394,[1]DI!$A$4:$B$15000,2,FALSE),0)</f>
        <v>0.13150000000000001</v>
      </c>
      <c r="E394" s="14">
        <f t="shared" ca="1" si="236"/>
        <v>1.0004903700000001</v>
      </c>
      <c r="F394" s="14">
        <f ca="1">(TRUNC(PRODUCT($E$12:$E393),16))</f>
        <v>1.0963882210650799</v>
      </c>
      <c r="G394" s="14">
        <f t="shared" ca="1" si="237"/>
        <v>1.0942403113189401</v>
      </c>
      <c r="H394" s="14">
        <f t="shared" ca="1" si="238"/>
        <v>1.00196292</v>
      </c>
      <c r="I394" s="135">
        <v>1.7500000000000002E-2</v>
      </c>
      <c r="J394" s="35">
        <f t="shared" si="239"/>
        <v>44768</v>
      </c>
      <c r="K394" s="2">
        <f t="shared" si="240"/>
        <v>4</v>
      </c>
      <c r="L394" s="18">
        <f t="shared" si="241"/>
        <v>4</v>
      </c>
      <c r="M394" s="12">
        <f t="shared" si="242"/>
        <v>1.000275413</v>
      </c>
      <c r="N394" s="12">
        <f t="shared" ca="1" si="243"/>
        <v>1.0022388739999999</v>
      </c>
      <c r="O394" s="18">
        <f t="shared" si="244"/>
        <v>0</v>
      </c>
      <c r="P394" s="14">
        <f t="shared" ca="1" si="245"/>
        <v>2.2388739900000001</v>
      </c>
      <c r="Q394" s="21">
        <f t="shared" si="218"/>
        <v>0</v>
      </c>
      <c r="R394" s="14">
        <f t="shared" si="246"/>
        <v>0</v>
      </c>
      <c r="S394" s="4" t="str">
        <f t="shared" si="247"/>
        <v>A+J=</v>
      </c>
      <c r="T394" s="35">
        <f t="shared" si="248"/>
        <v>44778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ht="15" x14ac:dyDescent="0.25">
      <c r="A395" s="35">
        <f t="shared" si="217"/>
        <v>44775</v>
      </c>
      <c r="B395" s="15">
        <f t="shared" ref="B395:B398" ca="1" si="249">IF(A395&lt;=TODAY(),C395+P395,IF(AND(A395&gt;TODAY(),A395&lt;=$B$1),IF(VLOOKUP(TODAY(),$A$10:$D$5000,4,FALSE)=0,"n.d",C395+P395),"n.d"))</f>
        <v>1002.79938299</v>
      </c>
      <c r="C395" s="14">
        <f t="shared" ref="C395:C398" si="250">(C394-R394)</f>
        <v>1000</v>
      </c>
      <c r="D395" s="13">
        <f ca="1">IF(A395&lt;$B$1,VLOOKUP(A395,[1]DI!$A$4:$B$15000,2,FALSE),0)</f>
        <v>0.13150000000000001</v>
      </c>
      <c r="E395" s="14">
        <f t="shared" ref="E395:E398" ca="1" si="251">ROUND(((1+D395)^(1/252)),8)</f>
        <v>1.0004903700000001</v>
      </c>
      <c r="F395" s="14">
        <f ca="1">(TRUNC(PRODUCT($E$12:$E394),16))</f>
        <v>1.0969258569570399</v>
      </c>
      <c r="G395" s="14">
        <f t="shared" ref="G395:G398" ca="1" si="252">IF(O394&gt;0,F394,G394)</f>
        <v>1.0942403113189401</v>
      </c>
      <c r="H395" s="14">
        <f t="shared" ref="H395:H398" ca="1" si="253">ROUND(F395/G395,8)</f>
        <v>1.0024542599999999</v>
      </c>
      <c r="I395" s="135">
        <v>1.7500000000000002E-2</v>
      </c>
      <c r="J395" s="35">
        <f t="shared" ref="J395:J398" si="254">IF(O394&gt;0,VLOOKUP(O394,W$12:AG$150,2),J394)</f>
        <v>44768</v>
      </c>
      <c r="K395" s="2">
        <f t="shared" ref="K395:K398" si="255">IF(A395&gt;J395,IF(NETWORKDAYS(J395,A395,$W$160:$W$544)-1=0,1,NETWORKDAYS(J395,A395,$W$160:$W$544)-1),0)</f>
        <v>5</v>
      </c>
      <c r="L395" s="18">
        <f t="shared" ref="L395:L398" si="256">IF(AND(K395=1,K394=1),1,IF(K395&gt;0,IF(K395=K394,K395+1,K395),0))</f>
        <v>5</v>
      </c>
      <c r="M395" s="12">
        <f t="shared" ref="M395:M398" si="257">ROUND((I395+1)^(L395/252),9)</f>
        <v>1.000344278</v>
      </c>
      <c r="N395" s="12">
        <f t="shared" ref="N395:N398" ca="1" si="258">ROUND(H395*M395,9)</f>
        <v>1.0027993829999999</v>
      </c>
      <c r="O395" s="18">
        <f t="shared" ref="O395:O398" si="259">IF(VLOOKUP(A395,X$12:AE$150,8)=VLOOKUP(A394,X$12:AE$150,8),0,VLOOKUP(A395,X$12:AE$150,8))</f>
        <v>0</v>
      </c>
      <c r="P395" s="14">
        <f t="shared" ref="P395:P398" ca="1" si="260">TRUNC(((N395-1)*C395),8)</f>
        <v>2.7993829899999998</v>
      </c>
      <c r="Q395" s="21">
        <f t="shared" si="218"/>
        <v>0</v>
      </c>
      <c r="R395" s="14">
        <f t="shared" ref="R395:R398" si="261">IF(Q395&gt;0,TRUNC(Q395*C395,8),0)</f>
        <v>0</v>
      </c>
      <c r="S395" s="4" t="str">
        <f t="shared" ref="S395:S398" si="262">IF(O394&gt;0,VLOOKUP(O394,W$12:AG$150,10),S394)</f>
        <v>A+J=</v>
      </c>
      <c r="T395" s="35">
        <f t="shared" ref="T395:T398" si="263">IF(O394&gt;0,VLOOKUP(O394,W$12:AG$150,11),T394)</f>
        <v>44778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ht="15" x14ac:dyDescent="0.25">
      <c r="A396" s="35">
        <f t="shared" si="217"/>
        <v>44776</v>
      </c>
      <c r="B396" s="15">
        <f t="shared" ca="1" si="249"/>
        <v>1003.36019499</v>
      </c>
      <c r="C396" s="14">
        <f t="shared" si="250"/>
        <v>1000</v>
      </c>
      <c r="D396" s="13">
        <f ca="1">IF(A396&lt;$B$1,VLOOKUP(A396,[1]DI!$A$4:$B$15000,2,FALSE),0)</f>
        <v>0.13150000000000001</v>
      </c>
      <c r="E396" s="14">
        <f t="shared" ca="1" si="251"/>
        <v>1.0004903700000001</v>
      </c>
      <c r="F396" s="14">
        <f ca="1">(TRUNC(PRODUCT($E$12:$E395),16))</f>
        <v>1.09746375648952</v>
      </c>
      <c r="G396" s="14">
        <f t="shared" ca="1" si="252"/>
        <v>1.0942403113189401</v>
      </c>
      <c r="H396" s="14">
        <f t="shared" ca="1" si="253"/>
        <v>1.00294583</v>
      </c>
      <c r="I396" s="135">
        <v>1.7500000000000002E-2</v>
      </c>
      <c r="J396" s="35">
        <f t="shared" si="254"/>
        <v>44768</v>
      </c>
      <c r="K396" s="2">
        <f t="shared" si="255"/>
        <v>6</v>
      </c>
      <c r="L396" s="18">
        <f t="shared" si="256"/>
        <v>6</v>
      </c>
      <c r="M396" s="12">
        <f t="shared" si="257"/>
        <v>1.000413148</v>
      </c>
      <c r="N396" s="12">
        <f t="shared" ca="1" si="258"/>
        <v>1.003360195</v>
      </c>
      <c r="O396" s="18">
        <f t="shared" si="259"/>
        <v>0</v>
      </c>
      <c r="P396" s="14">
        <f t="shared" ca="1" si="260"/>
        <v>3.3601949900000001</v>
      </c>
      <c r="Q396" s="21">
        <f t="shared" si="218"/>
        <v>0</v>
      </c>
      <c r="R396" s="14">
        <f t="shared" si="261"/>
        <v>0</v>
      </c>
      <c r="S396" s="4" t="str">
        <f t="shared" si="262"/>
        <v>A+J=</v>
      </c>
      <c r="T396" s="35">
        <f t="shared" si="263"/>
        <v>44778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ht="15" x14ac:dyDescent="0.25">
      <c r="A397" s="35">
        <f t="shared" ref="A397:A398" si="264">(A396+1)</f>
        <v>44777</v>
      </c>
      <c r="B397" s="15">
        <f t="shared" ca="1" si="249"/>
        <v>1003.92131999</v>
      </c>
      <c r="C397" s="14">
        <f t="shared" si="250"/>
        <v>1000</v>
      </c>
      <c r="D397" s="13">
        <f ca="1">IF(A397&lt;$B$1,VLOOKUP(A397,[1]DI!$A$4:$B$15000,2,FALSE),0)</f>
        <v>0.13650000000000001</v>
      </c>
      <c r="E397" s="14">
        <f t="shared" ca="1" si="251"/>
        <v>1.00050788</v>
      </c>
      <c r="F397" s="14">
        <f ca="1">(TRUNC(PRODUCT($E$12:$E396),16))</f>
        <v>1.0980019197917901</v>
      </c>
      <c r="G397" s="14">
        <f t="shared" ca="1" si="252"/>
        <v>1.0942403113189401</v>
      </c>
      <c r="H397" s="14">
        <f t="shared" ca="1" si="253"/>
        <v>1.00343764</v>
      </c>
      <c r="I397" s="135">
        <v>1.7500000000000002E-2</v>
      </c>
      <c r="J397" s="35">
        <f t="shared" si="254"/>
        <v>44768</v>
      </c>
      <c r="K397" s="2">
        <f t="shared" si="255"/>
        <v>7</v>
      </c>
      <c r="L397" s="18">
        <f t="shared" si="256"/>
        <v>7</v>
      </c>
      <c r="M397" s="12">
        <f t="shared" si="257"/>
        <v>1.000482023</v>
      </c>
      <c r="N397" s="12">
        <f t="shared" ca="1" si="258"/>
        <v>1.0039213199999999</v>
      </c>
      <c r="O397" s="18">
        <f t="shared" si="259"/>
        <v>0</v>
      </c>
      <c r="P397" s="14">
        <f t="shared" ca="1" si="260"/>
        <v>3.9213199900000002</v>
      </c>
      <c r="Q397" s="21">
        <f t="shared" ref="Q397:Q398" si="265">IF($O397&gt;0,VLOOKUP($O397,$W$12:$AC$150,7),0)</f>
        <v>0</v>
      </c>
      <c r="R397" s="14">
        <f t="shared" si="261"/>
        <v>0</v>
      </c>
      <c r="S397" s="4" t="str">
        <f t="shared" si="262"/>
        <v>A+J=</v>
      </c>
      <c r="T397" s="35">
        <f t="shared" si="263"/>
        <v>44778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ht="15" x14ac:dyDescent="0.25">
      <c r="A398" s="35">
        <f t="shared" si="264"/>
        <v>44778</v>
      </c>
      <c r="B398" s="15">
        <f t="shared" ca="1" si="249"/>
        <v>1004.500347</v>
      </c>
      <c r="C398" s="14">
        <f t="shared" si="250"/>
        <v>1000</v>
      </c>
      <c r="D398" s="13">
        <f ca="1">IF(A398&lt;$B$1,VLOOKUP(A398,[1]DI!$A$4:$B$15000,2,FALSE),0)</f>
        <v>0.13650000000000001</v>
      </c>
      <c r="E398" s="14">
        <f t="shared" ca="1" si="251"/>
        <v>1.00050788</v>
      </c>
      <c r="F398" s="14">
        <f ca="1">(TRUNC(PRODUCT($E$12:$E397),16))</f>
        <v>1.0985595730068101</v>
      </c>
      <c r="G398" s="14">
        <f t="shared" ca="1" si="252"/>
        <v>1.0942403113189401</v>
      </c>
      <c r="H398" s="14">
        <f t="shared" ca="1" si="253"/>
        <v>1.0039472700000001</v>
      </c>
      <c r="I398" s="135">
        <v>1.7500000000000002E-2</v>
      </c>
      <c r="J398" s="35">
        <f t="shared" si="254"/>
        <v>44768</v>
      </c>
      <c r="K398" s="2">
        <f t="shared" si="255"/>
        <v>8</v>
      </c>
      <c r="L398" s="18">
        <f t="shared" si="256"/>
        <v>8</v>
      </c>
      <c r="M398" s="12">
        <f t="shared" si="257"/>
        <v>1.0005509020000001</v>
      </c>
      <c r="N398" s="12">
        <f t="shared" ca="1" si="258"/>
        <v>1.004500347</v>
      </c>
      <c r="O398" s="18">
        <f t="shared" si="259"/>
        <v>14</v>
      </c>
      <c r="P398" s="14">
        <f t="shared" ca="1" si="260"/>
        <v>4.5003469999999997</v>
      </c>
      <c r="Q398" s="21">
        <f t="shared" si="265"/>
        <v>1</v>
      </c>
      <c r="R398" s="14">
        <f t="shared" si="261"/>
        <v>1000</v>
      </c>
      <c r="S398" s="4" t="str">
        <f t="shared" si="262"/>
        <v>A+J=</v>
      </c>
      <c r="T398" s="35">
        <f t="shared" si="263"/>
        <v>44778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35"/>
      <c r="B399" s="15"/>
      <c r="C399" s="14"/>
      <c r="D399" s="13"/>
      <c r="E399" s="14"/>
      <c r="F399" s="14"/>
      <c r="G399" s="14"/>
      <c r="H399" s="14"/>
      <c r="I399" s="13"/>
      <c r="J399" s="35"/>
      <c r="K399" s="2"/>
      <c r="L399" s="18"/>
      <c r="M399" s="12"/>
      <c r="N399" s="12"/>
      <c r="O399" s="18"/>
      <c r="P399" s="14"/>
      <c r="Q399" s="21"/>
      <c r="R399" s="14"/>
      <c r="S399" s="4"/>
      <c r="T399" s="35"/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35"/>
      <c r="B400" s="15"/>
      <c r="C400" s="14"/>
      <c r="D400" s="13"/>
      <c r="E400" s="14"/>
      <c r="F400" s="14"/>
      <c r="G400" s="14"/>
      <c r="H400" s="14"/>
      <c r="I400" s="13"/>
      <c r="J400" s="35"/>
      <c r="K400" s="2"/>
      <c r="L400" s="18"/>
      <c r="M400" s="12"/>
      <c r="N400" s="12"/>
      <c r="O400" s="18"/>
      <c r="P400" s="14"/>
      <c r="Q400" s="21"/>
      <c r="R400" s="14"/>
      <c r="S400" s="4"/>
      <c r="T400" s="35"/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35"/>
      <c r="B401" s="15"/>
      <c r="C401" s="14"/>
      <c r="D401" s="13"/>
      <c r="E401" s="14"/>
      <c r="F401" s="14"/>
      <c r="G401" s="14"/>
      <c r="H401" s="14"/>
      <c r="I401" s="13"/>
      <c r="J401" s="35"/>
      <c r="K401" s="2"/>
      <c r="L401" s="18"/>
      <c r="M401" s="12"/>
      <c r="N401" s="12"/>
      <c r="O401" s="18"/>
      <c r="P401" s="14"/>
      <c r="Q401" s="21"/>
      <c r="R401" s="14"/>
      <c r="S401" s="4"/>
      <c r="T401" s="35"/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35"/>
      <c r="B402" s="15"/>
      <c r="C402" s="14"/>
      <c r="D402" s="13"/>
      <c r="E402" s="14"/>
      <c r="F402" s="14"/>
      <c r="G402" s="14"/>
      <c r="H402" s="14"/>
      <c r="I402" s="13"/>
      <c r="J402" s="35"/>
      <c r="K402" s="2"/>
      <c r="L402" s="18"/>
      <c r="M402" s="12"/>
      <c r="N402" s="12"/>
      <c r="O402" s="18"/>
      <c r="P402" s="14"/>
      <c r="Q402" s="21"/>
      <c r="R402" s="14"/>
      <c r="S402" s="4"/>
      <c r="T402" s="35"/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35"/>
      <c r="B403" s="15"/>
      <c r="C403" s="14"/>
      <c r="D403" s="13"/>
      <c r="E403" s="14"/>
      <c r="F403" s="14"/>
      <c r="G403" s="14"/>
      <c r="H403" s="14"/>
      <c r="I403" s="13"/>
      <c r="J403" s="35"/>
      <c r="K403" s="2"/>
      <c r="L403" s="18"/>
      <c r="M403" s="12"/>
      <c r="N403" s="12"/>
      <c r="O403" s="18"/>
      <c r="P403" s="14"/>
      <c r="Q403" s="21"/>
      <c r="R403" s="14"/>
      <c r="S403" s="4"/>
      <c r="T403" s="35"/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35"/>
      <c r="B404" s="15"/>
      <c r="C404" s="14"/>
      <c r="D404" s="13"/>
      <c r="E404" s="14"/>
      <c r="F404" s="14"/>
      <c r="G404" s="14"/>
      <c r="H404" s="14"/>
      <c r="I404" s="13"/>
      <c r="J404" s="35"/>
      <c r="K404" s="2"/>
      <c r="L404" s="18"/>
      <c r="M404" s="12"/>
      <c r="N404" s="12"/>
      <c r="O404" s="18"/>
      <c r="P404" s="14"/>
      <c r="Q404" s="21"/>
      <c r="R404" s="14"/>
      <c r="S404" s="4"/>
      <c r="T404" s="35"/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35"/>
      <c r="B405" s="15"/>
      <c r="C405" s="14"/>
      <c r="D405" s="13"/>
      <c r="E405" s="14"/>
      <c r="F405" s="14"/>
      <c r="G405" s="14"/>
      <c r="H405" s="14"/>
      <c r="I405" s="13"/>
      <c r="J405" s="35"/>
      <c r="K405" s="2"/>
      <c r="L405" s="18"/>
      <c r="M405" s="12"/>
      <c r="N405" s="12"/>
      <c r="O405" s="18"/>
      <c r="P405" s="14"/>
      <c r="Q405" s="21"/>
      <c r="R405" s="14"/>
      <c r="S405" s="4"/>
      <c r="T405" s="35"/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35"/>
      <c r="B406" s="15"/>
      <c r="C406" s="14"/>
      <c r="D406" s="13"/>
      <c r="E406" s="14"/>
      <c r="F406" s="14"/>
      <c r="G406" s="14"/>
      <c r="H406" s="14"/>
      <c r="I406" s="13"/>
      <c r="J406" s="35"/>
      <c r="K406" s="2"/>
      <c r="L406" s="18"/>
      <c r="M406" s="12"/>
      <c r="N406" s="12"/>
      <c r="O406" s="18"/>
      <c r="P406" s="14"/>
      <c r="Q406" s="21"/>
      <c r="R406" s="14"/>
      <c r="S406" s="4"/>
      <c r="T406" s="35"/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35"/>
      <c r="B407" s="15"/>
      <c r="C407" s="14"/>
      <c r="D407" s="13"/>
      <c r="E407" s="14"/>
      <c r="F407" s="14"/>
      <c r="G407" s="14"/>
      <c r="H407" s="14"/>
      <c r="I407" s="13"/>
      <c r="J407" s="35"/>
      <c r="K407" s="2"/>
      <c r="L407" s="18"/>
      <c r="M407" s="12"/>
      <c r="N407" s="12"/>
      <c r="O407" s="18"/>
      <c r="P407" s="14"/>
      <c r="Q407" s="21"/>
      <c r="R407" s="14"/>
      <c r="S407" s="4"/>
      <c r="T407" s="35"/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35"/>
      <c r="B408" s="15"/>
      <c r="C408" s="14"/>
      <c r="D408" s="13"/>
      <c r="E408" s="14"/>
      <c r="F408" s="14"/>
      <c r="G408" s="14"/>
      <c r="H408" s="14"/>
      <c r="I408" s="13"/>
      <c r="J408" s="35"/>
      <c r="K408" s="2"/>
      <c r="L408" s="18"/>
      <c r="M408" s="12"/>
      <c r="N408" s="12"/>
      <c r="O408" s="18"/>
      <c r="P408" s="14"/>
      <c r="Q408" s="21"/>
      <c r="R408" s="14"/>
      <c r="S408" s="4"/>
      <c r="T408" s="35"/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35"/>
      <c r="B409" s="15"/>
      <c r="C409" s="14"/>
      <c r="D409" s="13"/>
      <c r="E409" s="14"/>
      <c r="F409" s="14"/>
      <c r="G409" s="14"/>
      <c r="H409" s="14"/>
      <c r="I409" s="13"/>
      <c r="J409" s="35"/>
      <c r="K409" s="2"/>
      <c r="L409" s="18"/>
      <c r="M409" s="12"/>
      <c r="N409" s="12"/>
      <c r="O409" s="18"/>
      <c r="P409" s="14"/>
      <c r="Q409" s="21"/>
      <c r="R409" s="14"/>
      <c r="S409" s="4"/>
      <c r="T409" s="35"/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35"/>
      <c r="B410" s="15"/>
      <c r="C410" s="14"/>
      <c r="D410" s="13"/>
      <c r="E410" s="14"/>
      <c r="F410" s="14"/>
      <c r="G410" s="14"/>
      <c r="H410" s="14"/>
      <c r="I410" s="13"/>
      <c r="J410" s="35"/>
      <c r="K410" s="2"/>
      <c r="L410" s="18"/>
      <c r="M410" s="12"/>
      <c r="N410" s="12"/>
      <c r="O410" s="18"/>
      <c r="P410" s="14"/>
      <c r="Q410" s="21"/>
      <c r="R410" s="14"/>
      <c r="S410" s="4"/>
      <c r="T410" s="35"/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35"/>
      <c r="B411" s="15"/>
      <c r="C411" s="14"/>
      <c r="D411" s="13"/>
      <c r="E411" s="14"/>
      <c r="F411" s="14"/>
      <c r="G411" s="14"/>
      <c r="H411" s="14"/>
      <c r="I411" s="13"/>
      <c r="J411" s="35"/>
      <c r="K411" s="2"/>
      <c r="L411" s="18"/>
      <c r="M411" s="12"/>
      <c r="N411" s="12"/>
      <c r="O411" s="18"/>
      <c r="P411" s="14"/>
      <c r="Q411" s="21"/>
      <c r="R411" s="14"/>
      <c r="S411" s="4"/>
      <c r="T411" s="35"/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35"/>
      <c r="B412" s="15"/>
      <c r="C412" s="14"/>
      <c r="D412" s="13"/>
      <c r="E412" s="14"/>
      <c r="F412" s="14"/>
      <c r="G412" s="14"/>
      <c r="H412" s="14"/>
      <c r="I412" s="13"/>
      <c r="J412" s="35"/>
      <c r="K412" s="2"/>
      <c r="L412" s="18"/>
      <c r="M412" s="12"/>
      <c r="N412" s="12"/>
      <c r="O412" s="18"/>
      <c r="P412" s="14"/>
      <c r="Q412" s="21"/>
      <c r="R412" s="14"/>
      <c r="S412" s="4"/>
      <c r="T412" s="35"/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35"/>
      <c r="B413" s="15"/>
      <c r="C413" s="14"/>
      <c r="D413" s="13"/>
      <c r="E413" s="14"/>
      <c r="F413" s="14"/>
      <c r="G413" s="14"/>
      <c r="H413" s="14"/>
      <c r="I413" s="13"/>
      <c r="J413" s="35"/>
      <c r="K413" s="2"/>
      <c r="L413" s="18"/>
      <c r="M413" s="12"/>
      <c r="N413" s="12"/>
      <c r="O413" s="18"/>
      <c r="P413" s="14"/>
      <c r="Q413" s="21"/>
      <c r="R413" s="14"/>
      <c r="S413" s="4"/>
      <c r="T413" s="35"/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35"/>
      <c r="B414" s="15"/>
      <c r="C414" s="14"/>
      <c r="D414" s="13"/>
      <c r="E414" s="14"/>
      <c r="F414" s="14"/>
      <c r="G414" s="14"/>
      <c r="H414" s="14"/>
      <c r="I414" s="13"/>
      <c r="J414" s="35"/>
      <c r="K414" s="2"/>
      <c r="L414" s="18"/>
      <c r="M414" s="12"/>
      <c r="N414" s="12"/>
      <c r="O414" s="18"/>
      <c r="P414" s="14"/>
      <c r="Q414" s="21"/>
      <c r="R414" s="14"/>
      <c r="S414" s="4"/>
      <c r="T414" s="35"/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35"/>
      <c r="B415" s="15"/>
      <c r="C415" s="14"/>
      <c r="D415" s="13"/>
      <c r="E415" s="14"/>
      <c r="F415" s="14"/>
      <c r="G415" s="14"/>
      <c r="H415" s="14"/>
      <c r="I415" s="13"/>
      <c r="J415" s="35"/>
      <c r="K415" s="2"/>
      <c r="L415" s="18"/>
      <c r="M415" s="12"/>
      <c r="N415" s="12"/>
      <c r="O415" s="18"/>
      <c r="P415" s="14"/>
      <c r="Q415" s="21"/>
      <c r="R415" s="14"/>
      <c r="S415" s="4"/>
      <c r="T415" s="35"/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35"/>
      <c r="B416" s="15"/>
      <c r="C416" s="14"/>
      <c r="D416" s="13"/>
      <c r="E416" s="14"/>
      <c r="F416" s="14"/>
      <c r="G416" s="14"/>
      <c r="H416" s="14"/>
      <c r="I416" s="13"/>
      <c r="J416" s="35"/>
      <c r="K416" s="2"/>
      <c r="L416" s="18"/>
      <c r="M416" s="12"/>
      <c r="N416" s="12"/>
      <c r="O416" s="18"/>
      <c r="P416" s="14"/>
      <c r="Q416" s="21"/>
      <c r="R416" s="14"/>
      <c r="S416" s="4"/>
      <c r="T416" s="35"/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35"/>
      <c r="B417" s="15"/>
      <c r="C417" s="14"/>
      <c r="D417" s="13"/>
      <c r="E417" s="14"/>
      <c r="F417" s="14"/>
      <c r="G417" s="14"/>
      <c r="H417" s="14"/>
      <c r="I417" s="13"/>
      <c r="J417" s="35"/>
      <c r="K417" s="2"/>
      <c r="L417" s="18"/>
      <c r="M417" s="12"/>
      <c r="N417" s="12"/>
      <c r="O417" s="18"/>
      <c r="P417" s="14"/>
      <c r="Q417" s="21"/>
      <c r="R417" s="14"/>
      <c r="S417" s="4"/>
      <c r="T417" s="35"/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35"/>
      <c r="B418" s="15"/>
      <c r="C418" s="14"/>
      <c r="D418" s="13"/>
      <c r="E418" s="14"/>
      <c r="F418" s="14"/>
      <c r="G418" s="14"/>
      <c r="H418" s="14"/>
      <c r="I418" s="13"/>
      <c r="J418" s="35"/>
      <c r="K418" s="2"/>
      <c r="L418" s="18"/>
      <c r="M418" s="12"/>
      <c r="N418" s="12"/>
      <c r="O418" s="18"/>
      <c r="P418" s="14"/>
      <c r="Q418" s="21"/>
      <c r="R418" s="14"/>
      <c r="S418" s="4"/>
      <c r="T418" s="35"/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35"/>
      <c r="B419" s="15"/>
      <c r="C419" s="14"/>
      <c r="D419" s="13"/>
      <c r="E419" s="14"/>
      <c r="F419" s="14"/>
      <c r="G419" s="14"/>
      <c r="H419" s="14"/>
      <c r="I419" s="13"/>
      <c r="J419" s="35"/>
      <c r="K419" s="2"/>
      <c r="L419" s="18"/>
      <c r="M419" s="12"/>
      <c r="N419" s="12"/>
      <c r="O419" s="18"/>
      <c r="P419" s="14"/>
      <c r="Q419" s="21"/>
      <c r="R419" s="14"/>
      <c r="S419" s="4"/>
      <c r="T419" s="35"/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35"/>
      <c r="B420" s="15"/>
      <c r="C420" s="14"/>
      <c r="D420" s="13"/>
      <c r="E420" s="14"/>
      <c r="F420" s="14"/>
      <c r="G420" s="14"/>
      <c r="H420" s="14"/>
      <c r="I420" s="13"/>
      <c r="J420" s="35"/>
      <c r="K420" s="2"/>
      <c r="L420" s="18"/>
      <c r="M420" s="12"/>
      <c r="N420" s="12"/>
      <c r="O420" s="18"/>
      <c r="P420" s="14"/>
      <c r="Q420" s="21"/>
      <c r="R420" s="14"/>
      <c r="S420" s="4"/>
      <c r="T420" s="35"/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35"/>
      <c r="B421" s="15"/>
      <c r="C421" s="14"/>
      <c r="D421" s="13"/>
      <c r="E421" s="14"/>
      <c r="F421" s="14"/>
      <c r="G421" s="14"/>
      <c r="H421" s="14"/>
      <c r="I421" s="13"/>
      <c r="J421" s="35"/>
      <c r="K421" s="2"/>
      <c r="L421" s="18"/>
      <c r="M421" s="12"/>
      <c r="N421" s="12"/>
      <c r="O421" s="18"/>
      <c r="P421" s="14"/>
      <c r="Q421" s="21"/>
      <c r="R421" s="14"/>
      <c r="S421" s="4"/>
      <c r="T421" s="35"/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35"/>
      <c r="B422" s="15"/>
      <c r="C422" s="14"/>
      <c r="D422" s="13"/>
      <c r="E422" s="14"/>
      <c r="F422" s="14"/>
      <c r="G422" s="14"/>
      <c r="H422" s="14"/>
      <c r="I422" s="13"/>
      <c r="J422" s="35"/>
      <c r="K422" s="2"/>
      <c r="L422" s="18"/>
      <c r="M422" s="12"/>
      <c r="N422" s="12"/>
      <c r="O422" s="18"/>
      <c r="P422" s="14"/>
      <c r="Q422" s="21"/>
      <c r="R422" s="14"/>
      <c r="S422" s="4"/>
      <c r="T422" s="35"/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35"/>
      <c r="B423" s="51"/>
      <c r="C423" s="7"/>
      <c r="D423" s="13"/>
      <c r="E423" s="14"/>
      <c r="F423" s="14"/>
      <c r="G423" s="14"/>
      <c r="H423" s="14"/>
      <c r="I423" s="13"/>
      <c r="J423" s="35"/>
      <c r="K423" s="2"/>
      <c r="L423" s="18"/>
      <c r="M423" s="12"/>
      <c r="N423" s="12"/>
      <c r="O423" s="18"/>
      <c r="P423" s="14"/>
      <c r="Q423" s="21"/>
      <c r="R423" s="14"/>
      <c r="S423" s="4"/>
      <c r="T423" s="35"/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35"/>
      <c r="B424" s="51"/>
      <c r="C424" s="7"/>
      <c r="D424" s="13"/>
      <c r="E424" s="14"/>
      <c r="F424" s="14"/>
      <c r="G424" s="14"/>
      <c r="H424" s="14"/>
      <c r="I424" s="13"/>
      <c r="J424" s="35"/>
      <c r="K424" s="2"/>
      <c r="L424" s="18"/>
      <c r="M424" s="12"/>
      <c r="N424" s="12"/>
      <c r="O424" s="18"/>
      <c r="P424" s="14"/>
      <c r="Q424" s="21"/>
      <c r="R424" s="14"/>
      <c r="S424" s="4"/>
      <c r="T424" s="35"/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35"/>
      <c r="B425" s="51"/>
      <c r="C425" s="7"/>
      <c r="D425" s="13"/>
      <c r="E425" s="14"/>
      <c r="F425" s="14"/>
      <c r="G425" s="14"/>
      <c r="H425" s="14"/>
      <c r="I425" s="13"/>
      <c r="J425" s="35"/>
      <c r="K425" s="2"/>
      <c r="L425" s="18"/>
      <c r="M425" s="12"/>
      <c r="N425" s="12"/>
      <c r="O425" s="18"/>
      <c r="P425" s="14"/>
      <c r="Q425" s="21"/>
      <c r="R425" s="14"/>
      <c r="S425" s="4"/>
      <c r="T425" s="35"/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35"/>
      <c r="B426" s="51"/>
      <c r="C426" s="7"/>
      <c r="D426" s="13"/>
      <c r="E426" s="14"/>
      <c r="F426" s="14"/>
      <c r="G426" s="14"/>
      <c r="H426" s="14"/>
      <c r="I426" s="13"/>
      <c r="J426" s="35"/>
      <c r="K426" s="2"/>
      <c r="L426" s="18"/>
      <c r="M426" s="12"/>
      <c r="N426" s="12"/>
      <c r="O426" s="18"/>
      <c r="P426" s="14"/>
      <c r="Q426" s="21"/>
      <c r="R426" s="14"/>
      <c r="S426" s="4"/>
      <c r="T426" s="35"/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35"/>
      <c r="B427" s="51"/>
      <c r="C427" s="7"/>
      <c r="D427" s="13"/>
      <c r="E427" s="14"/>
      <c r="F427" s="14"/>
      <c r="G427" s="14"/>
      <c r="H427" s="14"/>
      <c r="I427" s="13"/>
      <c r="J427" s="35"/>
      <c r="K427" s="2"/>
      <c r="L427" s="18"/>
      <c r="M427" s="12"/>
      <c r="N427" s="12"/>
      <c r="O427" s="18"/>
      <c r="P427" s="14"/>
      <c r="Q427" s="21"/>
      <c r="R427" s="14"/>
      <c r="S427" s="4"/>
      <c r="T427" s="35"/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35"/>
      <c r="B428" s="51"/>
      <c r="C428" s="7"/>
      <c r="D428" s="13"/>
      <c r="E428" s="14"/>
      <c r="F428" s="14"/>
      <c r="G428" s="14"/>
      <c r="H428" s="14"/>
      <c r="I428" s="13"/>
      <c r="J428" s="35"/>
      <c r="K428" s="2"/>
      <c r="L428" s="18"/>
      <c r="M428" s="12"/>
      <c r="N428" s="12"/>
      <c r="O428" s="18"/>
      <c r="P428" s="14"/>
      <c r="Q428" s="21"/>
      <c r="R428" s="14"/>
      <c r="S428" s="4"/>
      <c r="T428" s="35"/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35"/>
      <c r="B429" s="51"/>
      <c r="C429" s="7"/>
      <c r="D429" s="13"/>
      <c r="E429" s="14"/>
      <c r="F429" s="14"/>
      <c r="G429" s="14"/>
      <c r="H429" s="14"/>
      <c r="I429" s="13"/>
      <c r="J429" s="35"/>
      <c r="K429" s="2"/>
      <c r="L429" s="18"/>
      <c r="M429" s="12"/>
      <c r="N429" s="12"/>
      <c r="O429" s="18"/>
      <c r="P429" s="14"/>
      <c r="Q429" s="21"/>
      <c r="R429" s="14"/>
      <c r="S429" s="4"/>
      <c r="T429" s="35"/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35"/>
      <c r="B430" s="51"/>
      <c r="C430" s="7"/>
      <c r="D430" s="13"/>
      <c r="E430" s="14"/>
      <c r="F430" s="14"/>
      <c r="G430" s="14"/>
      <c r="H430" s="14"/>
      <c r="I430" s="13"/>
      <c r="J430" s="35"/>
      <c r="K430" s="2"/>
      <c r="L430" s="18"/>
      <c r="M430" s="12"/>
      <c r="N430" s="12"/>
      <c r="O430" s="18"/>
      <c r="P430" s="14"/>
      <c r="Q430" s="21"/>
      <c r="R430" s="14"/>
      <c r="S430" s="4"/>
      <c r="T430" s="35"/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35"/>
      <c r="B431" s="51"/>
      <c r="C431" s="7"/>
      <c r="D431" s="13"/>
      <c r="E431" s="14"/>
      <c r="F431" s="14"/>
      <c r="G431" s="14"/>
      <c r="H431" s="14"/>
      <c r="I431" s="13"/>
      <c r="J431" s="35"/>
      <c r="K431" s="2"/>
      <c r="L431" s="18"/>
      <c r="M431" s="12"/>
      <c r="N431" s="12"/>
      <c r="O431" s="18"/>
      <c r="P431" s="14"/>
      <c r="Q431" s="21"/>
      <c r="R431" s="14"/>
      <c r="S431" s="4"/>
      <c r="T431" s="35"/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35"/>
      <c r="B432" s="51"/>
      <c r="C432" s="7"/>
      <c r="D432" s="13"/>
      <c r="E432" s="14"/>
      <c r="F432" s="14"/>
      <c r="G432" s="14"/>
      <c r="H432" s="14"/>
      <c r="I432" s="13"/>
      <c r="J432" s="35"/>
      <c r="K432" s="2"/>
      <c r="L432" s="18"/>
      <c r="M432" s="12"/>
      <c r="N432" s="12"/>
      <c r="O432" s="18"/>
      <c r="P432" s="14"/>
      <c r="Q432" s="21"/>
      <c r="R432" s="14"/>
      <c r="S432" s="4"/>
      <c r="T432" s="35"/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35"/>
      <c r="B433" s="51"/>
      <c r="C433" s="7"/>
      <c r="D433" s="13"/>
      <c r="E433" s="14"/>
      <c r="F433" s="14"/>
      <c r="G433" s="14"/>
      <c r="H433" s="14"/>
      <c r="I433" s="13"/>
      <c r="J433" s="35"/>
      <c r="K433" s="2"/>
      <c r="L433" s="18"/>
      <c r="M433" s="12"/>
      <c r="N433" s="12"/>
      <c r="O433" s="18"/>
      <c r="P433" s="14"/>
      <c r="Q433" s="21"/>
      <c r="R433" s="14"/>
      <c r="S433" s="4"/>
      <c r="T433" s="35"/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35"/>
      <c r="B434" s="51"/>
      <c r="C434" s="7"/>
      <c r="D434" s="13"/>
      <c r="E434" s="14"/>
      <c r="F434" s="14"/>
      <c r="G434" s="14"/>
      <c r="H434" s="14"/>
      <c r="I434" s="13"/>
      <c r="J434" s="35"/>
      <c r="K434" s="2"/>
      <c r="L434" s="18"/>
      <c r="M434" s="12"/>
      <c r="N434" s="12"/>
      <c r="O434" s="18"/>
      <c r="P434" s="14"/>
      <c r="Q434" s="21"/>
      <c r="R434" s="14"/>
      <c r="S434" s="4"/>
      <c r="T434" s="35"/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35"/>
      <c r="B435" s="51"/>
      <c r="C435" s="7"/>
      <c r="D435" s="13"/>
      <c r="E435" s="14"/>
      <c r="F435" s="14"/>
      <c r="G435" s="14"/>
      <c r="H435" s="14"/>
      <c r="I435" s="13"/>
      <c r="J435" s="35"/>
      <c r="K435" s="2"/>
      <c r="L435" s="18"/>
      <c r="M435" s="12"/>
      <c r="N435" s="12"/>
      <c r="O435" s="18"/>
      <c r="P435" s="14"/>
      <c r="Q435" s="21"/>
      <c r="R435" s="14"/>
      <c r="S435" s="4"/>
      <c r="T435" s="35"/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35"/>
      <c r="B436" s="51"/>
      <c r="C436" s="7"/>
      <c r="D436" s="13"/>
      <c r="E436" s="14"/>
      <c r="F436" s="14"/>
      <c r="G436" s="14"/>
      <c r="H436" s="14"/>
      <c r="I436" s="13"/>
      <c r="J436" s="35"/>
      <c r="K436" s="2"/>
      <c r="L436" s="18"/>
      <c r="M436" s="12"/>
      <c r="N436" s="12"/>
      <c r="O436" s="18"/>
      <c r="P436" s="14"/>
      <c r="Q436" s="21"/>
      <c r="R436" s="14"/>
      <c r="S436" s="4"/>
      <c r="T436" s="35"/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35"/>
      <c r="B437" s="51"/>
      <c r="C437" s="7"/>
      <c r="D437" s="13"/>
      <c r="E437" s="14"/>
      <c r="F437" s="14"/>
      <c r="G437" s="14"/>
      <c r="H437" s="14"/>
      <c r="I437" s="13"/>
      <c r="J437" s="35"/>
      <c r="K437" s="2"/>
      <c r="L437" s="18"/>
      <c r="M437" s="12"/>
      <c r="N437" s="12"/>
      <c r="O437" s="18"/>
      <c r="P437" s="14"/>
      <c r="Q437" s="21"/>
      <c r="R437" s="14"/>
      <c r="S437" s="4"/>
      <c r="T437" s="35"/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35"/>
      <c r="B438" s="51"/>
      <c r="C438" s="7"/>
      <c r="D438" s="13"/>
      <c r="E438" s="14"/>
      <c r="F438" s="14"/>
      <c r="G438" s="14"/>
      <c r="H438" s="14"/>
      <c r="I438" s="13"/>
      <c r="J438" s="35"/>
      <c r="K438" s="2"/>
      <c r="L438" s="18"/>
      <c r="M438" s="12"/>
      <c r="N438" s="12"/>
      <c r="O438" s="18"/>
      <c r="P438" s="14"/>
      <c r="Q438" s="21"/>
      <c r="R438" s="14"/>
      <c r="S438" s="4"/>
      <c r="T438" s="35"/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35"/>
      <c r="B439" s="51"/>
      <c r="C439" s="7"/>
      <c r="D439" s="13"/>
      <c r="E439" s="14"/>
      <c r="F439" s="14"/>
      <c r="G439" s="14"/>
      <c r="H439" s="14"/>
      <c r="I439" s="13"/>
      <c r="J439" s="35"/>
      <c r="K439" s="2"/>
      <c r="L439" s="18"/>
      <c r="M439" s="12"/>
      <c r="N439" s="12"/>
      <c r="O439" s="18"/>
      <c r="P439" s="14"/>
      <c r="Q439" s="21"/>
      <c r="R439" s="14"/>
      <c r="S439" s="4"/>
      <c r="T439" s="35"/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35"/>
      <c r="B440" s="51"/>
      <c r="C440" s="7"/>
      <c r="D440" s="13"/>
      <c r="E440" s="14"/>
      <c r="F440" s="14"/>
      <c r="G440" s="14"/>
      <c r="H440" s="14"/>
      <c r="I440" s="13"/>
      <c r="J440" s="35"/>
      <c r="K440" s="2"/>
      <c r="L440" s="18"/>
      <c r="M440" s="12"/>
      <c r="N440" s="12"/>
      <c r="O440" s="18"/>
      <c r="P440" s="14"/>
      <c r="Q440" s="21"/>
      <c r="R440" s="14"/>
      <c r="S440" s="4"/>
      <c r="T440" s="35"/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35"/>
      <c r="B441" s="51"/>
      <c r="C441" s="7"/>
      <c r="D441" s="13"/>
      <c r="E441" s="14"/>
      <c r="F441" s="14"/>
      <c r="G441" s="14"/>
      <c r="H441" s="14"/>
      <c r="I441" s="13"/>
      <c r="J441" s="35"/>
      <c r="K441" s="2"/>
      <c r="L441" s="18"/>
      <c r="M441" s="12"/>
      <c r="N441" s="12"/>
      <c r="O441" s="18"/>
      <c r="P441" s="14"/>
      <c r="Q441" s="21"/>
      <c r="R441" s="14"/>
      <c r="S441" s="4"/>
      <c r="T441" s="35"/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35"/>
      <c r="B442" s="51"/>
      <c r="C442" s="7"/>
      <c r="D442" s="13"/>
      <c r="E442" s="14"/>
      <c r="F442" s="14"/>
      <c r="G442" s="14"/>
      <c r="H442" s="14"/>
      <c r="I442" s="13"/>
      <c r="J442" s="35"/>
      <c r="K442" s="2"/>
      <c r="L442" s="18"/>
      <c r="M442" s="12"/>
      <c r="N442" s="12"/>
      <c r="O442" s="18"/>
      <c r="P442" s="14"/>
      <c r="Q442" s="21"/>
      <c r="R442" s="14"/>
      <c r="S442" s="4"/>
      <c r="T442" s="35"/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35"/>
      <c r="B443" s="51"/>
      <c r="C443" s="7"/>
      <c r="D443" s="13"/>
      <c r="E443" s="14"/>
      <c r="F443" s="14"/>
      <c r="G443" s="14"/>
      <c r="H443" s="14"/>
      <c r="I443" s="13"/>
      <c r="J443" s="35"/>
      <c r="K443" s="2"/>
      <c r="L443" s="18"/>
      <c r="M443" s="12"/>
      <c r="N443" s="12"/>
      <c r="O443" s="18"/>
      <c r="P443" s="14"/>
      <c r="Q443" s="21"/>
      <c r="R443" s="14"/>
      <c r="S443" s="4"/>
      <c r="T443" s="35"/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35"/>
      <c r="B444" s="51"/>
      <c r="C444" s="7"/>
      <c r="D444" s="13"/>
      <c r="E444" s="14"/>
      <c r="F444" s="14"/>
      <c r="G444" s="14"/>
      <c r="H444" s="14"/>
      <c r="I444" s="13"/>
      <c r="J444" s="35"/>
      <c r="K444" s="2"/>
      <c r="L444" s="18"/>
      <c r="M444" s="12"/>
      <c r="N444" s="12"/>
      <c r="O444" s="18"/>
      <c r="P444" s="14"/>
      <c r="Q444" s="21"/>
      <c r="R444" s="14"/>
      <c r="S444" s="4"/>
      <c r="T444" s="35"/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35"/>
      <c r="B445" s="51"/>
      <c r="C445" s="7"/>
      <c r="D445" s="13"/>
      <c r="E445" s="14"/>
      <c r="F445" s="14"/>
      <c r="G445" s="14"/>
      <c r="H445" s="14"/>
      <c r="I445" s="13"/>
      <c r="J445" s="35"/>
      <c r="K445" s="2"/>
      <c r="L445" s="18"/>
      <c r="M445" s="12"/>
      <c r="N445" s="12"/>
      <c r="O445" s="18"/>
      <c r="P445" s="14"/>
      <c r="Q445" s="21"/>
      <c r="R445" s="14"/>
      <c r="S445" s="4"/>
      <c r="T445" s="35"/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35"/>
      <c r="B446" s="51"/>
      <c r="C446" s="7"/>
      <c r="D446" s="13"/>
      <c r="E446" s="14"/>
      <c r="F446" s="14"/>
      <c r="G446" s="14"/>
      <c r="H446" s="14"/>
      <c r="I446" s="13"/>
      <c r="J446" s="35"/>
      <c r="K446" s="2"/>
      <c r="L446" s="18"/>
      <c r="M446" s="12"/>
      <c r="N446" s="12"/>
      <c r="O446" s="18"/>
      <c r="P446" s="14"/>
      <c r="Q446" s="21"/>
      <c r="R446" s="14"/>
      <c r="S446" s="4"/>
      <c r="T446" s="35"/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35"/>
      <c r="B447" s="51"/>
      <c r="C447" s="7"/>
      <c r="D447" s="13"/>
      <c r="E447" s="14"/>
      <c r="F447" s="14"/>
      <c r="G447" s="14"/>
      <c r="H447" s="14"/>
      <c r="I447" s="13"/>
      <c r="J447" s="35"/>
      <c r="K447" s="2"/>
      <c r="L447" s="18"/>
      <c r="M447" s="12"/>
      <c r="N447" s="12"/>
      <c r="O447" s="18"/>
      <c r="P447" s="14"/>
      <c r="Q447" s="21"/>
      <c r="R447" s="14"/>
      <c r="S447" s="4"/>
      <c r="T447" s="35"/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35"/>
      <c r="B448" s="51"/>
      <c r="C448" s="7"/>
      <c r="D448" s="13"/>
      <c r="E448" s="14"/>
      <c r="F448" s="14"/>
      <c r="G448" s="14"/>
      <c r="H448" s="14"/>
      <c r="I448" s="13"/>
      <c r="J448" s="35"/>
      <c r="K448" s="2"/>
      <c r="L448" s="18"/>
      <c r="M448" s="12"/>
      <c r="N448" s="12"/>
      <c r="O448" s="18"/>
      <c r="P448" s="14"/>
      <c r="Q448" s="21"/>
      <c r="R448" s="14"/>
      <c r="S448" s="4"/>
      <c r="T448" s="35"/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35"/>
      <c r="B449" s="51"/>
      <c r="C449" s="7"/>
      <c r="D449" s="13"/>
      <c r="E449" s="14"/>
      <c r="F449" s="14"/>
      <c r="G449" s="14"/>
      <c r="H449" s="14"/>
      <c r="I449" s="13"/>
      <c r="J449" s="35"/>
      <c r="K449" s="2"/>
      <c r="L449" s="18"/>
      <c r="M449" s="12"/>
      <c r="N449" s="12"/>
      <c r="O449" s="18"/>
      <c r="P449" s="14"/>
      <c r="Q449" s="21"/>
      <c r="R449" s="14"/>
      <c r="S449" s="4"/>
      <c r="T449" s="35"/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35"/>
      <c r="B450" s="51"/>
      <c r="C450" s="7"/>
      <c r="D450" s="13"/>
      <c r="E450" s="14"/>
      <c r="F450" s="14"/>
      <c r="G450" s="14"/>
      <c r="H450" s="14"/>
      <c r="I450" s="13"/>
      <c r="J450" s="35"/>
      <c r="K450" s="2"/>
      <c r="L450" s="18"/>
      <c r="M450" s="12"/>
      <c r="N450" s="12"/>
      <c r="O450" s="18"/>
      <c r="P450" s="14"/>
      <c r="Q450" s="21"/>
      <c r="R450" s="14"/>
      <c r="S450" s="4"/>
      <c r="T450" s="35"/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35"/>
      <c r="B451" s="51"/>
      <c r="C451" s="7"/>
      <c r="D451" s="13"/>
      <c r="E451" s="14"/>
      <c r="F451" s="14"/>
      <c r="G451" s="14"/>
      <c r="H451" s="14"/>
      <c r="I451" s="13"/>
      <c r="J451" s="35"/>
      <c r="K451" s="2"/>
      <c r="L451" s="18"/>
      <c r="M451" s="12"/>
      <c r="N451" s="12"/>
      <c r="O451" s="18"/>
      <c r="P451" s="14"/>
      <c r="Q451" s="21"/>
      <c r="R451" s="14"/>
      <c r="S451" s="4"/>
      <c r="T451" s="35"/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35"/>
      <c r="B452" s="51"/>
      <c r="C452" s="7"/>
      <c r="D452" s="13"/>
      <c r="E452" s="14"/>
      <c r="F452" s="14"/>
      <c r="G452" s="14"/>
      <c r="H452" s="14"/>
      <c r="I452" s="13"/>
      <c r="J452" s="35"/>
      <c r="K452" s="2"/>
      <c r="L452" s="18"/>
      <c r="M452" s="12"/>
      <c r="N452" s="12"/>
      <c r="O452" s="18"/>
      <c r="P452" s="14"/>
      <c r="Q452" s="21"/>
      <c r="R452" s="14"/>
      <c r="S452" s="4"/>
      <c r="T452" s="35"/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35"/>
      <c r="B453" s="51"/>
      <c r="C453" s="7"/>
      <c r="D453" s="13"/>
      <c r="E453" s="14"/>
      <c r="F453" s="14"/>
      <c r="G453" s="14"/>
      <c r="H453" s="14"/>
      <c r="I453" s="13"/>
      <c r="J453" s="35"/>
      <c r="K453" s="2"/>
      <c r="L453" s="18"/>
      <c r="M453" s="12"/>
      <c r="N453" s="12"/>
      <c r="O453" s="18"/>
      <c r="P453" s="14"/>
      <c r="Q453" s="21"/>
      <c r="R453" s="14"/>
      <c r="S453" s="4"/>
      <c r="T453" s="35"/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35"/>
      <c r="B454" s="51"/>
      <c r="C454" s="7"/>
      <c r="D454" s="13"/>
      <c r="E454" s="14"/>
      <c r="F454" s="14"/>
      <c r="G454" s="14"/>
      <c r="H454" s="14"/>
      <c r="I454" s="13"/>
      <c r="J454" s="35"/>
      <c r="K454" s="2"/>
      <c r="L454" s="18"/>
      <c r="M454" s="12"/>
      <c r="N454" s="12"/>
      <c r="O454" s="18"/>
      <c r="P454" s="14"/>
      <c r="Q454" s="21"/>
      <c r="R454" s="14"/>
      <c r="S454" s="4"/>
      <c r="T454" s="35"/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35"/>
      <c r="B455" s="51"/>
      <c r="C455" s="7"/>
      <c r="D455" s="13"/>
      <c r="E455" s="14"/>
      <c r="F455" s="14"/>
      <c r="G455" s="14"/>
      <c r="H455" s="14"/>
      <c r="I455" s="13"/>
      <c r="J455" s="35"/>
      <c r="K455" s="2"/>
      <c r="L455" s="18"/>
      <c r="M455" s="12"/>
      <c r="N455" s="12"/>
      <c r="O455" s="18"/>
      <c r="P455" s="14"/>
      <c r="Q455" s="21"/>
      <c r="R455" s="14"/>
      <c r="S455" s="4"/>
      <c r="T455" s="35"/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35"/>
      <c r="B456" s="51"/>
      <c r="C456" s="7"/>
      <c r="D456" s="13"/>
      <c r="E456" s="14"/>
      <c r="F456" s="14"/>
      <c r="G456" s="14"/>
      <c r="H456" s="14"/>
      <c r="I456" s="13"/>
      <c r="J456" s="35"/>
      <c r="K456" s="2"/>
      <c r="L456" s="18"/>
      <c r="M456" s="12"/>
      <c r="N456" s="12"/>
      <c r="O456" s="18"/>
      <c r="P456" s="14"/>
      <c r="Q456" s="21"/>
      <c r="R456" s="14"/>
      <c r="S456" s="4"/>
      <c r="T456" s="35"/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35"/>
      <c r="B457" s="51"/>
      <c r="C457" s="7"/>
      <c r="D457" s="13"/>
      <c r="E457" s="14"/>
      <c r="F457" s="14"/>
      <c r="G457" s="14"/>
      <c r="H457" s="14"/>
      <c r="I457" s="13"/>
      <c r="J457" s="35"/>
      <c r="K457" s="2"/>
      <c r="L457" s="18"/>
      <c r="M457" s="12"/>
      <c r="N457" s="12"/>
      <c r="O457" s="18"/>
      <c r="P457" s="14"/>
      <c r="Q457" s="21"/>
      <c r="R457" s="14"/>
      <c r="S457" s="4"/>
      <c r="T457" s="35"/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35"/>
      <c r="B458" s="51"/>
      <c r="C458" s="7"/>
      <c r="D458" s="13"/>
      <c r="E458" s="14"/>
      <c r="F458" s="14"/>
      <c r="G458" s="14"/>
      <c r="H458" s="14"/>
      <c r="I458" s="13"/>
      <c r="J458" s="35"/>
      <c r="K458" s="2"/>
      <c r="L458" s="18"/>
      <c r="M458" s="12"/>
      <c r="N458" s="12"/>
      <c r="O458" s="18"/>
      <c r="P458" s="14"/>
      <c r="Q458" s="21"/>
      <c r="R458" s="14"/>
      <c r="S458" s="4"/>
      <c r="T458" s="35"/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35"/>
      <c r="B459" s="51"/>
      <c r="C459" s="7"/>
      <c r="D459" s="13"/>
      <c r="E459" s="14"/>
      <c r="F459" s="14"/>
      <c r="G459" s="14"/>
      <c r="H459" s="14"/>
      <c r="I459" s="13"/>
      <c r="J459" s="35"/>
      <c r="K459" s="2"/>
      <c r="L459" s="18"/>
      <c r="M459" s="12"/>
      <c r="N459" s="12"/>
      <c r="O459" s="18"/>
      <c r="P459" s="14"/>
      <c r="Q459" s="21"/>
      <c r="R459" s="14"/>
      <c r="S459" s="4"/>
      <c r="T459" s="35"/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35"/>
      <c r="B460" s="51"/>
      <c r="C460" s="7"/>
      <c r="D460" s="13"/>
      <c r="E460" s="14"/>
      <c r="F460" s="14"/>
      <c r="G460" s="14"/>
      <c r="H460" s="14"/>
      <c r="I460" s="13"/>
      <c r="J460" s="35"/>
      <c r="K460" s="2"/>
      <c r="L460" s="18"/>
      <c r="M460" s="12"/>
      <c r="N460" s="12"/>
      <c r="O460" s="18"/>
      <c r="P460" s="14"/>
      <c r="Q460" s="21"/>
      <c r="R460" s="14"/>
      <c r="S460" s="4"/>
      <c r="T460" s="35"/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35"/>
      <c r="B461" s="51"/>
      <c r="C461" s="7"/>
      <c r="D461" s="13"/>
      <c r="E461" s="14"/>
      <c r="F461" s="14"/>
      <c r="G461" s="14"/>
      <c r="H461" s="14"/>
      <c r="I461" s="13"/>
      <c r="J461" s="35"/>
      <c r="K461" s="2"/>
      <c r="L461" s="18"/>
      <c r="M461" s="12"/>
      <c r="N461" s="12"/>
      <c r="O461" s="18"/>
      <c r="P461" s="14"/>
      <c r="Q461" s="21"/>
      <c r="R461" s="14"/>
      <c r="S461" s="4"/>
      <c r="T461" s="35"/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35"/>
      <c r="B462" s="51"/>
      <c r="C462" s="7"/>
      <c r="D462" s="13"/>
      <c r="E462" s="14"/>
      <c r="F462" s="14"/>
      <c r="G462" s="14"/>
      <c r="H462" s="14"/>
      <c r="I462" s="13"/>
      <c r="J462" s="35"/>
      <c r="K462" s="2"/>
      <c r="L462" s="18"/>
      <c r="M462" s="12"/>
      <c r="N462" s="12"/>
      <c r="O462" s="18"/>
      <c r="P462" s="14"/>
      <c r="Q462" s="21"/>
      <c r="R462" s="14"/>
      <c r="S462" s="4"/>
      <c r="T462" s="35"/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35"/>
      <c r="B463" s="51"/>
      <c r="C463" s="7"/>
      <c r="D463" s="13"/>
      <c r="E463" s="14"/>
      <c r="F463" s="14"/>
      <c r="G463" s="14"/>
      <c r="H463" s="14"/>
      <c r="I463" s="13"/>
      <c r="J463" s="35"/>
      <c r="K463" s="2"/>
      <c r="L463" s="18"/>
      <c r="M463" s="12"/>
      <c r="N463" s="12"/>
      <c r="O463" s="18"/>
      <c r="P463" s="14"/>
      <c r="Q463" s="21"/>
      <c r="R463" s="14"/>
      <c r="S463" s="4"/>
      <c r="T463" s="35"/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35"/>
      <c r="B464" s="51"/>
      <c r="C464" s="7"/>
      <c r="D464" s="13"/>
      <c r="E464" s="14"/>
      <c r="F464" s="14"/>
      <c r="G464" s="14"/>
      <c r="H464" s="14"/>
      <c r="I464" s="13"/>
      <c r="J464" s="35"/>
      <c r="K464" s="2"/>
      <c r="L464" s="18"/>
      <c r="M464" s="12"/>
      <c r="N464" s="12"/>
      <c r="O464" s="18"/>
      <c r="P464" s="14"/>
      <c r="Q464" s="21"/>
      <c r="R464" s="14"/>
      <c r="S464" s="4"/>
      <c r="T464" s="35"/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35"/>
      <c r="B465" s="51"/>
      <c r="C465" s="7"/>
      <c r="D465" s="13"/>
      <c r="E465" s="14"/>
      <c r="F465" s="14"/>
      <c r="G465" s="14"/>
      <c r="H465" s="14"/>
      <c r="I465" s="13"/>
      <c r="J465" s="35"/>
      <c r="K465" s="2"/>
      <c r="L465" s="18"/>
      <c r="M465" s="12"/>
      <c r="N465" s="12"/>
      <c r="O465" s="18"/>
      <c r="P465" s="14"/>
      <c r="Q465" s="21"/>
      <c r="R465" s="14"/>
      <c r="S465" s="4"/>
      <c r="T465" s="35"/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35"/>
      <c r="B466" s="51"/>
      <c r="C466" s="7"/>
      <c r="D466" s="13"/>
      <c r="E466" s="14"/>
      <c r="F466" s="14"/>
      <c r="G466" s="14"/>
      <c r="H466" s="14"/>
      <c r="I466" s="13"/>
      <c r="J466" s="35"/>
      <c r="K466" s="2"/>
      <c r="L466" s="18"/>
      <c r="M466" s="12"/>
      <c r="N466" s="12"/>
      <c r="O466" s="18"/>
      <c r="P466" s="14"/>
      <c r="Q466" s="21"/>
      <c r="R466" s="14"/>
      <c r="S466" s="4"/>
      <c r="T466" s="35"/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35"/>
      <c r="B467" s="51"/>
      <c r="C467" s="7"/>
      <c r="D467" s="13"/>
      <c r="E467" s="14"/>
      <c r="F467" s="14"/>
      <c r="G467" s="14"/>
      <c r="H467" s="14"/>
      <c r="I467" s="13"/>
      <c r="J467" s="35"/>
      <c r="K467" s="2"/>
      <c r="L467" s="18"/>
      <c r="M467" s="12"/>
      <c r="N467" s="12"/>
      <c r="O467" s="18"/>
      <c r="P467" s="14"/>
      <c r="Q467" s="21"/>
      <c r="R467" s="14"/>
      <c r="S467" s="4"/>
      <c r="T467" s="35"/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35"/>
      <c r="B468" s="51"/>
      <c r="C468" s="7"/>
      <c r="D468" s="13"/>
      <c r="E468" s="14"/>
      <c r="F468" s="14"/>
      <c r="G468" s="14"/>
      <c r="H468" s="14"/>
      <c r="I468" s="13"/>
      <c r="J468" s="35"/>
      <c r="K468" s="2"/>
      <c r="L468" s="18"/>
      <c r="M468" s="12"/>
      <c r="N468" s="12"/>
      <c r="O468" s="18"/>
      <c r="P468" s="14"/>
      <c r="Q468" s="21"/>
      <c r="R468" s="14"/>
      <c r="S468" s="4"/>
      <c r="T468" s="35"/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35"/>
      <c r="B469" s="51"/>
      <c r="C469" s="7"/>
      <c r="D469" s="13"/>
      <c r="E469" s="14"/>
      <c r="F469" s="14"/>
      <c r="G469" s="14"/>
      <c r="H469" s="14"/>
      <c r="I469" s="13"/>
      <c r="J469" s="35"/>
      <c r="K469" s="2"/>
      <c r="L469" s="18"/>
      <c r="M469" s="12"/>
      <c r="N469" s="12"/>
      <c r="O469" s="18"/>
      <c r="P469" s="14"/>
      <c r="Q469" s="21"/>
      <c r="R469" s="14"/>
      <c r="S469" s="4"/>
      <c r="T469" s="35"/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35"/>
      <c r="B470" s="51"/>
      <c r="C470" s="7"/>
      <c r="D470" s="13"/>
      <c r="E470" s="14"/>
      <c r="F470" s="14"/>
      <c r="G470" s="14"/>
      <c r="H470" s="14"/>
      <c r="I470" s="13"/>
      <c r="J470" s="35"/>
      <c r="K470" s="2"/>
      <c r="L470" s="18"/>
      <c r="M470" s="12"/>
      <c r="N470" s="12"/>
      <c r="O470" s="18"/>
      <c r="P470" s="14"/>
      <c r="Q470" s="21"/>
      <c r="R470" s="14"/>
      <c r="S470" s="4"/>
      <c r="T470" s="35"/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35"/>
      <c r="B471" s="51"/>
      <c r="C471" s="7"/>
      <c r="D471" s="13"/>
      <c r="E471" s="14"/>
      <c r="F471" s="14"/>
      <c r="G471" s="14"/>
      <c r="H471" s="14"/>
      <c r="I471" s="13"/>
      <c r="J471" s="35"/>
      <c r="K471" s="2"/>
      <c r="L471" s="18"/>
      <c r="M471" s="12"/>
      <c r="N471" s="12"/>
      <c r="O471" s="18"/>
      <c r="P471" s="14"/>
      <c r="Q471" s="21"/>
      <c r="R471" s="14"/>
      <c r="S471" s="4"/>
      <c r="T471" s="35"/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35"/>
      <c r="B472" s="51"/>
      <c r="C472" s="7"/>
      <c r="D472" s="13"/>
      <c r="E472" s="14"/>
      <c r="F472" s="14"/>
      <c r="G472" s="14"/>
      <c r="H472" s="14"/>
      <c r="I472" s="13"/>
      <c r="J472" s="35"/>
      <c r="K472" s="2"/>
      <c r="L472" s="18"/>
      <c r="M472" s="12"/>
      <c r="N472" s="12"/>
      <c r="O472" s="18"/>
      <c r="P472" s="14"/>
      <c r="Q472" s="21"/>
      <c r="R472" s="14"/>
      <c r="S472" s="4"/>
      <c r="T472" s="35"/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35"/>
      <c r="B473" s="51"/>
      <c r="C473" s="7"/>
      <c r="D473" s="13"/>
      <c r="E473" s="14"/>
      <c r="F473" s="14"/>
      <c r="G473" s="14"/>
      <c r="H473" s="14"/>
      <c r="I473" s="13"/>
      <c r="J473" s="35"/>
      <c r="K473" s="2"/>
      <c r="L473" s="18"/>
      <c r="M473" s="12"/>
      <c r="N473" s="12"/>
      <c r="O473" s="18"/>
      <c r="P473" s="14"/>
      <c r="Q473" s="21"/>
      <c r="R473" s="14"/>
      <c r="S473" s="4"/>
      <c r="T473" s="35"/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35"/>
      <c r="B474" s="51"/>
      <c r="C474" s="7"/>
      <c r="D474" s="13"/>
      <c r="E474" s="14"/>
      <c r="F474" s="14"/>
      <c r="G474" s="14"/>
      <c r="H474" s="14"/>
      <c r="I474" s="13"/>
      <c r="J474" s="35"/>
      <c r="K474" s="2"/>
      <c r="L474" s="18"/>
      <c r="M474" s="12"/>
      <c r="N474" s="12"/>
      <c r="O474" s="18"/>
      <c r="P474" s="14"/>
      <c r="Q474" s="21"/>
      <c r="R474" s="14"/>
      <c r="S474" s="4"/>
      <c r="T474" s="35"/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35"/>
      <c r="B475" s="51"/>
      <c r="C475" s="7"/>
      <c r="D475" s="13"/>
      <c r="E475" s="14"/>
      <c r="F475" s="14"/>
      <c r="G475" s="14"/>
      <c r="H475" s="14"/>
      <c r="I475" s="13"/>
      <c r="J475" s="35"/>
      <c r="K475" s="2"/>
      <c r="L475" s="18"/>
      <c r="M475" s="12"/>
      <c r="N475" s="12"/>
      <c r="O475" s="18"/>
      <c r="P475" s="14"/>
      <c r="Q475" s="21"/>
      <c r="R475" s="14"/>
      <c r="S475" s="4"/>
      <c r="T475" s="35"/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35"/>
      <c r="B476" s="51"/>
      <c r="C476" s="7"/>
      <c r="D476" s="13"/>
      <c r="E476" s="14"/>
      <c r="F476" s="14"/>
      <c r="G476" s="14"/>
      <c r="H476" s="14"/>
      <c r="I476" s="13"/>
      <c r="J476" s="35"/>
      <c r="K476" s="2"/>
      <c r="L476" s="18"/>
      <c r="M476" s="12"/>
      <c r="N476" s="12"/>
      <c r="O476" s="18"/>
      <c r="P476" s="14"/>
      <c r="Q476" s="21"/>
      <c r="R476" s="14"/>
      <c r="S476" s="4"/>
      <c r="T476" s="35"/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35"/>
      <c r="B477" s="51"/>
      <c r="C477" s="7"/>
      <c r="D477" s="13"/>
      <c r="E477" s="14"/>
      <c r="F477" s="14"/>
      <c r="G477" s="14"/>
      <c r="H477" s="14"/>
      <c r="I477" s="13"/>
      <c r="J477" s="35"/>
      <c r="K477" s="2"/>
      <c r="L477" s="18"/>
      <c r="M477" s="12"/>
      <c r="N477" s="12"/>
      <c r="O477" s="18"/>
      <c r="P477" s="14"/>
      <c r="Q477" s="21"/>
      <c r="R477" s="14"/>
      <c r="S477" s="4"/>
      <c r="T477" s="35"/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35"/>
      <c r="B478" s="51"/>
      <c r="C478" s="7"/>
      <c r="D478" s="13"/>
      <c r="E478" s="14"/>
      <c r="F478" s="14"/>
      <c r="G478" s="14"/>
      <c r="H478" s="14"/>
      <c r="I478" s="13"/>
      <c r="J478" s="35"/>
      <c r="K478" s="2"/>
      <c r="L478" s="18"/>
      <c r="M478" s="12"/>
      <c r="N478" s="12"/>
      <c r="O478" s="18"/>
      <c r="P478" s="14"/>
      <c r="Q478" s="21"/>
      <c r="R478" s="14"/>
      <c r="S478" s="4"/>
      <c r="T478" s="35"/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35"/>
      <c r="B479" s="51"/>
      <c r="C479" s="7"/>
      <c r="D479" s="13"/>
      <c r="E479" s="14"/>
      <c r="F479" s="14"/>
      <c r="G479" s="14"/>
      <c r="H479" s="14"/>
      <c r="I479" s="13"/>
      <c r="J479" s="35"/>
      <c r="K479" s="2"/>
      <c r="L479" s="18"/>
      <c r="M479" s="12"/>
      <c r="N479" s="12"/>
      <c r="O479" s="18"/>
      <c r="P479" s="14"/>
      <c r="Q479" s="21"/>
      <c r="R479" s="14"/>
      <c r="S479" s="4"/>
      <c r="T479" s="35"/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35"/>
      <c r="B480" s="51"/>
      <c r="C480" s="7"/>
      <c r="D480" s="13"/>
      <c r="E480" s="14"/>
      <c r="F480" s="14"/>
      <c r="G480" s="14"/>
      <c r="H480" s="14"/>
      <c r="I480" s="13"/>
      <c r="J480" s="35"/>
      <c r="K480" s="2"/>
      <c r="L480" s="18"/>
      <c r="M480" s="12"/>
      <c r="N480" s="12"/>
      <c r="O480" s="18"/>
      <c r="P480" s="14"/>
      <c r="Q480" s="21"/>
      <c r="R480" s="14"/>
      <c r="S480" s="4"/>
      <c r="T480" s="35"/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35"/>
      <c r="B481" s="51"/>
      <c r="C481" s="7"/>
      <c r="D481" s="13"/>
      <c r="E481" s="14"/>
      <c r="F481" s="14"/>
      <c r="G481" s="14"/>
      <c r="H481" s="14"/>
      <c r="I481" s="13"/>
      <c r="J481" s="35"/>
      <c r="K481" s="2"/>
      <c r="L481" s="18"/>
      <c r="M481" s="12"/>
      <c r="N481" s="12"/>
      <c r="O481" s="18"/>
      <c r="P481" s="14"/>
      <c r="Q481" s="21"/>
      <c r="R481" s="14"/>
      <c r="S481" s="4"/>
      <c r="T481" s="35"/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35"/>
      <c r="B482" s="51"/>
      <c r="C482" s="7"/>
      <c r="D482" s="13"/>
      <c r="E482" s="14"/>
      <c r="F482" s="14"/>
      <c r="G482" s="14"/>
      <c r="H482" s="14"/>
      <c r="I482" s="13"/>
      <c r="J482" s="35"/>
      <c r="K482" s="2"/>
      <c r="L482" s="18"/>
      <c r="M482" s="12"/>
      <c r="N482" s="12"/>
      <c r="O482" s="18"/>
      <c r="P482" s="14"/>
      <c r="Q482" s="21"/>
      <c r="R482" s="14"/>
      <c r="S482" s="4"/>
      <c r="T482" s="35"/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35"/>
      <c r="B483" s="51"/>
      <c r="C483" s="7"/>
      <c r="D483" s="13"/>
      <c r="E483" s="14"/>
      <c r="F483" s="14"/>
      <c r="G483" s="14"/>
      <c r="H483" s="14"/>
      <c r="I483" s="13"/>
      <c r="J483" s="35"/>
      <c r="K483" s="2"/>
      <c r="L483" s="18"/>
      <c r="M483" s="12"/>
      <c r="N483" s="12"/>
      <c r="O483" s="18"/>
      <c r="P483" s="14"/>
      <c r="Q483" s="21"/>
      <c r="R483" s="14"/>
      <c r="S483" s="4"/>
      <c r="T483" s="35"/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35"/>
      <c r="B484" s="51"/>
      <c r="C484" s="7"/>
      <c r="D484" s="13"/>
      <c r="E484" s="14"/>
      <c r="F484" s="14"/>
      <c r="G484" s="14"/>
      <c r="H484" s="14"/>
      <c r="I484" s="13"/>
      <c r="J484" s="35"/>
      <c r="K484" s="2"/>
      <c r="L484" s="18"/>
      <c r="M484" s="12"/>
      <c r="N484" s="12"/>
      <c r="O484" s="18"/>
      <c r="P484" s="14"/>
      <c r="Q484" s="21"/>
      <c r="R484" s="14"/>
      <c r="S484" s="4"/>
      <c r="T484" s="35"/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35"/>
      <c r="B485" s="51"/>
      <c r="C485" s="7"/>
      <c r="D485" s="13"/>
      <c r="E485" s="14"/>
      <c r="F485" s="14"/>
      <c r="G485" s="14"/>
      <c r="H485" s="14"/>
      <c r="I485" s="13"/>
      <c r="J485" s="35"/>
      <c r="K485" s="2"/>
      <c r="L485" s="18"/>
      <c r="M485" s="12"/>
      <c r="N485" s="12"/>
      <c r="O485" s="18"/>
      <c r="P485" s="14"/>
      <c r="Q485" s="21"/>
      <c r="R485" s="14"/>
      <c r="S485" s="4"/>
      <c r="T485" s="35"/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35"/>
      <c r="B486" s="51"/>
      <c r="C486" s="7"/>
      <c r="D486" s="13"/>
      <c r="E486" s="14"/>
      <c r="F486" s="14"/>
      <c r="G486" s="14"/>
      <c r="H486" s="14"/>
      <c r="I486" s="13"/>
      <c r="J486" s="35"/>
      <c r="K486" s="2"/>
      <c r="L486" s="18"/>
      <c r="M486" s="12"/>
      <c r="N486" s="12"/>
      <c r="O486" s="18"/>
      <c r="P486" s="14"/>
      <c r="Q486" s="21"/>
      <c r="R486" s="14"/>
      <c r="S486" s="4"/>
      <c r="T486" s="35"/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35"/>
      <c r="B487" s="51"/>
      <c r="C487" s="7"/>
      <c r="D487" s="13"/>
      <c r="E487" s="14"/>
      <c r="F487" s="14"/>
      <c r="G487" s="14"/>
      <c r="H487" s="14"/>
      <c r="I487" s="13"/>
      <c r="J487" s="35"/>
      <c r="K487" s="2"/>
      <c r="L487" s="18"/>
      <c r="M487" s="12"/>
      <c r="N487" s="12"/>
      <c r="O487" s="18"/>
      <c r="P487" s="14"/>
      <c r="Q487" s="21"/>
      <c r="R487" s="14"/>
      <c r="S487" s="4"/>
      <c r="T487" s="35"/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35"/>
      <c r="B488" s="51"/>
      <c r="C488" s="7"/>
      <c r="D488" s="13"/>
      <c r="E488" s="14"/>
      <c r="F488" s="14"/>
      <c r="G488" s="14"/>
      <c r="H488" s="14"/>
      <c r="I488" s="13"/>
      <c r="J488" s="35"/>
      <c r="K488" s="2"/>
      <c r="L488" s="18"/>
      <c r="M488" s="12"/>
      <c r="N488" s="12"/>
      <c r="O488" s="18"/>
      <c r="P488" s="14"/>
      <c r="Q488" s="21"/>
      <c r="R488" s="14"/>
      <c r="S488" s="4"/>
      <c r="T488" s="35"/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35"/>
      <c r="B489" s="51"/>
      <c r="C489" s="7"/>
      <c r="D489" s="13"/>
      <c r="E489" s="14"/>
      <c r="F489" s="14"/>
      <c r="G489" s="14"/>
      <c r="H489" s="14"/>
      <c r="I489" s="13"/>
      <c r="J489" s="35"/>
      <c r="K489" s="2"/>
      <c r="L489" s="18"/>
      <c r="M489" s="12"/>
      <c r="N489" s="12"/>
      <c r="O489" s="18"/>
      <c r="P489" s="14"/>
      <c r="Q489" s="21"/>
      <c r="R489" s="14"/>
      <c r="S489" s="4"/>
      <c r="T489" s="35"/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35"/>
      <c r="B490" s="51"/>
      <c r="C490" s="7"/>
      <c r="D490" s="13"/>
      <c r="E490" s="14"/>
      <c r="F490" s="14"/>
      <c r="G490" s="14"/>
      <c r="H490" s="14"/>
      <c r="I490" s="13"/>
      <c r="J490" s="35"/>
      <c r="K490" s="2"/>
      <c r="L490" s="18"/>
      <c r="M490" s="12"/>
      <c r="N490" s="12"/>
      <c r="O490" s="18"/>
      <c r="P490" s="14"/>
      <c r="Q490" s="21"/>
      <c r="R490" s="14"/>
      <c r="S490" s="4"/>
      <c r="T490" s="35"/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35"/>
      <c r="B491" s="51"/>
      <c r="C491" s="7"/>
      <c r="D491" s="13"/>
      <c r="E491" s="14"/>
      <c r="F491" s="14"/>
      <c r="G491" s="14"/>
      <c r="H491" s="14"/>
      <c r="I491" s="13"/>
      <c r="J491" s="35"/>
      <c r="K491" s="2"/>
      <c r="L491" s="18"/>
      <c r="M491" s="12"/>
      <c r="N491" s="12"/>
      <c r="O491" s="18"/>
      <c r="P491" s="14"/>
      <c r="Q491" s="21"/>
      <c r="R491" s="14"/>
      <c r="S491" s="4"/>
      <c r="T491" s="35"/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35"/>
      <c r="B492" s="51"/>
      <c r="C492" s="7"/>
      <c r="D492" s="13"/>
      <c r="E492" s="14"/>
      <c r="F492" s="14"/>
      <c r="G492" s="14"/>
      <c r="H492" s="14"/>
      <c r="I492" s="13"/>
      <c r="J492" s="35"/>
      <c r="K492" s="2"/>
      <c r="L492" s="18"/>
      <c r="M492" s="12"/>
      <c r="N492" s="12"/>
      <c r="O492" s="18"/>
      <c r="P492" s="14"/>
      <c r="Q492" s="21"/>
      <c r="R492" s="14"/>
      <c r="S492" s="4"/>
      <c r="T492" s="35"/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35"/>
      <c r="B493" s="51"/>
      <c r="C493" s="7"/>
      <c r="D493" s="13"/>
      <c r="E493" s="14"/>
      <c r="F493" s="14"/>
      <c r="G493" s="14"/>
      <c r="H493" s="14"/>
      <c r="I493" s="13"/>
      <c r="J493" s="35"/>
      <c r="K493" s="2"/>
      <c r="L493" s="18"/>
      <c r="M493" s="12"/>
      <c r="N493" s="12"/>
      <c r="O493" s="18"/>
      <c r="P493" s="14"/>
      <c r="Q493" s="21"/>
      <c r="R493" s="14"/>
      <c r="S493" s="4"/>
      <c r="T493" s="35"/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35"/>
      <c r="B494" s="51"/>
      <c r="C494" s="7"/>
      <c r="D494" s="13"/>
      <c r="E494" s="14"/>
      <c r="F494" s="14"/>
      <c r="G494" s="14"/>
      <c r="H494" s="14"/>
      <c r="I494" s="13"/>
      <c r="J494" s="35"/>
      <c r="K494" s="2"/>
      <c r="L494" s="18"/>
      <c r="M494" s="12"/>
      <c r="N494" s="12"/>
      <c r="O494" s="18"/>
      <c r="P494" s="14"/>
      <c r="Q494" s="21"/>
      <c r="R494" s="14"/>
      <c r="S494" s="4"/>
      <c r="T494" s="35"/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35"/>
      <c r="B495" s="51"/>
      <c r="C495" s="7"/>
      <c r="D495" s="13"/>
      <c r="E495" s="14"/>
      <c r="F495" s="14"/>
      <c r="G495" s="14"/>
      <c r="H495" s="14"/>
      <c r="I495" s="13"/>
      <c r="J495" s="35"/>
      <c r="K495" s="2"/>
      <c r="L495" s="18"/>
      <c r="M495" s="12"/>
      <c r="N495" s="12"/>
      <c r="O495" s="18"/>
      <c r="P495" s="14"/>
      <c r="Q495" s="21"/>
      <c r="R495" s="14"/>
      <c r="S495" s="4"/>
      <c r="T495" s="35"/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35"/>
      <c r="B496" s="51"/>
      <c r="C496" s="7"/>
      <c r="D496" s="13"/>
      <c r="E496" s="14"/>
      <c r="F496" s="14"/>
      <c r="G496" s="14"/>
      <c r="H496" s="14"/>
      <c r="I496" s="13"/>
      <c r="J496" s="35"/>
      <c r="K496" s="2"/>
      <c r="L496" s="18"/>
      <c r="M496" s="12"/>
      <c r="N496" s="12"/>
      <c r="O496" s="18"/>
      <c r="P496" s="14"/>
      <c r="Q496" s="21"/>
      <c r="R496" s="14"/>
      <c r="S496" s="4"/>
      <c r="T496" s="35"/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35"/>
      <c r="B497" s="51"/>
      <c r="C497" s="7"/>
      <c r="D497" s="13"/>
      <c r="E497" s="14"/>
      <c r="F497" s="14"/>
      <c r="G497" s="14"/>
      <c r="H497" s="14"/>
      <c r="I497" s="13"/>
      <c r="J497" s="35"/>
      <c r="K497" s="2"/>
      <c r="L497" s="18"/>
      <c r="M497" s="12"/>
      <c r="N497" s="12"/>
      <c r="O497" s="18"/>
      <c r="P497" s="14"/>
      <c r="Q497" s="21"/>
      <c r="R497" s="14"/>
      <c r="S497" s="4"/>
      <c r="T497" s="35"/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35"/>
      <c r="B498" s="51"/>
      <c r="C498" s="7"/>
      <c r="D498" s="13"/>
      <c r="E498" s="14"/>
      <c r="F498" s="14"/>
      <c r="G498" s="14"/>
      <c r="H498" s="14"/>
      <c r="I498" s="13"/>
      <c r="J498" s="35"/>
      <c r="K498" s="2"/>
      <c r="L498" s="18"/>
      <c r="M498" s="12"/>
      <c r="N498" s="12"/>
      <c r="O498" s="18"/>
      <c r="P498" s="14"/>
      <c r="Q498" s="21"/>
      <c r="R498" s="14"/>
      <c r="S498" s="4"/>
      <c r="T498" s="35"/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35"/>
      <c r="B499" s="51"/>
      <c r="C499" s="7"/>
      <c r="D499" s="13"/>
      <c r="E499" s="14"/>
      <c r="F499" s="14"/>
      <c r="G499" s="14"/>
      <c r="H499" s="14"/>
      <c r="I499" s="13"/>
      <c r="J499" s="35"/>
      <c r="K499" s="2"/>
      <c r="L499" s="18"/>
      <c r="M499" s="12"/>
      <c r="N499" s="12"/>
      <c r="O499" s="18"/>
      <c r="P499" s="14"/>
      <c r="Q499" s="21"/>
      <c r="R499" s="14"/>
      <c r="S499" s="4"/>
      <c r="T499" s="35"/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35"/>
      <c r="B500" s="51"/>
      <c r="C500" s="7"/>
      <c r="D500" s="13"/>
      <c r="E500" s="14"/>
      <c r="F500" s="14"/>
      <c r="G500" s="14"/>
      <c r="H500" s="14"/>
      <c r="I500" s="13"/>
      <c r="J500" s="35"/>
      <c r="K500" s="2"/>
      <c r="L500" s="18"/>
      <c r="M500" s="12"/>
      <c r="N500" s="12"/>
      <c r="O500" s="18"/>
      <c r="P500" s="14"/>
      <c r="Q500" s="21"/>
      <c r="R500" s="14"/>
      <c r="S500" s="4"/>
      <c r="T500" s="35"/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35"/>
      <c r="B501" s="51"/>
      <c r="C501" s="7"/>
      <c r="D501" s="13"/>
      <c r="E501" s="14"/>
      <c r="F501" s="14"/>
      <c r="G501" s="14"/>
      <c r="H501" s="14"/>
      <c r="I501" s="13"/>
      <c r="J501" s="35"/>
      <c r="K501" s="2"/>
      <c r="L501" s="18"/>
      <c r="M501" s="12"/>
      <c r="N501" s="12"/>
      <c r="O501" s="18"/>
      <c r="P501" s="14"/>
      <c r="Q501" s="21"/>
      <c r="R501" s="14"/>
      <c r="S501" s="4"/>
      <c r="T501" s="35"/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35"/>
      <c r="B502" s="51"/>
      <c r="C502" s="7"/>
      <c r="D502" s="13"/>
      <c r="E502" s="14"/>
      <c r="F502" s="14"/>
      <c r="G502" s="14"/>
      <c r="H502" s="14"/>
      <c r="I502" s="13"/>
      <c r="J502" s="35"/>
      <c r="K502" s="2"/>
      <c r="L502" s="18"/>
      <c r="M502" s="12"/>
      <c r="N502" s="12"/>
      <c r="O502" s="18"/>
      <c r="P502" s="14"/>
      <c r="Q502" s="21"/>
      <c r="R502" s="14"/>
      <c r="S502" s="4"/>
      <c r="T502" s="35"/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35"/>
      <c r="B503" s="51"/>
      <c r="C503" s="7"/>
      <c r="D503" s="13"/>
      <c r="E503" s="14"/>
      <c r="F503" s="14"/>
      <c r="G503" s="14"/>
      <c r="H503" s="14"/>
      <c r="I503" s="13"/>
      <c r="J503" s="35"/>
      <c r="K503" s="2"/>
      <c r="L503" s="18"/>
      <c r="M503" s="12"/>
      <c r="N503" s="12"/>
      <c r="O503" s="18"/>
      <c r="P503" s="14"/>
      <c r="Q503" s="21"/>
      <c r="R503" s="14"/>
      <c r="S503" s="4"/>
      <c r="T503" s="35"/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35"/>
      <c r="B504" s="51"/>
      <c r="C504" s="7"/>
      <c r="D504" s="13"/>
      <c r="E504" s="14"/>
      <c r="F504" s="14"/>
      <c r="G504" s="14"/>
      <c r="H504" s="14"/>
      <c r="I504" s="13"/>
      <c r="J504" s="35"/>
      <c r="K504" s="2"/>
      <c r="L504" s="18"/>
      <c r="M504" s="12"/>
      <c r="N504" s="12"/>
      <c r="O504" s="18"/>
      <c r="P504" s="14"/>
      <c r="Q504" s="21"/>
      <c r="R504" s="14"/>
      <c r="S504" s="4"/>
      <c r="T504" s="35"/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35"/>
      <c r="B505" s="51"/>
      <c r="C505" s="7"/>
      <c r="D505" s="13"/>
      <c r="E505" s="14"/>
      <c r="F505" s="14"/>
      <c r="G505" s="14"/>
      <c r="H505" s="14"/>
      <c r="I505" s="13"/>
      <c r="J505" s="35"/>
      <c r="K505" s="2"/>
      <c r="L505" s="18"/>
      <c r="M505" s="12"/>
      <c r="N505" s="12"/>
      <c r="O505" s="18"/>
      <c r="P505" s="14"/>
      <c r="Q505" s="21"/>
      <c r="R505" s="14"/>
      <c r="S505" s="4"/>
      <c r="T505" s="35"/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35"/>
      <c r="B506" s="51"/>
      <c r="C506" s="7"/>
      <c r="D506" s="13"/>
      <c r="E506" s="14"/>
      <c r="F506" s="14"/>
      <c r="G506" s="14"/>
      <c r="H506" s="14"/>
      <c r="I506" s="13"/>
      <c r="J506" s="35"/>
      <c r="K506" s="2"/>
      <c r="L506" s="18"/>
      <c r="M506" s="12"/>
      <c r="N506" s="12"/>
      <c r="O506" s="18"/>
      <c r="P506" s="14"/>
      <c r="Q506" s="21"/>
      <c r="R506" s="14"/>
      <c r="S506" s="4"/>
      <c r="T506" s="35"/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35"/>
      <c r="B507" s="51"/>
      <c r="C507" s="7"/>
      <c r="D507" s="13"/>
      <c r="E507" s="14"/>
      <c r="F507" s="14"/>
      <c r="G507" s="14"/>
      <c r="H507" s="14"/>
      <c r="I507" s="13"/>
      <c r="J507" s="35"/>
      <c r="K507" s="2"/>
      <c r="L507" s="18"/>
      <c r="M507" s="12"/>
      <c r="N507" s="12"/>
      <c r="O507" s="18"/>
      <c r="P507" s="14"/>
      <c r="Q507" s="21"/>
      <c r="R507" s="14"/>
      <c r="S507" s="4"/>
      <c r="T507" s="35"/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35"/>
      <c r="B508" s="51"/>
      <c r="C508" s="7"/>
      <c r="D508" s="13"/>
      <c r="E508" s="14"/>
      <c r="F508" s="14"/>
      <c r="G508" s="14"/>
      <c r="H508" s="14"/>
      <c r="I508" s="13"/>
      <c r="J508" s="35"/>
      <c r="K508" s="2"/>
      <c r="L508" s="18"/>
      <c r="M508" s="12"/>
      <c r="N508" s="12"/>
      <c r="O508" s="18"/>
      <c r="P508" s="14"/>
      <c r="Q508" s="21"/>
      <c r="R508" s="14"/>
      <c r="S508" s="4"/>
      <c r="T508" s="35"/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35"/>
      <c r="B509" s="51"/>
      <c r="C509" s="7"/>
      <c r="D509" s="13"/>
      <c r="E509" s="14"/>
      <c r="F509" s="14"/>
      <c r="G509" s="14"/>
      <c r="H509" s="14"/>
      <c r="I509" s="13"/>
      <c r="J509" s="35"/>
      <c r="K509" s="2"/>
      <c r="L509" s="18"/>
      <c r="M509" s="12"/>
      <c r="N509" s="12"/>
      <c r="O509" s="18"/>
      <c r="P509" s="14"/>
      <c r="Q509" s="21"/>
      <c r="R509" s="14"/>
      <c r="S509" s="4"/>
      <c r="T509" s="35"/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35"/>
      <c r="B510" s="51"/>
      <c r="C510" s="7"/>
      <c r="D510" s="13"/>
      <c r="E510" s="14"/>
      <c r="F510" s="14"/>
      <c r="G510" s="14"/>
      <c r="H510" s="14"/>
      <c r="I510" s="13"/>
      <c r="J510" s="35"/>
      <c r="K510" s="2"/>
      <c r="L510" s="18"/>
      <c r="M510" s="12"/>
      <c r="N510" s="12"/>
      <c r="O510" s="18"/>
      <c r="P510" s="14"/>
      <c r="Q510" s="21"/>
      <c r="R510" s="14"/>
      <c r="S510" s="4"/>
      <c r="T510" s="35"/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35"/>
      <c r="B511" s="51"/>
      <c r="C511" s="7"/>
      <c r="D511" s="13"/>
      <c r="E511" s="14"/>
      <c r="F511" s="14"/>
      <c r="G511" s="14"/>
      <c r="H511" s="14"/>
      <c r="I511" s="13"/>
      <c r="J511" s="35"/>
      <c r="K511" s="2"/>
      <c r="L511" s="18"/>
      <c r="M511" s="12"/>
      <c r="N511" s="12"/>
      <c r="O511" s="18"/>
      <c r="P511" s="14"/>
      <c r="Q511" s="21"/>
      <c r="R511" s="14"/>
      <c r="S511" s="4"/>
      <c r="T511" s="35"/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35"/>
      <c r="B512" s="51"/>
      <c r="C512" s="7"/>
      <c r="D512" s="13"/>
      <c r="E512" s="14"/>
      <c r="F512" s="14"/>
      <c r="G512" s="14"/>
      <c r="H512" s="14"/>
      <c r="I512" s="13"/>
      <c r="J512" s="35"/>
      <c r="K512" s="2"/>
      <c r="L512" s="18"/>
      <c r="M512" s="12"/>
      <c r="N512" s="12"/>
      <c r="O512" s="18"/>
      <c r="P512" s="14"/>
      <c r="Q512" s="21"/>
      <c r="R512" s="14"/>
      <c r="S512" s="4"/>
      <c r="T512" s="35"/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35"/>
      <c r="B513" s="51"/>
      <c r="C513" s="7"/>
      <c r="D513" s="13"/>
      <c r="E513" s="14"/>
      <c r="F513" s="14"/>
      <c r="G513" s="14"/>
      <c r="H513" s="14"/>
      <c r="I513" s="13"/>
      <c r="J513" s="35"/>
      <c r="K513" s="2"/>
      <c r="L513" s="18"/>
      <c r="M513" s="12"/>
      <c r="N513" s="12"/>
      <c r="O513" s="18"/>
      <c r="P513" s="14"/>
      <c r="Q513" s="21"/>
      <c r="R513" s="14"/>
      <c r="S513" s="4"/>
      <c r="T513" s="35"/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35"/>
      <c r="B514" s="51"/>
      <c r="C514" s="7"/>
      <c r="D514" s="13"/>
      <c r="E514" s="14"/>
      <c r="F514" s="14"/>
      <c r="G514" s="14"/>
      <c r="H514" s="14"/>
      <c r="I514" s="13"/>
      <c r="J514" s="35"/>
      <c r="K514" s="2"/>
      <c r="L514" s="18"/>
      <c r="M514" s="12"/>
      <c r="N514" s="12"/>
      <c r="O514" s="18"/>
      <c r="P514" s="14"/>
      <c r="Q514" s="21"/>
      <c r="R514" s="14"/>
      <c r="S514" s="4"/>
      <c r="T514" s="35"/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35"/>
      <c r="B515" s="51"/>
      <c r="C515" s="7"/>
      <c r="D515" s="13"/>
      <c r="E515" s="14"/>
      <c r="F515" s="14"/>
      <c r="G515" s="14"/>
      <c r="H515" s="14"/>
      <c r="I515" s="13"/>
      <c r="J515" s="35"/>
      <c r="K515" s="2"/>
      <c r="L515" s="18"/>
      <c r="M515" s="12"/>
      <c r="N515" s="12"/>
      <c r="O515" s="18"/>
      <c r="P515" s="14"/>
      <c r="Q515" s="21"/>
      <c r="R515" s="14"/>
      <c r="S515" s="4"/>
      <c r="T515" s="35"/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35"/>
      <c r="B516" s="51"/>
      <c r="C516" s="7"/>
      <c r="D516" s="13"/>
      <c r="E516" s="14"/>
      <c r="F516" s="14"/>
      <c r="G516" s="14"/>
      <c r="H516" s="14"/>
      <c r="I516" s="13"/>
      <c r="J516" s="35"/>
      <c r="K516" s="2"/>
      <c r="L516" s="18"/>
      <c r="M516" s="12"/>
      <c r="N516" s="12"/>
      <c r="O516" s="18"/>
      <c r="P516" s="14"/>
      <c r="Q516" s="21"/>
      <c r="R516" s="14"/>
      <c r="S516" s="4"/>
      <c r="T516" s="35"/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35"/>
      <c r="B517" s="51"/>
      <c r="C517" s="7"/>
      <c r="D517" s="13"/>
      <c r="E517" s="14"/>
      <c r="F517" s="14"/>
      <c r="G517" s="14"/>
      <c r="H517" s="14"/>
      <c r="I517" s="13"/>
      <c r="J517" s="35"/>
      <c r="K517" s="2"/>
      <c r="L517" s="18"/>
      <c r="M517" s="12"/>
      <c r="N517" s="12"/>
      <c r="O517" s="18"/>
      <c r="P517" s="14"/>
      <c r="Q517" s="21"/>
      <c r="R517" s="14"/>
      <c r="S517" s="4"/>
      <c r="T517" s="35"/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35"/>
      <c r="B518" s="51"/>
      <c r="C518" s="7"/>
      <c r="D518" s="13"/>
      <c r="E518" s="14"/>
      <c r="F518" s="14"/>
      <c r="G518" s="14"/>
      <c r="H518" s="14"/>
      <c r="I518" s="13"/>
      <c r="J518" s="35"/>
      <c r="K518" s="2"/>
      <c r="L518" s="18"/>
      <c r="M518" s="12"/>
      <c r="N518" s="12"/>
      <c r="O518" s="18"/>
      <c r="P518" s="14"/>
      <c r="Q518" s="21"/>
      <c r="R518" s="14"/>
      <c r="S518" s="4"/>
      <c r="T518" s="35"/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35"/>
      <c r="B519" s="51"/>
      <c r="C519" s="7"/>
      <c r="D519" s="13"/>
      <c r="E519" s="14"/>
      <c r="F519" s="14"/>
      <c r="G519" s="14"/>
      <c r="H519" s="14"/>
      <c r="I519" s="13"/>
      <c r="J519" s="35"/>
      <c r="K519" s="2"/>
      <c r="L519" s="18"/>
      <c r="M519" s="12"/>
      <c r="N519" s="12"/>
      <c r="O519" s="18"/>
      <c r="P519" s="14"/>
      <c r="Q519" s="21"/>
      <c r="R519" s="14"/>
      <c r="S519" s="4"/>
      <c r="T519" s="35"/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35"/>
      <c r="B520" s="51"/>
      <c r="C520" s="7"/>
      <c r="D520" s="13"/>
      <c r="E520" s="14"/>
      <c r="F520" s="14"/>
      <c r="G520" s="14"/>
      <c r="H520" s="14"/>
      <c r="I520" s="13"/>
      <c r="J520" s="35"/>
      <c r="K520" s="2"/>
      <c r="L520" s="18"/>
      <c r="M520" s="12"/>
      <c r="N520" s="12"/>
      <c r="O520" s="18"/>
      <c r="P520" s="14"/>
      <c r="Q520" s="21"/>
      <c r="R520" s="14"/>
      <c r="S520" s="4"/>
      <c r="T520" s="35"/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35"/>
      <c r="B521" s="51"/>
      <c r="C521" s="7"/>
      <c r="D521" s="13"/>
      <c r="E521" s="14"/>
      <c r="F521" s="14"/>
      <c r="G521" s="14"/>
      <c r="H521" s="14"/>
      <c r="I521" s="13"/>
      <c r="J521" s="35"/>
      <c r="K521" s="2"/>
      <c r="L521" s="18"/>
      <c r="M521" s="12"/>
      <c r="N521" s="12"/>
      <c r="O521" s="18"/>
      <c r="P521" s="14"/>
      <c r="Q521" s="21"/>
      <c r="R521" s="14"/>
      <c r="S521" s="4"/>
      <c r="T521" s="35"/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35"/>
      <c r="B522" s="51"/>
      <c r="C522" s="7"/>
      <c r="D522" s="13"/>
      <c r="E522" s="14"/>
      <c r="F522" s="14"/>
      <c r="G522" s="14"/>
      <c r="H522" s="14"/>
      <c r="I522" s="13"/>
      <c r="J522" s="35"/>
      <c r="K522" s="2"/>
      <c r="L522" s="18"/>
      <c r="M522" s="12"/>
      <c r="N522" s="12"/>
      <c r="O522" s="18"/>
      <c r="P522" s="14"/>
      <c r="Q522" s="21"/>
      <c r="R522" s="14"/>
      <c r="S522" s="4"/>
      <c r="T522" s="35"/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35"/>
      <c r="B523" s="51"/>
      <c r="C523" s="7"/>
      <c r="D523" s="13"/>
      <c r="E523" s="14"/>
      <c r="F523" s="14"/>
      <c r="G523" s="14"/>
      <c r="H523" s="14"/>
      <c r="I523" s="13"/>
      <c r="J523" s="35"/>
      <c r="K523" s="2"/>
      <c r="L523" s="18"/>
      <c r="M523" s="12"/>
      <c r="N523" s="12"/>
      <c r="O523" s="18"/>
      <c r="P523" s="14"/>
      <c r="Q523" s="21"/>
      <c r="R523" s="14"/>
      <c r="S523" s="4"/>
      <c r="T523" s="35"/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35"/>
      <c r="B524" s="51"/>
      <c r="C524" s="7"/>
      <c r="D524" s="13"/>
      <c r="E524" s="14"/>
      <c r="F524" s="14"/>
      <c r="G524" s="14"/>
      <c r="H524" s="14"/>
      <c r="I524" s="13"/>
      <c r="J524" s="35"/>
      <c r="K524" s="2"/>
      <c r="L524" s="18"/>
      <c r="M524" s="12"/>
      <c r="N524" s="12"/>
      <c r="O524" s="18"/>
      <c r="P524" s="14"/>
      <c r="Q524" s="21"/>
      <c r="R524" s="14"/>
      <c r="S524" s="4"/>
      <c r="T524" s="35"/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35"/>
      <c r="B525" s="51"/>
      <c r="C525" s="7"/>
      <c r="D525" s="13"/>
      <c r="E525" s="14"/>
      <c r="F525" s="14"/>
      <c r="G525" s="14"/>
      <c r="H525" s="14"/>
      <c r="I525" s="13"/>
      <c r="J525" s="35"/>
      <c r="K525" s="2"/>
      <c r="L525" s="18"/>
      <c r="M525" s="12"/>
      <c r="N525" s="12"/>
      <c r="O525" s="18"/>
      <c r="P525" s="14"/>
      <c r="Q525" s="21"/>
      <c r="R525" s="14"/>
      <c r="S525" s="4"/>
      <c r="T525" s="35"/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35"/>
      <c r="B526" s="51"/>
      <c r="C526" s="7"/>
      <c r="D526" s="13"/>
      <c r="E526" s="14"/>
      <c r="F526" s="14"/>
      <c r="G526" s="14"/>
      <c r="H526" s="14"/>
      <c r="I526" s="13"/>
      <c r="J526" s="35"/>
      <c r="K526" s="2"/>
      <c r="L526" s="18"/>
      <c r="M526" s="12"/>
      <c r="N526" s="12"/>
      <c r="O526" s="18"/>
      <c r="P526" s="14"/>
      <c r="Q526" s="21"/>
      <c r="R526" s="14"/>
      <c r="S526" s="4"/>
      <c r="T526" s="35"/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35"/>
      <c r="B527" s="51"/>
      <c r="C527" s="7"/>
      <c r="D527" s="13"/>
      <c r="E527" s="14"/>
      <c r="F527" s="14"/>
      <c r="G527" s="14"/>
      <c r="H527" s="14"/>
      <c r="I527" s="13"/>
      <c r="J527" s="35"/>
      <c r="K527" s="2"/>
      <c r="L527" s="18"/>
      <c r="M527" s="12"/>
      <c r="N527" s="12"/>
      <c r="O527" s="18"/>
      <c r="P527" s="14"/>
      <c r="Q527" s="21"/>
      <c r="R527" s="14"/>
      <c r="S527" s="4"/>
      <c r="T527" s="35"/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35"/>
      <c r="B528" s="51"/>
      <c r="C528" s="7"/>
      <c r="D528" s="13"/>
      <c r="E528" s="14"/>
      <c r="F528" s="14"/>
      <c r="G528" s="14"/>
      <c r="H528" s="14"/>
      <c r="I528" s="13"/>
      <c r="J528" s="35"/>
      <c r="K528" s="2"/>
      <c r="L528" s="18"/>
      <c r="M528" s="12"/>
      <c r="N528" s="12"/>
      <c r="O528" s="18"/>
      <c r="P528" s="14"/>
      <c r="Q528" s="21"/>
      <c r="R528" s="14"/>
      <c r="S528" s="4"/>
      <c r="T528" s="35"/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35"/>
      <c r="B529" s="51"/>
      <c r="C529" s="7"/>
      <c r="D529" s="13"/>
      <c r="E529" s="14"/>
      <c r="F529" s="14"/>
      <c r="G529" s="14"/>
      <c r="H529" s="14"/>
      <c r="I529" s="13"/>
      <c r="J529" s="35"/>
      <c r="K529" s="2"/>
      <c r="L529" s="18"/>
      <c r="M529" s="12"/>
      <c r="N529" s="12"/>
      <c r="O529" s="18"/>
      <c r="P529" s="14"/>
      <c r="Q529" s="21"/>
      <c r="R529" s="14"/>
      <c r="S529" s="4"/>
      <c r="T529" s="35"/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35"/>
      <c r="B530" s="51"/>
      <c r="C530" s="7"/>
      <c r="D530" s="13"/>
      <c r="E530" s="14"/>
      <c r="F530" s="14"/>
      <c r="G530" s="14"/>
      <c r="H530" s="14"/>
      <c r="I530" s="13"/>
      <c r="J530" s="35"/>
      <c r="K530" s="2"/>
      <c r="L530" s="18"/>
      <c r="M530" s="12"/>
      <c r="N530" s="12"/>
      <c r="O530" s="18"/>
      <c r="P530" s="14"/>
      <c r="Q530" s="21"/>
      <c r="R530" s="14"/>
      <c r="S530" s="4"/>
      <c r="T530" s="35"/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35"/>
      <c r="B531" s="51"/>
      <c r="C531" s="7"/>
      <c r="D531" s="13"/>
      <c r="E531" s="14"/>
      <c r="F531" s="14"/>
      <c r="G531" s="14"/>
      <c r="H531" s="14"/>
      <c r="I531" s="13"/>
      <c r="J531" s="35"/>
      <c r="K531" s="2"/>
      <c r="L531" s="18"/>
      <c r="M531" s="12"/>
      <c r="N531" s="12"/>
      <c r="O531" s="18"/>
      <c r="P531" s="14"/>
      <c r="Q531" s="21"/>
      <c r="R531" s="14"/>
      <c r="S531" s="4"/>
      <c r="T531" s="35"/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35"/>
      <c r="B532" s="51"/>
      <c r="C532" s="7"/>
      <c r="D532" s="13"/>
      <c r="E532" s="14"/>
      <c r="F532" s="14"/>
      <c r="G532" s="14"/>
      <c r="H532" s="14"/>
      <c r="I532" s="13"/>
      <c r="J532" s="35"/>
      <c r="K532" s="2"/>
      <c r="L532" s="18"/>
      <c r="M532" s="12"/>
      <c r="N532" s="12"/>
      <c r="O532" s="18"/>
      <c r="P532" s="14"/>
      <c r="Q532" s="21"/>
      <c r="R532" s="14"/>
      <c r="S532" s="4"/>
      <c r="T532" s="35"/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35"/>
      <c r="B533" s="51"/>
      <c r="C533" s="7"/>
      <c r="D533" s="13"/>
      <c r="E533" s="14"/>
      <c r="F533" s="14"/>
      <c r="G533" s="14"/>
      <c r="H533" s="14"/>
      <c r="I533" s="13"/>
      <c r="J533" s="35"/>
      <c r="K533" s="2"/>
      <c r="L533" s="18"/>
      <c r="M533" s="12"/>
      <c r="N533" s="12"/>
      <c r="O533" s="18"/>
      <c r="P533" s="14"/>
      <c r="Q533" s="21"/>
      <c r="R533" s="14"/>
      <c r="S533" s="4"/>
      <c r="T533" s="35"/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35"/>
      <c r="B534" s="51"/>
      <c r="C534" s="7"/>
      <c r="D534" s="13"/>
      <c r="E534" s="14"/>
      <c r="F534" s="14"/>
      <c r="G534" s="14"/>
      <c r="H534" s="14"/>
      <c r="I534" s="13"/>
      <c r="J534" s="35"/>
      <c r="K534" s="2"/>
      <c r="L534" s="18"/>
      <c r="M534" s="12"/>
      <c r="N534" s="12"/>
      <c r="O534" s="18"/>
      <c r="P534" s="14"/>
      <c r="Q534" s="21"/>
      <c r="R534" s="14"/>
      <c r="S534" s="4"/>
      <c r="T534" s="35"/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35"/>
      <c r="B535" s="51"/>
      <c r="C535" s="7"/>
      <c r="D535" s="13"/>
      <c r="E535" s="14"/>
      <c r="F535" s="14"/>
      <c r="G535" s="14"/>
      <c r="H535" s="14"/>
      <c r="I535" s="13"/>
      <c r="J535" s="35"/>
      <c r="K535" s="2"/>
      <c r="L535" s="18"/>
      <c r="M535" s="12"/>
      <c r="N535" s="12"/>
      <c r="O535" s="18"/>
      <c r="P535" s="14"/>
      <c r="Q535" s="21"/>
      <c r="R535" s="14"/>
      <c r="S535" s="4"/>
      <c r="T535" s="35"/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35"/>
      <c r="B536" s="51"/>
      <c r="C536" s="7"/>
      <c r="D536" s="13"/>
      <c r="E536" s="14"/>
      <c r="F536" s="14"/>
      <c r="G536" s="14"/>
      <c r="H536" s="14"/>
      <c r="I536" s="13"/>
      <c r="J536" s="35"/>
      <c r="K536" s="2"/>
      <c r="L536" s="18"/>
      <c r="M536" s="12"/>
      <c r="N536" s="12"/>
      <c r="O536" s="18"/>
      <c r="P536" s="14"/>
      <c r="Q536" s="21"/>
      <c r="R536" s="14"/>
      <c r="S536" s="4"/>
      <c r="T536" s="35"/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35"/>
      <c r="B537" s="51"/>
      <c r="C537" s="7"/>
      <c r="D537" s="13"/>
      <c r="E537" s="14"/>
      <c r="F537" s="14"/>
      <c r="G537" s="14"/>
      <c r="H537" s="14"/>
      <c r="I537" s="13"/>
      <c r="J537" s="35"/>
      <c r="K537" s="2"/>
      <c r="L537" s="18"/>
      <c r="M537" s="12"/>
      <c r="N537" s="12"/>
      <c r="O537" s="18"/>
      <c r="P537" s="14"/>
      <c r="Q537" s="21"/>
      <c r="R537" s="14"/>
      <c r="S537" s="4"/>
      <c r="T537" s="35"/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35"/>
      <c r="B538" s="51"/>
      <c r="C538" s="7"/>
      <c r="D538" s="13"/>
      <c r="E538" s="14"/>
      <c r="F538" s="14"/>
      <c r="G538" s="14"/>
      <c r="H538" s="14"/>
      <c r="I538" s="13"/>
      <c r="J538" s="35"/>
      <c r="K538" s="2"/>
      <c r="L538" s="18"/>
      <c r="M538" s="12"/>
      <c r="N538" s="12"/>
      <c r="O538" s="18"/>
      <c r="P538" s="14"/>
      <c r="Q538" s="21"/>
      <c r="R538" s="14"/>
      <c r="S538" s="4"/>
      <c r="T538" s="35"/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35"/>
      <c r="B539" s="51"/>
      <c r="C539" s="7"/>
      <c r="D539" s="13"/>
      <c r="E539" s="14"/>
      <c r="F539" s="14"/>
      <c r="G539" s="14"/>
      <c r="H539" s="14"/>
      <c r="I539" s="13"/>
      <c r="J539" s="35"/>
      <c r="K539" s="2"/>
      <c r="L539" s="18"/>
      <c r="M539" s="12"/>
      <c r="N539" s="12"/>
      <c r="O539" s="18"/>
      <c r="P539" s="14"/>
      <c r="Q539" s="21"/>
      <c r="R539" s="14"/>
      <c r="S539" s="4"/>
      <c r="T539" s="35"/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35"/>
      <c r="B540" s="51"/>
      <c r="C540" s="7"/>
      <c r="D540" s="13"/>
      <c r="E540" s="14"/>
      <c r="F540" s="14"/>
      <c r="G540" s="14"/>
      <c r="H540" s="14"/>
      <c r="I540" s="13"/>
      <c r="J540" s="35"/>
      <c r="K540" s="2"/>
      <c r="L540" s="18"/>
      <c r="M540" s="12"/>
      <c r="N540" s="12"/>
      <c r="O540" s="18"/>
      <c r="P540" s="14"/>
      <c r="Q540" s="21"/>
      <c r="R540" s="14"/>
      <c r="S540" s="4"/>
      <c r="T540" s="35"/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35"/>
      <c r="B541" s="51"/>
      <c r="C541" s="7"/>
      <c r="D541" s="13"/>
      <c r="E541" s="14"/>
      <c r="F541" s="14"/>
      <c r="G541" s="14"/>
      <c r="H541" s="14"/>
      <c r="I541" s="13"/>
      <c r="J541" s="35"/>
      <c r="K541" s="2"/>
      <c r="L541" s="18"/>
      <c r="M541" s="12"/>
      <c r="N541" s="12"/>
      <c r="O541" s="18"/>
      <c r="P541" s="14"/>
      <c r="Q541" s="21"/>
      <c r="R541" s="14"/>
      <c r="S541" s="4"/>
      <c r="T541" s="35"/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35"/>
      <c r="B542" s="51"/>
      <c r="C542" s="7"/>
      <c r="D542" s="13"/>
      <c r="E542" s="14"/>
      <c r="F542" s="14"/>
      <c r="G542" s="14"/>
      <c r="H542" s="14"/>
      <c r="I542" s="13"/>
      <c r="J542" s="35"/>
      <c r="K542" s="2"/>
      <c r="L542" s="18"/>
      <c r="M542" s="12"/>
      <c r="N542" s="12"/>
      <c r="O542" s="18"/>
      <c r="P542" s="14"/>
      <c r="Q542" s="21"/>
      <c r="R542" s="14"/>
      <c r="S542" s="4"/>
      <c r="T542" s="35"/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35"/>
      <c r="B543" s="51"/>
      <c r="C543" s="7"/>
      <c r="D543" s="13"/>
      <c r="E543" s="14"/>
      <c r="F543" s="14"/>
      <c r="G543" s="14"/>
      <c r="H543" s="14"/>
      <c r="I543" s="13"/>
      <c r="J543" s="35"/>
      <c r="K543" s="2"/>
      <c r="L543" s="18"/>
      <c r="M543" s="12"/>
      <c r="N543" s="12"/>
      <c r="O543" s="18"/>
      <c r="P543" s="14"/>
      <c r="Q543" s="21"/>
      <c r="R543" s="14"/>
      <c r="S543" s="4"/>
      <c r="T543" s="35"/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35"/>
      <c r="B544" s="51"/>
      <c r="C544" s="7"/>
      <c r="D544" s="13"/>
      <c r="E544" s="14"/>
      <c r="F544" s="14"/>
      <c r="G544" s="14"/>
      <c r="H544" s="14"/>
      <c r="I544" s="13"/>
      <c r="J544" s="35"/>
      <c r="K544" s="2"/>
      <c r="L544" s="18"/>
      <c r="M544" s="12"/>
      <c r="N544" s="12"/>
      <c r="O544" s="18"/>
      <c r="P544" s="14"/>
      <c r="Q544" s="21"/>
      <c r="R544" s="14"/>
      <c r="S544" s="4"/>
      <c r="T544" s="35"/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35"/>
      <c r="B545" s="51"/>
      <c r="C545" s="7"/>
      <c r="D545" s="13"/>
      <c r="E545" s="14"/>
      <c r="F545" s="14"/>
      <c r="G545" s="14"/>
      <c r="H545" s="14"/>
      <c r="I545" s="13"/>
      <c r="J545" s="35"/>
      <c r="K545" s="2"/>
      <c r="L545" s="18"/>
      <c r="M545" s="12"/>
      <c r="N545" s="12"/>
      <c r="O545" s="18"/>
      <c r="P545" s="14"/>
      <c r="Q545" s="21"/>
      <c r="R545" s="14"/>
      <c r="S545" s="4"/>
      <c r="T545" s="35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35"/>
      <c r="B546" s="51"/>
      <c r="C546" s="7"/>
      <c r="D546" s="13"/>
      <c r="E546" s="14"/>
      <c r="F546" s="14"/>
      <c r="G546" s="14"/>
      <c r="H546" s="14"/>
      <c r="I546" s="13"/>
      <c r="J546" s="35"/>
      <c r="K546" s="2"/>
      <c r="L546" s="18"/>
      <c r="M546" s="12"/>
      <c r="N546" s="12"/>
      <c r="O546" s="18"/>
      <c r="P546" s="14"/>
      <c r="Q546" s="21"/>
      <c r="R546" s="14"/>
      <c r="S546" s="4"/>
      <c r="T546" s="35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35"/>
      <c r="B547" s="51"/>
      <c r="C547" s="7"/>
      <c r="D547" s="13"/>
      <c r="E547" s="14"/>
      <c r="F547" s="14"/>
      <c r="G547" s="14"/>
      <c r="H547" s="14"/>
      <c r="I547" s="13"/>
      <c r="J547" s="35"/>
      <c r="K547" s="2"/>
      <c r="L547" s="18"/>
      <c r="M547" s="12"/>
      <c r="N547" s="12"/>
      <c r="O547" s="18"/>
      <c r="P547" s="14"/>
      <c r="Q547" s="21"/>
      <c r="R547" s="14"/>
      <c r="S547" s="4"/>
      <c r="T547" s="35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35"/>
      <c r="B548" s="51"/>
      <c r="C548" s="7"/>
      <c r="D548" s="13"/>
      <c r="E548" s="14"/>
      <c r="F548" s="14"/>
      <c r="G548" s="14"/>
      <c r="H548" s="14"/>
      <c r="I548" s="13"/>
      <c r="J548" s="35"/>
      <c r="K548" s="2"/>
      <c r="L548" s="18"/>
      <c r="M548" s="12"/>
      <c r="N548" s="12"/>
      <c r="O548" s="18"/>
      <c r="P548" s="14"/>
      <c r="Q548" s="21"/>
      <c r="R548" s="14"/>
      <c r="S548" s="4"/>
      <c r="T548" s="35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35"/>
      <c r="B549" s="51"/>
      <c r="C549" s="7"/>
      <c r="D549" s="13"/>
      <c r="E549" s="14"/>
      <c r="F549" s="14"/>
      <c r="G549" s="14"/>
      <c r="H549" s="14"/>
      <c r="I549" s="13"/>
      <c r="J549" s="35"/>
      <c r="K549" s="2"/>
      <c r="L549" s="18"/>
      <c r="M549" s="12"/>
      <c r="N549" s="12"/>
      <c r="O549" s="18"/>
      <c r="P549" s="14"/>
      <c r="Q549" s="21"/>
      <c r="R549" s="14"/>
      <c r="S549" s="4"/>
      <c r="T549" s="35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35"/>
      <c r="B550" s="51"/>
      <c r="C550" s="7"/>
      <c r="D550" s="13"/>
      <c r="E550" s="14"/>
      <c r="F550" s="14"/>
      <c r="G550" s="14"/>
      <c r="H550" s="14"/>
      <c r="I550" s="13"/>
      <c r="J550" s="35"/>
      <c r="K550" s="2"/>
      <c r="L550" s="18"/>
      <c r="M550" s="12"/>
      <c r="N550" s="12"/>
      <c r="O550" s="18"/>
      <c r="P550" s="14"/>
      <c r="Q550" s="21"/>
      <c r="R550" s="14"/>
      <c r="S550" s="4"/>
      <c r="T550" s="3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35"/>
      <c r="B551" s="51"/>
      <c r="C551" s="7"/>
      <c r="D551" s="13"/>
      <c r="E551" s="14"/>
      <c r="F551" s="14"/>
      <c r="G551" s="14"/>
      <c r="H551" s="14"/>
      <c r="I551" s="13"/>
      <c r="J551" s="35"/>
      <c r="K551" s="2"/>
      <c r="L551" s="18"/>
      <c r="M551" s="12"/>
      <c r="N551" s="12"/>
      <c r="O551" s="18"/>
      <c r="P551" s="14"/>
      <c r="Q551" s="21"/>
      <c r="R551" s="14"/>
      <c r="S551" s="4"/>
      <c r="T551" s="3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35"/>
      <c r="B552" s="51"/>
      <c r="C552" s="7"/>
      <c r="D552" s="13"/>
      <c r="E552" s="14"/>
      <c r="F552" s="14"/>
      <c r="G552" s="14"/>
      <c r="H552" s="14"/>
      <c r="I552" s="13"/>
      <c r="J552" s="35"/>
      <c r="K552" s="2"/>
      <c r="L552" s="18"/>
      <c r="M552" s="12"/>
      <c r="N552" s="12"/>
      <c r="O552" s="18"/>
      <c r="P552" s="14"/>
      <c r="Q552" s="21"/>
      <c r="R552" s="14"/>
      <c r="S552" s="4"/>
      <c r="T552" s="3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35"/>
      <c r="B553" s="51"/>
      <c r="C553" s="7"/>
      <c r="D553" s="13"/>
      <c r="E553" s="14"/>
      <c r="F553" s="14"/>
      <c r="G553" s="14"/>
      <c r="H553" s="14"/>
      <c r="I553" s="13"/>
      <c r="J553" s="35"/>
      <c r="K553" s="2"/>
      <c r="L553" s="18"/>
      <c r="M553" s="12"/>
      <c r="N553" s="12"/>
      <c r="O553" s="18"/>
      <c r="P553" s="14"/>
      <c r="Q553" s="21"/>
      <c r="R553" s="14"/>
      <c r="S553" s="4"/>
      <c r="T553" s="3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35"/>
      <c r="B554" s="51"/>
      <c r="C554" s="7"/>
      <c r="D554" s="13"/>
      <c r="E554" s="14"/>
      <c r="F554" s="14"/>
      <c r="G554" s="14"/>
      <c r="H554" s="14"/>
      <c r="I554" s="13"/>
      <c r="J554" s="35"/>
      <c r="K554" s="2"/>
      <c r="L554" s="18"/>
      <c r="M554" s="12"/>
      <c r="N554" s="12"/>
      <c r="O554" s="18"/>
      <c r="P554" s="14"/>
      <c r="Q554" s="21"/>
      <c r="R554" s="14"/>
      <c r="S554" s="4"/>
      <c r="T554" s="3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35"/>
      <c r="B555" s="51"/>
      <c r="C555" s="7"/>
      <c r="D555" s="13"/>
      <c r="E555" s="14"/>
      <c r="F555" s="14"/>
      <c r="G555" s="14"/>
      <c r="H555" s="14"/>
      <c r="I555" s="13"/>
      <c r="J555" s="35"/>
      <c r="K555" s="2"/>
      <c r="L555" s="18"/>
      <c r="M555" s="12"/>
      <c r="N555" s="12"/>
      <c r="O555" s="18"/>
      <c r="P555" s="14"/>
      <c r="Q555" s="21"/>
      <c r="R555" s="14"/>
      <c r="S555" s="4"/>
      <c r="T555" s="3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35"/>
      <c r="B556" s="51"/>
      <c r="C556" s="7"/>
      <c r="D556" s="13"/>
      <c r="E556" s="14"/>
      <c r="F556" s="14"/>
      <c r="G556" s="14"/>
      <c r="H556" s="14"/>
      <c r="I556" s="13"/>
      <c r="J556" s="35"/>
      <c r="K556" s="2"/>
      <c r="L556" s="18"/>
      <c r="M556" s="12"/>
      <c r="N556" s="12"/>
      <c r="O556" s="18"/>
      <c r="P556" s="14"/>
      <c r="Q556" s="21"/>
      <c r="R556" s="14"/>
      <c r="S556" s="4"/>
      <c r="T556" s="3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35"/>
      <c r="B557" s="51"/>
      <c r="C557" s="7"/>
      <c r="D557" s="13"/>
      <c r="E557" s="14"/>
      <c r="F557" s="14"/>
      <c r="G557" s="14"/>
      <c r="H557" s="14"/>
      <c r="I557" s="13"/>
      <c r="J557" s="35"/>
      <c r="K557" s="2"/>
      <c r="L557" s="18"/>
      <c r="M557" s="12"/>
      <c r="N557" s="12"/>
      <c r="O557" s="18"/>
      <c r="P557" s="14"/>
      <c r="Q557" s="21"/>
      <c r="R557" s="14"/>
      <c r="S557" s="4"/>
      <c r="T557" s="3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35"/>
      <c r="B558" s="51"/>
      <c r="C558" s="7"/>
      <c r="D558" s="13"/>
      <c r="E558" s="14"/>
      <c r="F558" s="14"/>
      <c r="G558" s="14"/>
      <c r="H558" s="14"/>
      <c r="I558" s="13"/>
      <c r="J558" s="35"/>
      <c r="K558" s="2"/>
      <c r="L558" s="18"/>
      <c r="M558" s="12"/>
      <c r="N558" s="12"/>
      <c r="O558" s="18"/>
      <c r="P558" s="14"/>
      <c r="Q558" s="21"/>
      <c r="R558" s="14"/>
      <c r="S558" s="4"/>
      <c r="T558" s="3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35"/>
      <c r="B559" s="51"/>
      <c r="C559" s="7"/>
      <c r="D559" s="13"/>
      <c r="E559" s="14"/>
      <c r="F559" s="14"/>
      <c r="G559" s="14"/>
      <c r="H559" s="14"/>
      <c r="I559" s="13"/>
      <c r="J559" s="35"/>
      <c r="K559" s="2"/>
      <c r="L559" s="18"/>
      <c r="M559" s="12"/>
      <c r="N559" s="12"/>
      <c r="O559" s="18"/>
      <c r="P559" s="14"/>
      <c r="Q559" s="21"/>
      <c r="R559" s="14"/>
      <c r="S559" s="4"/>
      <c r="T559" s="35"/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</row>
    <row r="560" spans="1:151" x14ac:dyDescent="0.15">
      <c r="A560" s="35"/>
      <c r="B560" s="51"/>
      <c r="C560" s="7"/>
      <c r="D560" s="13"/>
      <c r="E560" s="14"/>
      <c r="F560" s="14"/>
      <c r="G560" s="14"/>
      <c r="H560" s="14"/>
      <c r="I560" s="13"/>
      <c r="J560" s="35"/>
      <c r="K560" s="2"/>
      <c r="L560" s="18"/>
      <c r="M560" s="12"/>
      <c r="N560" s="12"/>
      <c r="O560" s="18"/>
      <c r="P560" s="14"/>
      <c r="Q560" s="21"/>
      <c r="R560" s="14"/>
      <c r="S560" s="4"/>
      <c r="T560" s="35"/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</row>
    <row r="561" spans="1:151" x14ac:dyDescent="0.15">
      <c r="A561" s="35"/>
      <c r="B561" s="51"/>
      <c r="C561" s="7"/>
      <c r="D561" s="13"/>
      <c r="E561" s="14"/>
      <c r="F561" s="14"/>
      <c r="G561" s="14"/>
      <c r="H561" s="14"/>
      <c r="I561" s="13"/>
      <c r="J561" s="35"/>
      <c r="K561" s="2"/>
      <c r="L561" s="18"/>
      <c r="M561" s="12"/>
      <c r="N561" s="12"/>
      <c r="O561" s="18"/>
      <c r="P561" s="14"/>
      <c r="Q561" s="21"/>
      <c r="R561" s="14"/>
      <c r="S561" s="4"/>
      <c r="T561" s="3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35"/>
      <c r="B562" s="51"/>
      <c r="C562" s="7"/>
      <c r="D562" s="13"/>
      <c r="E562" s="14"/>
      <c r="F562" s="14"/>
      <c r="G562" s="14"/>
      <c r="H562" s="14"/>
      <c r="I562" s="13"/>
      <c r="J562" s="35"/>
      <c r="K562" s="2"/>
      <c r="L562" s="18"/>
      <c r="M562" s="12"/>
      <c r="N562" s="12"/>
      <c r="O562" s="18"/>
      <c r="P562" s="14"/>
      <c r="Q562" s="21"/>
      <c r="R562" s="14"/>
      <c r="S562" s="4"/>
      <c r="T562" s="3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35"/>
      <c r="B563" s="51"/>
      <c r="C563" s="7"/>
      <c r="D563" s="13"/>
      <c r="E563" s="14"/>
      <c r="F563" s="14"/>
      <c r="G563" s="14"/>
      <c r="H563" s="14"/>
      <c r="I563" s="13"/>
      <c r="J563" s="35"/>
      <c r="K563" s="2"/>
      <c r="L563" s="18"/>
      <c r="M563" s="12"/>
      <c r="N563" s="12"/>
      <c r="O563" s="18"/>
      <c r="P563" s="14"/>
      <c r="Q563" s="21"/>
      <c r="R563" s="14"/>
      <c r="S563" s="4"/>
      <c r="T563" s="3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35"/>
      <c r="B564" s="51"/>
      <c r="C564" s="7"/>
      <c r="D564" s="13"/>
      <c r="E564" s="14"/>
      <c r="F564" s="14"/>
      <c r="G564" s="14"/>
      <c r="H564" s="14"/>
      <c r="I564" s="13"/>
      <c r="J564" s="35"/>
      <c r="K564" s="2"/>
      <c r="L564" s="18"/>
      <c r="M564" s="12"/>
      <c r="N564" s="12"/>
      <c r="O564" s="18"/>
      <c r="P564" s="14"/>
      <c r="Q564" s="21"/>
      <c r="R564" s="14"/>
      <c r="S564" s="4"/>
      <c r="T564" s="3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35"/>
      <c r="B565" s="51"/>
      <c r="C565" s="7"/>
      <c r="D565" s="13"/>
      <c r="E565" s="14"/>
      <c r="F565" s="14"/>
      <c r="G565" s="14"/>
      <c r="H565" s="14"/>
      <c r="I565" s="13"/>
      <c r="J565" s="35"/>
      <c r="K565" s="2"/>
      <c r="L565" s="18"/>
      <c r="M565" s="12"/>
      <c r="N565" s="12"/>
      <c r="O565" s="18"/>
      <c r="P565" s="14"/>
      <c r="Q565" s="21"/>
      <c r="R565" s="14"/>
      <c r="S565" s="4"/>
      <c r="T565" s="3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35"/>
      <c r="B566" s="51"/>
      <c r="C566" s="7"/>
      <c r="D566" s="13"/>
      <c r="E566" s="14"/>
      <c r="F566" s="14"/>
      <c r="G566" s="14"/>
      <c r="H566" s="14"/>
      <c r="I566" s="13"/>
      <c r="J566" s="35"/>
      <c r="K566" s="2"/>
      <c r="L566" s="18"/>
      <c r="M566" s="12"/>
      <c r="N566" s="12"/>
      <c r="O566" s="18"/>
      <c r="P566" s="14"/>
      <c r="Q566" s="21"/>
      <c r="R566" s="14"/>
      <c r="S566" s="4"/>
      <c r="T566" s="3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35"/>
      <c r="B567" s="51"/>
      <c r="C567" s="7"/>
      <c r="D567" s="13"/>
      <c r="E567" s="14"/>
      <c r="F567" s="14"/>
      <c r="G567" s="14"/>
      <c r="H567" s="14"/>
      <c r="I567" s="13"/>
      <c r="J567" s="35"/>
      <c r="K567" s="2"/>
      <c r="L567" s="18"/>
      <c r="M567" s="12"/>
      <c r="N567" s="12"/>
      <c r="O567" s="18"/>
      <c r="P567" s="14"/>
      <c r="Q567" s="21"/>
      <c r="R567" s="14"/>
      <c r="S567" s="4"/>
      <c r="T567" s="3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35"/>
      <c r="B568" s="51"/>
      <c r="C568" s="7"/>
      <c r="D568" s="13"/>
      <c r="E568" s="14"/>
      <c r="F568" s="14"/>
      <c r="G568" s="14"/>
      <c r="H568" s="14"/>
      <c r="I568" s="13"/>
      <c r="J568" s="35"/>
      <c r="K568" s="2"/>
      <c r="L568" s="18"/>
      <c r="M568" s="12"/>
      <c r="N568" s="12"/>
      <c r="O568" s="18"/>
      <c r="P568" s="14"/>
      <c r="Q568" s="21"/>
      <c r="R568" s="14"/>
      <c r="S568" s="4"/>
      <c r="T568" s="3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35"/>
      <c r="B569" s="51"/>
      <c r="C569" s="7"/>
      <c r="D569" s="13"/>
      <c r="E569" s="14"/>
      <c r="F569" s="14"/>
      <c r="G569" s="14"/>
      <c r="H569" s="14"/>
      <c r="I569" s="13"/>
      <c r="J569" s="35"/>
      <c r="K569" s="2"/>
      <c r="L569" s="18"/>
      <c r="M569" s="12"/>
      <c r="N569" s="12"/>
      <c r="O569" s="18"/>
      <c r="P569" s="14"/>
      <c r="Q569" s="21"/>
      <c r="R569" s="14"/>
      <c r="S569" s="4"/>
      <c r="T569" s="3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35"/>
      <c r="B570" s="51"/>
      <c r="C570" s="7"/>
      <c r="D570" s="13"/>
      <c r="E570" s="14"/>
      <c r="F570" s="14"/>
      <c r="G570" s="14"/>
      <c r="H570" s="14"/>
      <c r="I570" s="13"/>
      <c r="J570" s="35"/>
      <c r="K570" s="2"/>
      <c r="L570" s="18"/>
      <c r="M570" s="12"/>
      <c r="N570" s="12"/>
      <c r="O570" s="18"/>
      <c r="P570" s="14"/>
      <c r="Q570" s="21"/>
      <c r="R570" s="14"/>
      <c r="S570" s="4"/>
      <c r="T570" s="3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35"/>
      <c r="B571" s="51"/>
      <c r="C571" s="7"/>
      <c r="D571" s="13"/>
      <c r="E571" s="14"/>
      <c r="F571" s="14"/>
      <c r="G571" s="14"/>
      <c r="H571" s="14"/>
      <c r="I571" s="13"/>
      <c r="J571" s="35"/>
      <c r="K571" s="2"/>
      <c r="L571" s="18"/>
      <c r="M571" s="12"/>
      <c r="N571" s="12"/>
      <c r="O571" s="18"/>
      <c r="P571" s="14"/>
      <c r="Q571" s="21"/>
      <c r="R571" s="14"/>
      <c r="S571" s="4"/>
      <c r="T571" s="3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35"/>
      <c r="B572" s="51"/>
      <c r="C572" s="7"/>
      <c r="D572" s="13"/>
      <c r="E572" s="14"/>
      <c r="F572" s="14"/>
      <c r="G572" s="14"/>
      <c r="H572" s="14"/>
      <c r="I572" s="13"/>
      <c r="J572" s="35"/>
      <c r="K572" s="2"/>
      <c r="L572" s="18"/>
      <c r="M572" s="12"/>
      <c r="N572" s="12"/>
      <c r="O572" s="18"/>
      <c r="P572" s="14"/>
      <c r="Q572" s="21"/>
      <c r="R572" s="14"/>
      <c r="S572" s="4"/>
      <c r="T572" s="3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35"/>
      <c r="B573" s="51"/>
      <c r="C573" s="7"/>
      <c r="D573" s="13"/>
      <c r="E573" s="14"/>
      <c r="F573" s="14"/>
      <c r="G573" s="14"/>
      <c r="H573" s="14"/>
      <c r="I573" s="13"/>
      <c r="J573" s="35"/>
      <c r="K573" s="2"/>
      <c r="L573" s="18"/>
      <c r="M573" s="12"/>
      <c r="N573" s="12"/>
      <c r="O573" s="18"/>
      <c r="P573" s="14"/>
      <c r="Q573" s="21"/>
      <c r="R573" s="14"/>
      <c r="S573" s="4"/>
      <c r="T573" s="3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35"/>
      <c r="B574" s="51"/>
      <c r="C574" s="7"/>
      <c r="D574" s="13"/>
      <c r="E574" s="14"/>
      <c r="F574" s="14"/>
      <c r="G574" s="14"/>
      <c r="H574" s="14"/>
      <c r="I574" s="13"/>
      <c r="J574" s="35"/>
      <c r="K574" s="2"/>
      <c r="L574" s="18"/>
      <c r="M574" s="12"/>
      <c r="N574" s="12"/>
      <c r="O574" s="18"/>
      <c r="P574" s="14"/>
      <c r="Q574" s="21"/>
      <c r="R574" s="14"/>
      <c r="S574" s="4"/>
      <c r="T574" s="3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35"/>
      <c r="B575" s="51"/>
      <c r="C575" s="7"/>
      <c r="D575" s="13"/>
      <c r="E575" s="14"/>
      <c r="F575" s="14"/>
      <c r="G575" s="14"/>
      <c r="H575" s="14"/>
      <c r="I575" s="13"/>
      <c r="J575" s="35"/>
      <c r="K575" s="2"/>
      <c r="L575" s="18"/>
      <c r="M575" s="12"/>
      <c r="N575" s="12"/>
      <c r="O575" s="18"/>
      <c r="P575" s="14"/>
      <c r="Q575" s="21"/>
      <c r="R575" s="14"/>
      <c r="S575" s="4"/>
      <c r="T575" s="3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35"/>
      <c r="B576" s="51"/>
      <c r="C576" s="7"/>
      <c r="D576" s="13"/>
      <c r="E576" s="14"/>
      <c r="F576" s="14"/>
      <c r="G576" s="14"/>
      <c r="H576" s="14"/>
      <c r="I576" s="13"/>
      <c r="J576" s="35"/>
      <c r="K576" s="2"/>
      <c r="L576" s="18"/>
      <c r="M576" s="12"/>
      <c r="N576" s="12"/>
      <c r="O576" s="18"/>
      <c r="P576" s="14"/>
      <c r="Q576" s="21"/>
      <c r="R576" s="14"/>
      <c r="S576" s="4"/>
      <c r="T576" s="3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35"/>
      <c r="B577" s="51"/>
      <c r="C577" s="7"/>
      <c r="D577" s="13"/>
      <c r="E577" s="14"/>
      <c r="F577" s="14"/>
      <c r="G577" s="14"/>
      <c r="H577" s="14"/>
      <c r="I577" s="13"/>
      <c r="J577" s="35"/>
      <c r="K577" s="2"/>
      <c r="L577" s="18"/>
      <c r="M577" s="12"/>
      <c r="N577" s="12"/>
      <c r="O577" s="18"/>
      <c r="P577" s="14"/>
      <c r="Q577" s="21"/>
      <c r="R577" s="14"/>
      <c r="S577" s="4"/>
      <c r="T577" s="35"/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35"/>
      <c r="B578" s="51"/>
      <c r="C578" s="7"/>
      <c r="D578" s="13"/>
      <c r="E578" s="14"/>
      <c r="F578" s="14"/>
      <c r="G578" s="14"/>
      <c r="H578" s="14"/>
      <c r="I578" s="13"/>
      <c r="J578" s="35"/>
      <c r="K578" s="2"/>
      <c r="L578" s="18"/>
      <c r="M578" s="12"/>
      <c r="N578" s="12"/>
      <c r="O578" s="18"/>
      <c r="P578" s="14"/>
      <c r="Q578" s="21"/>
      <c r="R578" s="14"/>
      <c r="S578" s="4"/>
      <c r="T578" s="35"/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35"/>
      <c r="B579" s="51"/>
      <c r="C579" s="7"/>
      <c r="D579" s="13"/>
      <c r="E579" s="14"/>
      <c r="F579" s="14"/>
      <c r="G579" s="14"/>
      <c r="H579" s="14"/>
      <c r="I579" s="13"/>
      <c r="J579" s="35"/>
      <c r="K579" s="2"/>
      <c r="L579" s="18"/>
      <c r="M579" s="12"/>
      <c r="N579" s="12"/>
      <c r="O579" s="18"/>
      <c r="P579" s="14"/>
      <c r="Q579" s="21"/>
      <c r="R579" s="14"/>
      <c r="S579" s="4"/>
      <c r="T579" s="3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35"/>
      <c r="B580" s="51"/>
      <c r="C580" s="7"/>
      <c r="D580" s="13"/>
      <c r="E580" s="14"/>
      <c r="F580" s="14"/>
      <c r="G580" s="14"/>
      <c r="H580" s="14"/>
      <c r="I580" s="13"/>
      <c r="J580" s="35"/>
      <c r="K580" s="2"/>
      <c r="L580" s="18"/>
      <c r="M580" s="12"/>
      <c r="N580" s="12"/>
      <c r="O580" s="18"/>
      <c r="P580" s="14"/>
      <c r="Q580" s="21"/>
      <c r="R580" s="14"/>
      <c r="S580" s="4"/>
      <c r="T580" s="3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35"/>
      <c r="B581" s="51"/>
      <c r="C581" s="7"/>
      <c r="D581" s="13"/>
      <c r="E581" s="14"/>
      <c r="F581" s="14"/>
      <c r="G581" s="14"/>
      <c r="H581" s="14"/>
      <c r="I581" s="13"/>
      <c r="J581" s="35"/>
      <c r="K581" s="2"/>
      <c r="L581" s="18"/>
      <c r="M581" s="12"/>
      <c r="N581" s="12"/>
      <c r="O581" s="18"/>
      <c r="P581" s="14"/>
      <c r="Q581" s="21"/>
      <c r="R581" s="14"/>
      <c r="S581" s="4"/>
      <c r="T581" s="3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35"/>
      <c r="B582" s="51"/>
      <c r="C582" s="7"/>
      <c r="D582" s="13"/>
      <c r="E582" s="14"/>
      <c r="F582" s="14"/>
      <c r="G582" s="14"/>
      <c r="H582" s="14"/>
      <c r="I582" s="13"/>
      <c r="J582" s="35"/>
      <c r="K582" s="2"/>
      <c r="L582" s="18"/>
      <c r="M582" s="12"/>
      <c r="N582" s="12"/>
      <c r="O582" s="18"/>
      <c r="P582" s="14"/>
      <c r="Q582" s="21"/>
      <c r="R582" s="14"/>
      <c r="S582" s="4"/>
      <c r="T582" s="3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35"/>
      <c r="B583" s="51"/>
      <c r="C583" s="7"/>
      <c r="D583" s="13"/>
      <c r="E583" s="14"/>
      <c r="F583" s="14"/>
      <c r="G583" s="14"/>
      <c r="H583" s="14"/>
      <c r="I583" s="13"/>
      <c r="J583" s="35"/>
      <c r="K583" s="2"/>
      <c r="L583" s="18"/>
      <c r="M583" s="12"/>
      <c r="N583" s="12"/>
      <c r="O583" s="18"/>
      <c r="P583" s="14"/>
      <c r="Q583" s="21"/>
      <c r="R583" s="14"/>
      <c r="S583" s="4"/>
      <c r="T583" s="3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35"/>
      <c r="B584" s="51"/>
      <c r="C584" s="7"/>
      <c r="D584" s="13"/>
      <c r="E584" s="14"/>
      <c r="F584" s="14"/>
      <c r="G584" s="14"/>
      <c r="H584" s="14"/>
      <c r="I584" s="13"/>
      <c r="J584" s="35"/>
      <c r="K584" s="2"/>
      <c r="L584" s="18"/>
      <c r="M584" s="12"/>
      <c r="N584" s="12"/>
      <c r="O584" s="18"/>
      <c r="P584" s="14"/>
      <c r="Q584" s="21"/>
      <c r="R584" s="14"/>
      <c r="S584" s="4"/>
      <c r="T584" s="3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35"/>
      <c r="B585" s="51"/>
      <c r="C585" s="7"/>
      <c r="D585" s="13"/>
      <c r="E585" s="14"/>
      <c r="F585" s="14"/>
      <c r="G585" s="14"/>
      <c r="H585" s="14"/>
      <c r="I585" s="13"/>
      <c r="J585" s="35"/>
      <c r="K585" s="2"/>
      <c r="L585" s="18"/>
      <c r="M585" s="12"/>
      <c r="N585" s="12"/>
      <c r="O585" s="18"/>
      <c r="P585" s="14"/>
      <c r="Q585" s="21"/>
      <c r="R585" s="14"/>
      <c r="S585" s="4"/>
      <c r="T585" s="3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35"/>
      <c r="B586" s="51"/>
      <c r="C586" s="7"/>
      <c r="D586" s="13"/>
      <c r="E586" s="14"/>
      <c r="F586" s="14"/>
      <c r="G586" s="14"/>
      <c r="H586" s="14"/>
      <c r="I586" s="13"/>
      <c r="J586" s="35"/>
      <c r="K586" s="2"/>
      <c r="L586" s="18"/>
      <c r="M586" s="12"/>
      <c r="N586" s="12"/>
      <c r="O586" s="18"/>
      <c r="P586" s="14"/>
      <c r="Q586" s="21"/>
      <c r="R586" s="14"/>
      <c r="S586" s="4"/>
      <c r="T586" s="3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35"/>
      <c r="B587" s="51"/>
      <c r="C587" s="7"/>
      <c r="D587" s="13"/>
      <c r="E587" s="14"/>
      <c r="F587" s="14"/>
      <c r="G587" s="14"/>
      <c r="H587" s="14"/>
      <c r="I587" s="13"/>
      <c r="J587" s="35"/>
      <c r="K587" s="2"/>
      <c r="L587" s="18"/>
      <c r="M587" s="12"/>
      <c r="N587" s="12"/>
      <c r="O587" s="18"/>
      <c r="P587" s="14"/>
      <c r="Q587" s="21"/>
      <c r="R587" s="14"/>
      <c r="S587" s="4"/>
      <c r="T587" s="3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35"/>
      <c r="B588" s="51"/>
      <c r="C588" s="7"/>
      <c r="D588" s="13"/>
      <c r="E588" s="14"/>
      <c r="F588" s="14"/>
      <c r="G588" s="14"/>
      <c r="H588" s="14"/>
      <c r="I588" s="13"/>
      <c r="J588" s="35"/>
      <c r="K588" s="2"/>
      <c r="L588" s="18"/>
      <c r="M588" s="12"/>
      <c r="N588" s="12"/>
      <c r="O588" s="18"/>
      <c r="P588" s="14"/>
      <c r="Q588" s="21"/>
      <c r="R588" s="14"/>
      <c r="S588" s="4"/>
      <c r="T588" s="3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35"/>
      <c r="B589" s="51"/>
      <c r="C589" s="7"/>
      <c r="D589" s="13"/>
      <c r="E589" s="14"/>
      <c r="F589" s="14"/>
      <c r="G589" s="14"/>
      <c r="H589" s="14"/>
      <c r="I589" s="13"/>
      <c r="J589" s="35"/>
      <c r="K589" s="2"/>
      <c r="L589" s="18"/>
      <c r="M589" s="12"/>
      <c r="N589" s="12"/>
      <c r="O589" s="18"/>
      <c r="P589" s="14"/>
      <c r="Q589" s="21"/>
      <c r="R589" s="14"/>
      <c r="S589" s="4"/>
      <c r="T589" s="3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35"/>
      <c r="B590" s="51"/>
      <c r="C590" s="7"/>
      <c r="D590" s="13"/>
      <c r="E590" s="14"/>
      <c r="F590" s="14"/>
      <c r="G590" s="14"/>
      <c r="H590" s="14"/>
      <c r="I590" s="13"/>
      <c r="J590" s="35"/>
      <c r="K590" s="2"/>
      <c r="L590" s="18"/>
      <c r="M590" s="12"/>
      <c r="N590" s="12"/>
      <c r="O590" s="18"/>
      <c r="P590" s="14"/>
      <c r="Q590" s="21"/>
      <c r="R590" s="14"/>
      <c r="S590" s="4"/>
      <c r="T590" s="3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35"/>
      <c r="B591" s="51"/>
      <c r="C591" s="7"/>
      <c r="D591" s="13"/>
      <c r="E591" s="14"/>
      <c r="F591" s="14"/>
      <c r="G591" s="14"/>
      <c r="H591" s="14"/>
      <c r="I591" s="13"/>
      <c r="J591" s="35"/>
      <c r="K591" s="2"/>
      <c r="L591" s="18"/>
      <c r="M591" s="12"/>
      <c r="N591" s="12"/>
      <c r="O591" s="18"/>
      <c r="P591" s="14"/>
      <c r="Q591" s="21"/>
      <c r="R591" s="14"/>
      <c r="S591" s="4"/>
      <c r="T591" s="3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35"/>
      <c r="B592" s="51"/>
      <c r="C592" s="7"/>
      <c r="D592" s="13"/>
      <c r="E592" s="14"/>
      <c r="F592" s="14"/>
      <c r="G592" s="14"/>
      <c r="H592" s="14"/>
      <c r="I592" s="13"/>
      <c r="J592" s="35"/>
      <c r="K592" s="2"/>
      <c r="L592" s="18"/>
      <c r="M592" s="12"/>
      <c r="N592" s="12"/>
      <c r="O592" s="18"/>
      <c r="P592" s="14"/>
      <c r="Q592" s="21"/>
      <c r="R592" s="14"/>
      <c r="S592" s="4"/>
      <c r="T592" s="3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35"/>
      <c r="B593" s="51"/>
      <c r="C593" s="7"/>
      <c r="D593" s="13"/>
      <c r="E593" s="14"/>
      <c r="F593" s="14"/>
      <c r="G593" s="14"/>
      <c r="H593" s="14"/>
      <c r="I593" s="13"/>
      <c r="J593" s="35"/>
      <c r="K593" s="2"/>
      <c r="L593" s="18"/>
      <c r="M593" s="12"/>
      <c r="N593" s="12"/>
      <c r="O593" s="18"/>
      <c r="P593" s="14"/>
      <c r="Q593" s="21"/>
      <c r="R593" s="14"/>
      <c r="S593" s="4"/>
      <c r="T593" s="3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35"/>
      <c r="B594" s="51"/>
      <c r="C594" s="7"/>
      <c r="D594" s="13"/>
      <c r="E594" s="14"/>
      <c r="F594" s="14"/>
      <c r="G594" s="14"/>
      <c r="H594" s="14"/>
      <c r="I594" s="13"/>
      <c r="J594" s="35"/>
      <c r="K594" s="2"/>
      <c r="L594" s="18"/>
      <c r="M594" s="12"/>
      <c r="N594" s="12"/>
      <c r="O594" s="18"/>
      <c r="P594" s="14"/>
      <c r="Q594" s="21"/>
      <c r="R594" s="14"/>
      <c r="S594" s="4"/>
      <c r="T594" s="3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35"/>
      <c r="B595" s="51"/>
      <c r="C595" s="7"/>
      <c r="D595" s="13"/>
      <c r="E595" s="14"/>
      <c r="F595" s="14"/>
      <c r="G595" s="14"/>
      <c r="H595" s="14"/>
      <c r="I595" s="13"/>
      <c r="J595" s="35"/>
      <c r="K595" s="2"/>
      <c r="L595" s="18"/>
      <c r="M595" s="12"/>
      <c r="N595" s="12"/>
      <c r="O595" s="18"/>
      <c r="P595" s="14"/>
      <c r="Q595" s="21"/>
      <c r="R595" s="14"/>
      <c r="S595" s="4"/>
      <c r="T595" s="3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35"/>
      <c r="B596" s="51"/>
      <c r="C596" s="7"/>
      <c r="D596" s="13"/>
      <c r="E596" s="14"/>
      <c r="F596" s="14"/>
      <c r="G596" s="14"/>
      <c r="H596" s="14"/>
      <c r="I596" s="13"/>
      <c r="J596" s="35"/>
      <c r="K596" s="2"/>
      <c r="L596" s="18"/>
      <c r="M596" s="12"/>
      <c r="N596" s="12"/>
      <c r="O596" s="18"/>
      <c r="P596" s="14"/>
      <c r="Q596" s="21"/>
      <c r="R596" s="14"/>
      <c r="S596" s="4"/>
      <c r="T596" s="3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35"/>
      <c r="B597" s="51"/>
      <c r="C597" s="7"/>
      <c r="D597" s="13"/>
      <c r="E597" s="14"/>
      <c r="F597" s="14"/>
      <c r="G597" s="14"/>
      <c r="H597" s="14"/>
      <c r="I597" s="13"/>
      <c r="J597" s="35"/>
      <c r="K597" s="2"/>
      <c r="L597" s="18"/>
      <c r="M597" s="12"/>
      <c r="N597" s="12"/>
      <c r="O597" s="18"/>
      <c r="P597" s="14"/>
      <c r="Q597" s="21"/>
      <c r="R597" s="14"/>
      <c r="S597" s="4"/>
      <c r="T597" s="3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35"/>
      <c r="B598" s="51"/>
      <c r="C598" s="7"/>
      <c r="D598" s="13"/>
      <c r="E598" s="14"/>
      <c r="F598" s="14"/>
      <c r="G598" s="14"/>
      <c r="H598" s="14"/>
      <c r="I598" s="13"/>
      <c r="J598" s="35"/>
      <c r="K598" s="2"/>
      <c r="L598" s="18"/>
      <c r="M598" s="12"/>
      <c r="N598" s="12"/>
      <c r="O598" s="18"/>
      <c r="P598" s="14"/>
      <c r="Q598" s="21"/>
      <c r="R598" s="14"/>
      <c r="S598" s="4"/>
      <c r="T598" s="3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35"/>
      <c r="B599" s="51"/>
      <c r="C599" s="7"/>
      <c r="D599" s="13"/>
      <c r="E599" s="14"/>
      <c r="F599" s="14"/>
      <c r="G599" s="14"/>
      <c r="H599" s="14"/>
      <c r="I599" s="13"/>
      <c r="J599" s="35"/>
      <c r="K599" s="2"/>
      <c r="L599" s="18"/>
      <c r="M599" s="12"/>
      <c r="N599" s="12"/>
      <c r="O599" s="18"/>
      <c r="P599" s="14"/>
      <c r="Q599" s="21"/>
      <c r="R599" s="14"/>
      <c r="S599" s="4"/>
      <c r="T599" s="3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35"/>
      <c r="B600" s="51"/>
      <c r="C600" s="7"/>
      <c r="D600" s="13"/>
      <c r="E600" s="14"/>
      <c r="F600" s="14"/>
      <c r="G600" s="14"/>
      <c r="H600" s="14"/>
      <c r="I600" s="13"/>
      <c r="J600" s="35"/>
      <c r="K600" s="2"/>
      <c r="L600" s="18"/>
      <c r="M600" s="12"/>
      <c r="N600" s="12"/>
      <c r="O600" s="18"/>
      <c r="P600" s="14"/>
      <c r="Q600" s="21"/>
      <c r="R600" s="14"/>
      <c r="S600" s="4"/>
      <c r="T600" s="3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35"/>
      <c r="B601" s="51"/>
      <c r="C601" s="7"/>
      <c r="D601" s="13"/>
      <c r="E601" s="14"/>
      <c r="F601" s="14"/>
      <c r="G601" s="14"/>
      <c r="H601" s="14"/>
      <c r="I601" s="13"/>
      <c r="J601" s="35"/>
      <c r="K601" s="2"/>
      <c r="L601" s="18"/>
      <c r="M601" s="12"/>
      <c r="N601" s="12"/>
      <c r="O601" s="18"/>
      <c r="P601" s="14"/>
      <c r="Q601" s="21"/>
      <c r="R601" s="14"/>
      <c r="S601" s="4"/>
      <c r="T601" s="3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35"/>
      <c r="B602" s="51"/>
      <c r="C602" s="7"/>
      <c r="D602" s="13"/>
      <c r="E602" s="14"/>
      <c r="F602" s="14"/>
      <c r="G602" s="14"/>
      <c r="H602" s="14"/>
      <c r="I602" s="13"/>
      <c r="J602" s="35"/>
      <c r="K602" s="2"/>
      <c r="L602" s="18"/>
      <c r="M602" s="12"/>
      <c r="N602" s="12"/>
      <c r="O602" s="18"/>
      <c r="P602" s="14"/>
      <c r="Q602" s="21"/>
      <c r="R602" s="14"/>
      <c r="S602" s="4"/>
      <c r="T602" s="3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35"/>
      <c r="B603" s="51"/>
      <c r="C603" s="7"/>
      <c r="D603" s="13"/>
      <c r="E603" s="14"/>
      <c r="F603" s="14"/>
      <c r="G603" s="14"/>
      <c r="H603" s="14"/>
      <c r="I603" s="13"/>
      <c r="J603" s="35"/>
      <c r="K603" s="2"/>
      <c r="L603" s="18"/>
      <c r="M603" s="12"/>
      <c r="N603" s="12"/>
      <c r="O603" s="18"/>
      <c r="P603" s="14"/>
      <c r="Q603" s="21"/>
      <c r="R603" s="14"/>
      <c r="S603" s="4"/>
      <c r="T603" s="3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35"/>
      <c r="B604" s="51"/>
      <c r="C604" s="7"/>
      <c r="D604" s="13"/>
      <c r="E604" s="14"/>
      <c r="F604" s="14"/>
      <c r="G604" s="14"/>
      <c r="H604" s="14"/>
      <c r="I604" s="13"/>
      <c r="J604" s="35"/>
      <c r="K604" s="2"/>
      <c r="L604" s="18"/>
      <c r="M604" s="12"/>
      <c r="N604" s="12"/>
      <c r="O604" s="18"/>
      <c r="P604" s="14"/>
      <c r="Q604" s="21"/>
      <c r="R604" s="14"/>
      <c r="S604" s="4"/>
      <c r="T604" s="3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35"/>
      <c r="B605" s="51"/>
      <c r="C605" s="7"/>
      <c r="D605" s="13"/>
      <c r="E605" s="14"/>
      <c r="F605" s="14"/>
      <c r="G605" s="14"/>
      <c r="H605" s="14"/>
      <c r="I605" s="13"/>
      <c r="J605" s="35"/>
      <c r="K605" s="2"/>
      <c r="L605" s="18"/>
      <c r="M605" s="12"/>
      <c r="N605" s="12"/>
      <c r="O605" s="18"/>
      <c r="P605" s="14"/>
      <c r="Q605" s="21"/>
      <c r="R605" s="14"/>
      <c r="S605" s="4"/>
      <c r="T605" s="3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35"/>
      <c r="B606" s="51"/>
      <c r="C606" s="7"/>
      <c r="D606" s="13"/>
      <c r="E606" s="14"/>
      <c r="F606" s="14"/>
      <c r="G606" s="14"/>
      <c r="H606" s="14"/>
      <c r="I606" s="13"/>
      <c r="J606" s="35"/>
      <c r="K606" s="2"/>
      <c r="L606" s="18"/>
      <c r="M606" s="12"/>
      <c r="N606" s="12"/>
      <c r="O606" s="18"/>
      <c r="P606" s="14"/>
      <c r="Q606" s="21"/>
      <c r="R606" s="14"/>
      <c r="S606" s="4"/>
      <c r="T606" s="3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35"/>
      <c r="B607" s="51"/>
      <c r="C607" s="7"/>
      <c r="D607" s="13"/>
      <c r="E607" s="14"/>
      <c r="F607" s="14"/>
      <c r="G607" s="14"/>
      <c r="H607" s="14"/>
      <c r="I607" s="13"/>
      <c r="J607" s="35"/>
      <c r="K607" s="2"/>
      <c r="L607" s="18"/>
      <c r="M607" s="12"/>
      <c r="N607" s="12"/>
      <c r="O607" s="18"/>
      <c r="P607" s="14"/>
      <c r="Q607" s="21"/>
      <c r="R607" s="14"/>
      <c r="S607" s="4"/>
      <c r="T607" s="3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35"/>
      <c r="B608" s="51"/>
      <c r="C608" s="7"/>
      <c r="D608" s="13"/>
      <c r="E608" s="14"/>
      <c r="F608" s="14"/>
      <c r="G608" s="14"/>
      <c r="H608" s="14"/>
      <c r="I608" s="13"/>
      <c r="J608" s="35"/>
      <c r="K608" s="2"/>
      <c r="L608" s="18"/>
      <c r="M608" s="12"/>
      <c r="N608" s="12"/>
      <c r="O608" s="18"/>
      <c r="P608" s="14"/>
      <c r="Q608" s="21"/>
      <c r="R608" s="14"/>
      <c r="S608" s="4"/>
      <c r="T608" s="3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35"/>
      <c r="B609" s="51"/>
      <c r="C609" s="7"/>
      <c r="D609" s="13"/>
      <c r="E609" s="14"/>
      <c r="F609" s="14"/>
      <c r="G609" s="14"/>
      <c r="H609" s="14"/>
      <c r="I609" s="13"/>
      <c r="J609" s="35"/>
      <c r="K609" s="2"/>
      <c r="L609" s="18"/>
      <c r="M609" s="12"/>
      <c r="N609" s="12"/>
      <c r="O609" s="18"/>
      <c r="P609" s="14"/>
      <c r="Q609" s="21"/>
      <c r="R609" s="14"/>
      <c r="S609" s="4"/>
      <c r="T609" s="3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35"/>
      <c r="B610" s="51"/>
      <c r="C610" s="7"/>
      <c r="D610" s="13"/>
      <c r="E610" s="14"/>
      <c r="F610" s="14"/>
      <c r="G610" s="14"/>
      <c r="H610" s="14"/>
      <c r="I610" s="13"/>
      <c r="J610" s="35"/>
      <c r="K610" s="2"/>
      <c r="L610" s="18"/>
      <c r="M610" s="12"/>
      <c r="N610" s="12"/>
      <c r="O610" s="18"/>
      <c r="P610" s="14"/>
      <c r="Q610" s="21"/>
      <c r="R610" s="14"/>
      <c r="S610" s="4"/>
      <c r="T610" s="3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35"/>
      <c r="B611" s="51"/>
      <c r="C611" s="7"/>
      <c r="D611" s="13"/>
      <c r="E611" s="14"/>
      <c r="F611" s="14"/>
      <c r="G611" s="14"/>
      <c r="H611" s="14"/>
      <c r="I611" s="13"/>
      <c r="J611" s="35"/>
      <c r="K611" s="2"/>
      <c r="L611" s="18"/>
      <c r="M611" s="12"/>
      <c r="N611" s="12"/>
      <c r="O611" s="18"/>
      <c r="P611" s="14"/>
      <c r="Q611" s="21"/>
      <c r="R611" s="14"/>
      <c r="S611" s="4"/>
      <c r="T611" s="3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35"/>
      <c r="B612" s="51"/>
      <c r="C612" s="7"/>
      <c r="D612" s="13"/>
      <c r="E612" s="14"/>
      <c r="F612" s="14"/>
      <c r="G612" s="14"/>
      <c r="H612" s="14"/>
      <c r="I612" s="13"/>
      <c r="J612" s="35"/>
      <c r="K612" s="2"/>
      <c r="L612" s="18"/>
      <c r="M612" s="12"/>
      <c r="N612" s="12"/>
      <c r="O612" s="18"/>
      <c r="P612" s="14"/>
      <c r="Q612" s="21"/>
      <c r="R612" s="14"/>
      <c r="S612" s="4"/>
      <c r="T612" s="3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35"/>
      <c r="B613" s="51"/>
      <c r="C613" s="7"/>
      <c r="D613" s="13"/>
      <c r="E613" s="14"/>
      <c r="F613" s="14"/>
      <c r="G613" s="14"/>
      <c r="H613" s="14"/>
      <c r="I613" s="13"/>
      <c r="J613" s="35"/>
      <c r="K613" s="2"/>
      <c r="L613" s="18"/>
      <c r="M613" s="12"/>
      <c r="N613" s="12"/>
      <c r="O613" s="18"/>
      <c r="P613" s="14"/>
      <c r="Q613" s="21"/>
      <c r="R613" s="14"/>
      <c r="S613" s="4"/>
      <c r="T613" s="3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35"/>
      <c r="B614" s="51"/>
      <c r="C614" s="7"/>
      <c r="D614" s="13"/>
      <c r="E614" s="14"/>
      <c r="F614" s="14"/>
      <c r="G614" s="14"/>
      <c r="H614" s="14"/>
      <c r="I614" s="13"/>
      <c r="J614" s="35"/>
      <c r="K614" s="2"/>
      <c r="L614" s="18"/>
      <c r="M614" s="12"/>
      <c r="N614" s="12"/>
      <c r="O614" s="18"/>
      <c r="P614" s="14"/>
      <c r="Q614" s="21"/>
      <c r="R614" s="14"/>
      <c r="S614" s="4"/>
      <c r="T614" s="3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35"/>
      <c r="B615" s="51"/>
      <c r="C615" s="7"/>
      <c r="D615" s="13"/>
      <c r="E615" s="14"/>
      <c r="F615" s="14"/>
      <c r="G615" s="14"/>
      <c r="H615" s="14"/>
      <c r="I615" s="13"/>
      <c r="J615" s="35"/>
      <c r="K615" s="2"/>
      <c r="L615" s="18"/>
      <c r="M615" s="12"/>
      <c r="N615" s="12"/>
      <c r="O615" s="18"/>
      <c r="P615" s="14"/>
      <c r="Q615" s="21"/>
      <c r="R615" s="14"/>
      <c r="S615" s="4"/>
      <c r="T615" s="3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35"/>
      <c r="B616" s="51"/>
      <c r="C616" s="7"/>
      <c r="D616" s="13"/>
      <c r="E616" s="14"/>
      <c r="F616" s="14"/>
      <c r="G616" s="14"/>
      <c r="H616" s="14"/>
      <c r="I616" s="13"/>
      <c r="J616" s="35"/>
      <c r="K616" s="2"/>
      <c r="L616" s="18"/>
      <c r="M616" s="12"/>
      <c r="N616" s="12"/>
      <c r="O616" s="18"/>
      <c r="P616" s="14"/>
      <c r="Q616" s="21"/>
      <c r="R616" s="14"/>
      <c r="S616" s="4"/>
      <c r="T616" s="3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35"/>
      <c r="B617" s="51"/>
      <c r="C617" s="7"/>
      <c r="D617" s="13"/>
      <c r="E617" s="14"/>
      <c r="F617" s="14"/>
      <c r="G617" s="14"/>
      <c r="H617" s="14"/>
      <c r="I617" s="13"/>
      <c r="J617" s="35"/>
      <c r="K617" s="2"/>
      <c r="L617" s="18"/>
      <c r="M617" s="12"/>
      <c r="N617" s="12"/>
      <c r="O617" s="18"/>
      <c r="P617" s="14"/>
      <c r="Q617" s="21"/>
      <c r="R617" s="14"/>
      <c r="S617" s="4"/>
      <c r="T617" s="3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35"/>
      <c r="B618" s="51"/>
      <c r="C618" s="7"/>
      <c r="D618" s="13"/>
      <c r="E618" s="14"/>
      <c r="F618" s="14"/>
      <c r="G618" s="14"/>
      <c r="H618" s="14"/>
      <c r="I618" s="13"/>
      <c r="J618" s="35"/>
      <c r="K618" s="2"/>
      <c r="L618" s="18"/>
      <c r="M618" s="12"/>
      <c r="N618" s="12"/>
      <c r="O618" s="18"/>
      <c r="P618" s="14"/>
      <c r="Q618" s="21"/>
      <c r="R618" s="14"/>
      <c r="S618" s="4"/>
      <c r="T618" s="3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35"/>
      <c r="B619" s="51"/>
      <c r="C619" s="7"/>
      <c r="D619" s="13"/>
      <c r="E619" s="14"/>
      <c r="F619" s="14"/>
      <c r="G619" s="14"/>
      <c r="H619" s="14"/>
      <c r="I619" s="13"/>
      <c r="J619" s="35"/>
      <c r="K619" s="2"/>
      <c r="L619" s="18"/>
      <c r="M619" s="12"/>
      <c r="N619" s="12"/>
      <c r="O619" s="18"/>
      <c r="P619" s="14"/>
      <c r="Q619" s="21"/>
      <c r="R619" s="14"/>
      <c r="S619" s="4"/>
      <c r="T619" s="3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35"/>
      <c r="B620" s="51"/>
      <c r="C620" s="7"/>
      <c r="D620" s="13"/>
      <c r="E620" s="14"/>
      <c r="F620" s="14"/>
      <c r="G620" s="14"/>
      <c r="H620" s="14"/>
      <c r="I620" s="13"/>
      <c r="J620" s="35"/>
      <c r="K620" s="2"/>
      <c r="L620" s="18"/>
      <c r="M620" s="12"/>
      <c r="N620" s="12"/>
      <c r="O620" s="18"/>
      <c r="P620" s="14"/>
      <c r="Q620" s="21"/>
      <c r="R620" s="14"/>
      <c r="S620" s="4"/>
      <c r="T620" s="3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35"/>
      <c r="B621" s="51"/>
      <c r="C621" s="7"/>
      <c r="D621" s="13"/>
      <c r="E621" s="14"/>
      <c r="F621" s="14"/>
      <c r="G621" s="14"/>
      <c r="H621" s="14"/>
      <c r="I621" s="13"/>
      <c r="J621" s="35"/>
      <c r="K621" s="2"/>
      <c r="L621" s="18"/>
      <c r="M621" s="12"/>
      <c r="N621" s="12"/>
      <c r="O621" s="18"/>
      <c r="P621" s="14"/>
      <c r="Q621" s="21"/>
      <c r="R621" s="14"/>
      <c r="S621" s="4"/>
      <c r="T621" s="3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35"/>
      <c r="B622" s="51"/>
      <c r="C622" s="7"/>
      <c r="D622" s="13"/>
      <c r="E622" s="14"/>
      <c r="F622" s="14"/>
      <c r="G622" s="14"/>
      <c r="H622" s="14"/>
      <c r="I622" s="13"/>
      <c r="J622" s="35"/>
      <c r="K622" s="2"/>
      <c r="L622" s="18"/>
      <c r="M622" s="12"/>
      <c r="N622" s="12"/>
      <c r="O622" s="18"/>
      <c r="P622" s="14"/>
      <c r="Q622" s="21"/>
      <c r="R622" s="14"/>
      <c r="S622" s="4"/>
      <c r="T622" s="3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35"/>
      <c r="B623" s="51"/>
      <c r="C623" s="7"/>
      <c r="D623" s="13"/>
      <c r="E623" s="14"/>
      <c r="F623" s="14"/>
      <c r="G623" s="14"/>
      <c r="H623" s="14"/>
      <c r="I623" s="13"/>
      <c r="J623" s="35"/>
      <c r="K623" s="2"/>
      <c r="L623" s="18"/>
      <c r="M623" s="12"/>
      <c r="N623" s="12"/>
      <c r="O623" s="18"/>
      <c r="P623" s="14"/>
      <c r="Q623" s="21"/>
      <c r="R623" s="14"/>
      <c r="S623" s="4"/>
      <c r="T623" s="3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35"/>
      <c r="B624" s="51"/>
      <c r="C624" s="7"/>
      <c r="D624" s="13"/>
      <c r="E624" s="14"/>
      <c r="F624" s="14"/>
      <c r="G624" s="14"/>
      <c r="H624" s="14"/>
      <c r="I624" s="13"/>
      <c r="J624" s="35"/>
      <c r="K624" s="2"/>
      <c r="L624" s="18"/>
      <c r="M624" s="12"/>
      <c r="N624" s="12"/>
      <c r="O624" s="18"/>
      <c r="P624" s="14"/>
      <c r="Q624" s="21"/>
      <c r="R624" s="14"/>
      <c r="S624" s="4"/>
      <c r="T624" s="3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35"/>
      <c r="B625" s="51"/>
      <c r="C625" s="7"/>
      <c r="D625" s="13"/>
      <c r="E625" s="14"/>
      <c r="F625" s="14"/>
      <c r="G625" s="14"/>
      <c r="H625" s="14"/>
      <c r="I625" s="13"/>
      <c r="J625" s="35"/>
      <c r="K625" s="2"/>
      <c r="L625" s="18"/>
      <c r="M625" s="12"/>
      <c r="N625" s="12"/>
      <c r="O625" s="18"/>
      <c r="P625" s="14"/>
      <c r="Q625" s="21"/>
      <c r="R625" s="14"/>
      <c r="S625" s="4"/>
      <c r="T625" s="3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35"/>
      <c r="B626" s="51"/>
      <c r="C626" s="7"/>
      <c r="D626" s="13"/>
      <c r="E626" s="14"/>
      <c r="F626" s="14"/>
      <c r="G626" s="14"/>
      <c r="H626" s="14"/>
      <c r="I626" s="13"/>
      <c r="J626" s="35"/>
      <c r="K626" s="2"/>
      <c r="L626" s="18"/>
      <c r="M626" s="12"/>
      <c r="N626" s="12"/>
      <c r="O626" s="18"/>
      <c r="P626" s="14"/>
      <c r="Q626" s="21"/>
      <c r="R626" s="14"/>
      <c r="S626" s="4"/>
      <c r="T626" s="3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35"/>
      <c r="B627" s="51"/>
      <c r="C627" s="7"/>
      <c r="D627" s="13"/>
      <c r="E627" s="14"/>
      <c r="F627" s="14"/>
      <c r="G627" s="14"/>
      <c r="H627" s="14"/>
      <c r="I627" s="13"/>
      <c r="J627" s="35"/>
      <c r="K627" s="2"/>
      <c r="L627" s="18"/>
      <c r="M627" s="12"/>
      <c r="N627" s="12"/>
      <c r="O627" s="18"/>
      <c r="P627" s="14"/>
      <c r="Q627" s="21"/>
      <c r="R627" s="14"/>
      <c r="S627" s="4"/>
      <c r="T627" s="3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35"/>
      <c r="B628" s="51"/>
      <c r="C628" s="7"/>
      <c r="D628" s="13"/>
      <c r="E628" s="14"/>
      <c r="F628" s="14"/>
      <c r="G628" s="14"/>
      <c r="H628" s="14"/>
      <c r="I628" s="13"/>
      <c r="J628" s="35"/>
      <c r="K628" s="2"/>
      <c r="L628" s="18"/>
      <c r="M628" s="12"/>
      <c r="N628" s="12"/>
      <c r="O628" s="18"/>
      <c r="P628" s="14"/>
      <c r="Q628" s="21"/>
      <c r="R628" s="14"/>
      <c r="S628" s="4"/>
      <c r="T628" s="3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35"/>
      <c r="B629" s="51"/>
      <c r="C629" s="7"/>
      <c r="D629" s="13"/>
      <c r="E629" s="14"/>
      <c r="F629" s="14"/>
      <c r="G629" s="14"/>
      <c r="H629" s="14"/>
      <c r="I629" s="13"/>
      <c r="J629" s="35"/>
      <c r="K629" s="2"/>
      <c r="L629" s="18"/>
      <c r="M629" s="12"/>
      <c r="N629" s="12"/>
      <c r="O629" s="18"/>
      <c r="P629" s="14"/>
      <c r="Q629" s="21"/>
      <c r="R629" s="14"/>
      <c r="S629" s="4"/>
      <c r="T629" s="3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35"/>
      <c r="B630" s="51"/>
      <c r="C630" s="7"/>
      <c r="D630" s="13"/>
      <c r="E630" s="14"/>
      <c r="F630" s="14"/>
      <c r="G630" s="14"/>
      <c r="H630" s="14"/>
      <c r="I630" s="13"/>
      <c r="J630" s="35"/>
      <c r="K630" s="2"/>
      <c r="L630" s="18"/>
      <c r="M630" s="12"/>
      <c r="N630" s="12"/>
      <c r="O630" s="18"/>
      <c r="P630" s="14"/>
      <c r="Q630" s="21"/>
      <c r="R630" s="14"/>
      <c r="S630" s="4"/>
      <c r="T630" s="3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35"/>
      <c r="B631" s="51"/>
      <c r="C631" s="7"/>
      <c r="D631" s="13"/>
      <c r="E631" s="14"/>
      <c r="F631" s="14"/>
      <c r="G631" s="14"/>
      <c r="H631" s="14"/>
      <c r="I631" s="13"/>
      <c r="J631" s="35"/>
      <c r="K631" s="2"/>
      <c r="L631" s="18"/>
      <c r="M631" s="12"/>
      <c r="N631" s="12"/>
      <c r="O631" s="18"/>
      <c r="P631" s="14"/>
      <c r="Q631" s="21"/>
      <c r="R631" s="14"/>
      <c r="S631" s="4"/>
      <c r="T631" s="3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35"/>
      <c r="B632" s="51"/>
      <c r="C632" s="7"/>
      <c r="D632" s="13"/>
      <c r="E632" s="14"/>
      <c r="F632" s="14"/>
      <c r="G632" s="14"/>
      <c r="H632" s="14"/>
      <c r="I632" s="13"/>
      <c r="J632" s="35"/>
      <c r="K632" s="2"/>
      <c r="L632" s="18"/>
      <c r="M632" s="12"/>
      <c r="N632" s="12"/>
      <c r="O632" s="18"/>
      <c r="P632" s="14"/>
      <c r="Q632" s="21"/>
      <c r="R632" s="14"/>
      <c r="S632" s="4"/>
      <c r="T632" s="3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35"/>
      <c r="B633" s="51"/>
      <c r="C633" s="7"/>
      <c r="D633" s="13"/>
      <c r="E633" s="14"/>
      <c r="F633" s="14"/>
      <c r="G633" s="14"/>
      <c r="H633" s="14"/>
      <c r="I633" s="13"/>
      <c r="J633" s="35"/>
      <c r="K633" s="2"/>
      <c r="L633" s="18"/>
      <c r="M633" s="12"/>
      <c r="N633" s="12"/>
      <c r="O633" s="18"/>
      <c r="P633" s="14"/>
      <c r="Q633" s="21"/>
      <c r="R633" s="14"/>
      <c r="S633" s="4"/>
      <c r="T633" s="3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35"/>
      <c r="B634" s="51"/>
      <c r="C634" s="7"/>
      <c r="D634" s="13"/>
      <c r="E634" s="14"/>
      <c r="F634" s="14"/>
      <c r="G634" s="14"/>
      <c r="H634" s="14"/>
      <c r="I634" s="13"/>
      <c r="J634" s="35"/>
      <c r="K634" s="2"/>
      <c r="L634" s="18"/>
      <c r="M634" s="12"/>
      <c r="N634" s="12"/>
      <c r="O634" s="18"/>
      <c r="P634" s="14"/>
      <c r="Q634" s="21"/>
      <c r="R634" s="14"/>
      <c r="S634" s="4"/>
      <c r="T634" s="3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35"/>
      <c r="B635" s="51"/>
      <c r="C635" s="7"/>
      <c r="D635" s="13"/>
      <c r="E635" s="14"/>
      <c r="F635" s="14"/>
      <c r="G635" s="14"/>
      <c r="H635" s="14"/>
      <c r="I635" s="13"/>
      <c r="J635" s="35"/>
      <c r="K635" s="2"/>
      <c r="L635" s="18"/>
      <c r="M635" s="12"/>
      <c r="N635" s="12"/>
      <c r="O635" s="18"/>
      <c r="P635" s="14"/>
      <c r="Q635" s="21"/>
      <c r="R635" s="14"/>
      <c r="S635" s="4"/>
      <c r="T635" s="3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35"/>
      <c r="B636" s="51"/>
      <c r="C636" s="7"/>
      <c r="D636" s="13"/>
      <c r="E636" s="14"/>
      <c r="F636" s="14"/>
      <c r="G636" s="14"/>
      <c r="H636" s="14"/>
      <c r="I636" s="13"/>
      <c r="J636" s="35"/>
      <c r="K636" s="2"/>
      <c r="L636" s="18"/>
      <c r="M636" s="12"/>
      <c r="N636" s="12"/>
      <c r="O636" s="18"/>
      <c r="P636" s="14"/>
      <c r="Q636" s="21"/>
      <c r="R636" s="14"/>
      <c r="S636" s="4"/>
      <c r="T636" s="3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35"/>
      <c r="B637" s="51"/>
      <c r="C637" s="7"/>
      <c r="D637" s="13"/>
      <c r="E637" s="14"/>
      <c r="F637" s="14"/>
      <c r="G637" s="14"/>
      <c r="H637" s="14"/>
      <c r="I637" s="13"/>
      <c r="J637" s="35"/>
      <c r="K637" s="2"/>
      <c r="L637" s="18"/>
      <c r="M637" s="12"/>
      <c r="N637" s="12"/>
      <c r="O637" s="18"/>
      <c r="P637" s="14"/>
      <c r="Q637" s="21"/>
      <c r="R637" s="14"/>
      <c r="S637" s="4"/>
      <c r="T637" s="3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35"/>
      <c r="B638" s="51"/>
      <c r="C638" s="7"/>
      <c r="D638" s="13"/>
      <c r="E638" s="14"/>
      <c r="F638" s="14"/>
      <c r="G638" s="14"/>
      <c r="H638" s="14"/>
      <c r="I638" s="13"/>
      <c r="J638" s="35"/>
      <c r="K638" s="2"/>
      <c r="L638" s="18"/>
      <c r="M638" s="12"/>
      <c r="N638" s="12"/>
      <c r="O638" s="18"/>
      <c r="P638" s="14"/>
      <c r="Q638" s="21"/>
      <c r="R638" s="14"/>
      <c r="S638" s="4"/>
      <c r="T638" s="3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35"/>
      <c r="B639" s="51"/>
      <c r="C639" s="7"/>
      <c r="D639" s="13"/>
      <c r="E639" s="14"/>
      <c r="F639" s="14"/>
      <c r="G639" s="14"/>
      <c r="H639" s="14"/>
      <c r="I639" s="13"/>
      <c r="J639" s="35"/>
      <c r="K639" s="2"/>
      <c r="L639" s="18"/>
      <c r="M639" s="12"/>
      <c r="N639" s="12"/>
      <c r="O639" s="18"/>
      <c r="P639" s="14"/>
      <c r="Q639" s="21"/>
      <c r="R639" s="14"/>
      <c r="S639" s="4"/>
      <c r="T639" s="3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35"/>
      <c r="B640" s="51"/>
      <c r="C640" s="7"/>
      <c r="D640" s="13"/>
      <c r="E640" s="14"/>
      <c r="F640" s="14"/>
      <c r="G640" s="14"/>
      <c r="H640" s="14"/>
      <c r="I640" s="13"/>
      <c r="J640" s="35"/>
      <c r="K640" s="2"/>
      <c r="L640" s="18"/>
      <c r="M640" s="12"/>
      <c r="N640" s="12"/>
      <c r="O640" s="18"/>
      <c r="P640" s="14"/>
      <c r="Q640" s="21"/>
      <c r="R640" s="14"/>
      <c r="S640" s="4"/>
      <c r="T640" s="3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35"/>
      <c r="B641" s="51"/>
      <c r="C641" s="7"/>
      <c r="D641" s="13"/>
      <c r="E641" s="14"/>
      <c r="F641" s="14"/>
      <c r="G641" s="14"/>
      <c r="H641" s="14"/>
      <c r="I641" s="13"/>
      <c r="J641" s="35"/>
      <c r="K641" s="2"/>
      <c r="L641" s="18"/>
      <c r="M641" s="12"/>
      <c r="N641" s="12"/>
      <c r="O641" s="18"/>
      <c r="P641" s="14"/>
      <c r="Q641" s="21"/>
      <c r="R641" s="14"/>
      <c r="S641" s="4"/>
      <c r="T641" s="3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35"/>
      <c r="B642" s="51"/>
      <c r="C642" s="7"/>
      <c r="D642" s="13"/>
      <c r="E642" s="14"/>
      <c r="F642" s="14"/>
      <c r="G642" s="14"/>
      <c r="H642" s="14"/>
      <c r="I642" s="13"/>
      <c r="J642" s="35"/>
      <c r="K642" s="2"/>
      <c r="L642" s="18"/>
      <c r="M642" s="12"/>
      <c r="N642" s="12"/>
      <c r="O642" s="18"/>
      <c r="P642" s="14"/>
      <c r="Q642" s="21"/>
      <c r="R642" s="14"/>
      <c r="S642" s="4"/>
      <c r="T642" s="3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35"/>
      <c r="B643" s="51"/>
      <c r="C643" s="7"/>
      <c r="D643" s="13"/>
      <c r="E643" s="14"/>
      <c r="F643" s="14"/>
      <c r="G643" s="14"/>
      <c r="H643" s="14"/>
      <c r="I643" s="13"/>
      <c r="J643" s="35"/>
      <c r="K643" s="2"/>
      <c r="L643" s="18"/>
      <c r="M643" s="12"/>
      <c r="N643" s="12"/>
      <c r="O643" s="18"/>
      <c r="P643" s="14"/>
      <c r="Q643" s="21"/>
      <c r="R643" s="14"/>
      <c r="S643" s="4"/>
      <c r="T643" s="3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35"/>
      <c r="B644" s="51"/>
      <c r="C644" s="7"/>
      <c r="D644" s="13"/>
      <c r="E644" s="14"/>
      <c r="F644" s="14"/>
      <c r="G644" s="14"/>
      <c r="H644" s="14"/>
      <c r="I644" s="13"/>
      <c r="J644" s="35"/>
      <c r="K644" s="2"/>
      <c r="L644" s="18"/>
      <c r="M644" s="12"/>
      <c r="N644" s="12"/>
      <c r="O644" s="18"/>
      <c r="P644" s="14"/>
      <c r="Q644" s="21"/>
      <c r="R644" s="14"/>
      <c r="S644" s="4"/>
      <c r="T644" s="3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35"/>
      <c r="B645" s="51"/>
      <c r="C645" s="7"/>
      <c r="D645" s="13"/>
      <c r="E645" s="14"/>
      <c r="F645" s="14"/>
      <c r="G645" s="14"/>
      <c r="H645" s="14"/>
      <c r="I645" s="13"/>
      <c r="J645" s="35"/>
      <c r="K645" s="2"/>
      <c r="L645" s="18"/>
      <c r="M645" s="12"/>
      <c r="N645" s="12"/>
      <c r="O645" s="18"/>
      <c r="P645" s="14"/>
      <c r="Q645" s="21"/>
      <c r="R645" s="14"/>
      <c r="S645" s="4"/>
      <c r="T645" s="3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35"/>
      <c r="B646" s="51"/>
      <c r="C646" s="7"/>
      <c r="D646" s="13"/>
      <c r="E646" s="14"/>
      <c r="F646" s="14"/>
      <c r="G646" s="14"/>
      <c r="H646" s="14"/>
      <c r="I646" s="13"/>
      <c r="J646" s="35"/>
      <c r="K646" s="2"/>
      <c r="L646" s="18"/>
      <c r="M646" s="12"/>
      <c r="N646" s="12"/>
      <c r="O646" s="18"/>
      <c r="P646" s="14"/>
      <c r="Q646" s="21"/>
      <c r="R646" s="14"/>
      <c r="S646" s="4"/>
      <c r="T646" s="3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35"/>
      <c r="B647" s="51"/>
      <c r="C647" s="7"/>
      <c r="D647" s="13"/>
      <c r="E647" s="14"/>
      <c r="F647" s="14"/>
      <c r="G647" s="14"/>
      <c r="H647" s="14"/>
      <c r="I647" s="13"/>
      <c r="J647" s="35"/>
      <c r="K647" s="2"/>
      <c r="L647" s="18"/>
      <c r="M647" s="12"/>
      <c r="N647" s="12"/>
      <c r="O647" s="18"/>
      <c r="P647" s="14"/>
      <c r="Q647" s="21"/>
      <c r="R647" s="14"/>
      <c r="S647" s="4"/>
      <c r="T647" s="3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35"/>
      <c r="B648" s="51"/>
      <c r="C648" s="7"/>
      <c r="D648" s="13"/>
      <c r="E648" s="14"/>
      <c r="F648" s="14"/>
      <c r="G648" s="14"/>
      <c r="H648" s="14"/>
      <c r="I648" s="13"/>
      <c r="J648" s="35"/>
      <c r="K648" s="2"/>
      <c r="L648" s="18"/>
      <c r="M648" s="12"/>
      <c r="N648" s="12"/>
      <c r="O648" s="18"/>
      <c r="P648" s="14"/>
      <c r="Q648" s="21"/>
      <c r="R648" s="14"/>
      <c r="S648" s="4"/>
      <c r="T648" s="3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35"/>
      <c r="B649" s="51"/>
      <c r="C649" s="7"/>
      <c r="D649" s="13"/>
      <c r="E649" s="14"/>
      <c r="F649" s="14"/>
      <c r="G649" s="14"/>
      <c r="H649" s="14"/>
      <c r="I649" s="13"/>
      <c r="J649" s="35"/>
      <c r="K649" s="2"/>
      <c r="L649" s="18"/>
      <c r="M649" s="12"/>
      <c r="N649" s="12"/>
      <c r="O649" s="18"/>
      <c r="P649" s="14"/>
      <c r="Q649" s="21"/>
      <c r="R649" s="14"/>
      <c r="S649" s="4"/>
      <c r="T649" s="3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35"/>
      <c r="B650" s="51"/>
      <c r="C650" s="7"/>
      <c r="D650" s="13"/>
      <c r="E650" s="14"/>
      <c r="F650" s="14"/>
      <c r="G650" s="14"/>
      <c r="H650" s="14"/>
      <c r="I650" s="13"/>
      <c r="J650" s="35"/>
      <c r="K650" s="2"/>
      <c r="L650" s="18"/>
      <c r="M650" s="12"/>
      <c r="N650" s="12"/>
      <c r="O650" s="18"/>
      <c r="P650" s="14"/>
      <c r="Q650" s="21"/>
      <c r="R650" s="14"/>
      <c r="S650" s="4"/>
      <c r="T650" s="3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35"/>
      <c r="B651" s="51"/>
      <c r="C651" s="7"/>
      <c r="D651" s="13"/>
      <c r="E651" s="14"/>
      <c r="F651" s="14"/>
      <c r="G651" s="14"/>
      <c r="H651" s="14"/>
      <c r="I651" s="13"/>
      <c r="J651" s="35"/>
      <c r="K651" s="2"/>
      <c r="L651" s="18"/>
      <c r="M651" s="12"/>
      <c r="N651" s="12"/>
      <c r="O651" s="18"/>
      <c r="P651" s="14"/>
      <c r="Q651" s="21"/>
      <c r="R651" s="14"/>
      <c r="S651" s="4"/>
      <c r="T651" s="3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35"/>
      <c r="B652" s="51"/>
      <c r="C652" s="7"/>
      <c r="D652" s="13"/>
      <c r="E652" s="14"/>
      <c r="F652" s="14"/>
      <c r="G652" s="14"/>
      <c r="H652" s="14"/>
      <c r="I652" s="13"/>
      <c r="J652" s="35"/>
      <c r="K652" s="2"/>
      <c r="L652" s="18"/>
      <c r="M652" s="12"/>
      <c r="N652" s="12"/>
      <c r="O652" s="18"/>
      <c r="P652" s="14"/>
      <c r="Q652" s="21"/>
      <c r="R652" s="14"/>
      <c r="S652" s="4"/>
      <c r="T652" s="3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35"/>
      <c r="B653" s="51"/>
      <c r="C653" s="7"/>
      <c r="D653" s="13"/>
      <c r="E653" s="14"/>
      <c r="F653" s="14"/>
      <c r="G653" s="14"/>
      <c r="H653" s="14"/>
      <c r="I653" s="13"/>
      <c r="J653" s="35"/>
      <c r="K653" s="2"/>
      <c r="L653" s="18"/>
      <c r="M653" s="12"/>
      <c r="N653" s="12"/>
      <c r="O653" s="18"/>
      <c r="P653" s="14"/>
      <c r="Q653" s="21"/>
      <c r="R653" s="14"/>
      <c r="S653" s="4"/>
      <c r="T653" s="3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35"/>
      <c r="B654" s="51"/>
      <c r="C654" s="7"/>
      <c r="D654" s="13"/>
      <c r="E654" s="14"/>
      <c r="F654" s="14"/>
      <c r="G654" s="14"/>
      <c r="H654" s="14"/>
      <c r="I654" s="13"/>
      <c r="J654" s="35"/>
      <c r="K654" s="2"/>
      <c r="L654" s="18"/>
      <c r="M654" s="12"/>
      <c r="N654" s="12"/>
      <c r="O654" s="18"/>
      <c r="P654" s="14"/>
      <c r="Q654" s="21"/>
      <c r="R654" s="14"/>
      <c r="S654" s="4"/>
      <c r="T654" s="3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35"/>
      <c r="B655" s="51"/>
      <c r="C655" s="7"/>
      <c r="D655" s="13"/>
      <c r="E655" s="14"/>
      <c r="F655" s="14"/>
      <c r="G655" s="14"/>
      <c r="H655" s="14"/>
      <c r="I655" s="13"/>
      <c r="J655" s="35"/>
      <c r="K655" s="2"/>
      <c r="L655" s="18"/>
      <c r="M655" s="12"/>
      <c r="N655" s="12"/>
      <c r="O655" s="18"/>
      <c r="P655" s="14"/>
      <c r="Q655" s="21"/>
      <c r="R655" s="14"/>
      <c r="S655" s="4"/>
      <c r="T655" s="3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35"/>
      <c r="B656" s="51"/>
      <c r="C656" s="7"/>
      <c r="D656" s="13"/>
      <c r="E656" s="14"/>
      <c r="F656" s="14"/>
      <c r="G656" s="14"/>
      <c r="H656" s="14"/>
      <c r="I656" s="13"/>
      <c r="J656" s="35"/>
      <c r="K656" s="2"/>
      <c r="L656" s="18"/>
      <c r="M656" s="12"/>
      <c r="N656" s="12"/>
      <c r="O656" s="18"/>
      <c r="P656" s="14"/>
      <c r="Q656" s="21"/>
      <c r="R656" s="14"/>
      <c r="S656" s="4"/>
      <c r="T656" s="3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35"/>
      <c r="B657" s="51"/>
      <c r="C657" s="7"/>
      <c r="D657" s="13"/>
      <c r="E657" s="14"/>
      <c r="F657" s="14"/>
      <c r="G657" s="14"/>
      <c r="H657" s="14"/>
      <c r="I657" s="13"/>
      <c r="J657" s="35"/>
      <c r="K657" s="2"/>
      <c r="L657" s="18"/>
      <c r="M657" s="12"/>
      <c r="N657" s="12"/>
      <c r="O657" s="18"/>
      <c r="P657" s="14"/>
      <c r="Q657" s="21"/>
      <c r="R657" s="14"/>
      <c r="S657" s="4"/>
      <c r="T657" s="3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35"/>
      <c r="B658" s="51"/>
      <c r="C658" s="7"/>
      <c r="D658" s="13"/>
      <c r="E658" s="14"/>
      <c r="F658" s="14"/>
      <c r="G658" s="14"/>
      <c r="H658" s="14"/>
      <c r="I658" s="13"/>
      <c r="J658" s="35"/>
      <c r="K658" s="2"/>
      <c r="L658" s="18"/>
      <c r="M658" s="12"/>
      <c r="N658" s="12"/>
      <c r="O658" s="18"/>
      <c r="P658" s="14"/>
      <c r="Q658" s="21"/>
      <c r="R658" s="14"/>
      <c r="S658" s="4"/>
      <c r="T658" s="3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35"/>
      <c r="B659" s="51"/>
      <c r="C659" s="7"/>
      <c r="D659" s="13"/>
      <c r="E659" s="14"/>
      <c r="F659" s="14"/>
      <c r="G659" s="14"/>
      <c r="H659" s="14"/>
      <c r="I659" s="13"/>
      <c r="J659" s="35"/>
      <c r="K659" s="2"/>
      <c r="L659" s="18"/>
      <c r="M659" s="12"/>
      <c r="N659" s="12"/>
      <c r="O659" s="18"/>
      <c r="P659" s="14"/>
      <c r="Q659" s="21"/>
      <c r="R659" s="14"/>
      <c r="S659" s="4"/>
      <c r="T659" s="3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35"/>
      <c r="B660" s="51"/>
      <c r="C660" s="7"/>
      <c r="D660" s="13"/>
      <c r="E660" s="14"/>
      <c r="F660" s="14"/>
      <c r="G660" s="14"/>
      <c r="H660" s="14"/>
      <c r="I660" s="13"/>
      <c r="J660" s="35"/>
      <c r="K660" s="2"/>
      <c r="L660" s="18"/>
      <c r="M660" s="12"/>
      <c r="N660" s="12"/>
      <c r="O660" s="18"/>
      <c r="P660" s="14"/>
      <c r="Q660" s="21"/>
      <c r="R660" s="14"/>
      <c r="S660" s="4"/>
      <c r="T660" s="3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35"/>
      <c r="B661" s="51"/>
      <c r="C661" s="7"/>
      <c r="D661" s="13"/>
      <c r="E661" s="14"/>
      <c r="F661" s="14"/>
      <c r="G661" s="14"/>
      <c r="H661" s="14"/>
      <c r="I661" s="13"/>
      <c r="J661" s="35"/>
      <c r="K661" s="2"/>
      <c r="L661" s="18"/>
      <c r="M661" s="12"/>
      <c r="N661" s="12"/>
      <c r="O661" s="18"/>
      <c r="P661" s="14"/>
      <c r="Q661" s="21"/>
      <c r="R661" s="14"/>
      <c r="S661" s="4"/>
      <c r="T661" s="3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35"/>
      <c r="B662" s="51"/>
      <c r="C662" s="7"/>
      <c r="D662" s="13"/>
      <c r="E662" s="14"/>
      <c r="F662" s="14"/>
      <c r="G662" s="14"/>
      <c r="H662" s="14"/>
      <c r="I662" s="13"/>
      <c r="J662" s="35"/>
      <c r="K662" s="2"/>
      <c r="L662" s="18"/>
      <c r="M662" s="12"/>
      <c r="N662" s="12"/>
      <c r="O662" s="18"/>
      <c r="P662" s="14"/>
      <c r="Q662" s="21"/>
      <c r="R662" s="14"/>
      <c r="S662" s="4"/>
      <c r="T662" s="3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35"/>
      <c r="B663" s="51"/>
      <c r="C663" s="7"/>
      <c r="D663" s="13"/>
      <c r="E663" s="14"/>
      <c r="F663" s="14"/>
      <c r="G663" s="14"/>
      <c r="H663" s="14"/>
      <c r="I663" s="13"/>
      <c r="J663" s="35"/>
      <c r="K663" s="2"/>
      <c r="L663" s="18"/>
      <c r="M663" s="12"/>
      <c r="N663" s="12"/>
      <c r="O663" s="18"/>
      <c r="P663" s="14"/>
      <c r="Q663" s="21"/>
      <c r="R663" s="14"/>
      <c r="S663" s="4"/>
      <c r="T663" s="3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35"/>
      <c r="B664" s="51"/>
      <c r="C664" s="7"/>
      <c r="D664" s="13"/>
      <c r="E664" s="14"/>
      <c r="F664" s="14"/>
      <c r="G664" s="14"/>
      <c r="H664" s="14"/>
      <c r="I664" s="13"/>
      <c r="J664" s="35"/>
      <c r="K664" s="2"/>
      <c r="L664" s="18"/>
      <c r="M664" s="12"/>
      <c r="N664" s="12"/>
      <c r="O664" s="18"/>
      <c r="P664" s="14"/>
      <c r="Q664" s="21"/>
      <c r="R664" s="14"/>
      <c r="S664" s="4"/>
      <c r="T664" s="3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35"/>
      <c r="B665" s="51"/>
      <c r="C665" s="7"/>
      <c r="D665" s="13"/>
      <c r="E665" s="14"/>
      <c r="F665" s="14"/>
      <c r="G665" s="14"/>
      <c r="H665" s="14"/>
      <c r="I665" s="13"/>
      <c r="J665" s="35"/>
      <c r="K665" s="2"/>
      <c r="L665" s="18"/>
      <c r="M665" s="12"/>
      <c r="N665" s="12"/>
      <c r="O665" s="18"/>
      <c r="P665" s="14"/>
      <c r="Q665" s="21"/>
      <c r="R665" s="14"/>
      <c r="S665" s="4"/>
      <c r="T665" s="3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35"/>
      <c r="B666" s="51"/>
      <c r="C666" s="7"/>
      <c r="D666" s="13"/>
      <c r="E666" s="14"/>
      <c r="F666" s="14"/>
      <c r="G666" s="14"/>
      <c r="H666" s="14"/>
      <c r="I666" s="13"/>
      <c r="J666" s="35"/>
      <c r="K666" s="2"/>
      <c r="L666" s="18"/>
      <c r="M666" s="12"/>
      <c r="N666" s="12"/>
      <c r="O666" s="18"/>
      <c r="P666" s="14"/>
      <c r="Q666" s="21"/>
      <c r="R666" s="14"/>
      <c r="S666" s="4"/>
      <c r="T666" s="3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35"/>
      <c r="B667" s="51"/>
      <c r="C667" s="7"/>
      <c r="D667" s="13"/>
      <c r="E667" s="14"/>
      <c r="F667" s="14"/>
      <c r="G667" s="14"/>
      <c r="H667" s="14"/>
      <c r="I667" s="13"/>
      <c r="J667" s="35"/>
      <c r="K667" s="2"/>
      <c r="L667" s="18"/>
      <c r="M667" s="12"/>
      <c r="N667" s="12"/>
      <c r="O667" s="18"/>
      <c r="P667" s="14"/>
      <c r="Q667" s="21"/>
      <c r="R667" s="14"/>
      <c r="S667" s="4"/>
      <c r="T667" s="3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35"/>
      <c r="B668" s="51"/>
      <c r="C668" s="7"/>
      <c r="D668" s="13"/>
      <c r="E668" s="14"/>
      <c r="F668" s="14"/>
      <c r="G668" s="14"/>
      <c r="H668" s="14"/>
      <c r="I668" s="13"/>
      <c r="J668" s="35"/>
      <c r="K668" s="2"/>
      <c r="L668" s="18"/>
      <c r="M668" s="12"/>
      <c r="N668" s="12"/>
      <c r="O668" s="18"/>
      <c r="P668" s="14"/>
      <c r="Q668" s="21"/>
      <c r="R668" s="14"/>
      <c r="S668" s="4"/>
      <c r="T668" s="3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35"/>
      <c r="B669" s="51"/>
      <c r="C669" s="7"/>
      <c r="D669" s="13"/>
      <c r="E669" s="14"/>
      <c r="F669" s="14"/>
      <c r="G669" s="14"/>
      <c r="H669" s="14"/>
      <c r="I669" s="13"/>
      <c r="J669" s="35"/>
      <c r="K669" s="2"/>
      <c r="L669" s="18"/>
      <c r="M669" s="12"/>
      <c r="N669" s="12"/>
      <c r="O669" s="18"/>
      <c r="P669" s="14"/>
      <c r="Q669" s="21"/>
      <c r="R669" s="14"/>
      <c r="S669" s="4"/>
      <c r="T669" s="3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35"/>
      <c r="B670" s="51"/>
      <c r="C670" s="7"/>
      <c r="D670" s="13"/>
      <c r="E670" s="14"/>
      <c r="F670" s="14"/>
      <c r="G670" s="14"/>
      <c r="H670" s="14"/>
      <c r="I670" s="13"/>
      <c r="J670" s="35"/>
      <c r="K670" s="2"/>
      <c r="L670" s="18"/>
      <c r="M670" s="12"/>
      <c r="N670" s="12"/>
      <c r="O670" s="18"/>
      <c r="P670" s="14"/>
      <c r="Q670" s="21"/>
      <c r="R670" s="14"/>
      <c r="S670" s="4"/>
      <c r="T670" s="3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35"/>
      <c r="B671" s="51"/>
      <c r="C671" s="7"/>
      <c r="D671" s="13"/>
      <c r="E671" s="14"/>
      <c r="F671" s="14"/>
      <c r="G671" s="14"/>
      <c r="H671" s="14"/>
      <c r="I671" s="13"/>
      <c r="J671" s="35"/>
      <c r="K671" s="2"/>
      <c r="L671" s="18"/>
      <c r="M671" s="12"/>
      <c r="N671" s="12"/>
      <c r="O671" s="18"/>
      <c r="P671" s="14"/>
      <c r="Q671" s="21"/>
      <c r="R671" s="14"/>
      <c r="S671" s="4"/>
      <c r="T671" s="3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35"/>
      <c r="B672" s="51"/>
      <c r="C672" s="7"/>
      <c r="D672" s="13"/>
      <c r="E672" s="14"/>
      <c r="F672" s="14"/>
      <c r="G672" s="14"/>
      <c r="H672" s="14"/>
      <c r="I672" s="13"/>
      <c r="J672" s="35"/>
      <c r="K672" s="2"/>
      <c r="L672" s="18"/>
      <c r="M672" s="12"/>
      <c r="N672" s="12"/>
      <c r="O672" s="18"/>
      <c r="P672" s="14"/>
      <c r="Q672" s="21"/>
      <c r="R672" s="14"/>
      <c r="S672" s="4"/>
      <c r="T672" s="3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35"/>
      <c r="B673" s="51"/>
      <c r="C673" s="7"/>
      <c r="D673" s="13"/>
      <c r="E673" s="14"/>
      <c r="F673" s="14"/>
      <c r="G673" s="14"/>
      <c r="H673" s="14"/>
      <c r="I673" s="13"/>
      <c r="J673" s="35"/>
      <c r="K673" s="2"/>
      <c r="L673" s="18"/>
      <c r="M673" s="12"/>
      <c r="N673" s="12"/>
      <c r="O673" s="18"/>
      <c r="P673" s="14"/>
      <c r="Q673" s="21"/>
      <c r="R673" s="14"/>
      <c r="S673" s="4"/>
      <c r="T673" s="3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35"/>
      <c r="B674" s="51"/>
      <c r="C674" s="7"/>
      <c r="D674" s="13"/>
      <c r="E674" s="14"/>
      <c r="F674" s="14"/>
      <c r="G674" s="14"/>
      <c r="H674" s="14"/>
      <c r="I674" s="13"/>
      <c r="J674" s="35"/>
      <c r="K674" s="2"/>
      <c r="L674" s="18"/>
      <c r="M674" s="12"/>
      <c r="N674" s="12"/>
      <c r="O674" s="18"/>
      <c r="P674" s="14"/>
      <c r="Q674" s="21"/>
      <c r="R674" s="14"/>
      <c r="S674" s="4"/>
      <c r="T674" s="3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35"/>
      <c r="B675" s="51"/>
      <c r="C675" s="7"/>
      <c r="D675" s="13"/>
      <c r="E675" s="14"/>
      <c r="F675" s="14"/>
      <c r="G675" s="14"/>
      <c r="H675" s="14"/>
      <c r="I675" s="13"/>
      <c r="J675" s="35"/>
      <c r="K675" s="2"/>
      <c r="L675" s="18"/>
      <c r="M675" s="12"/>
      <c r="N675" s="12"/>
      <c r="O675" s="18"/>
      <c r="P675" s="14"/>
      <c r="Q675" s="21"/>
      <c r="R675" s="14"/>
      <c r="S675" s="4"/>
      <c r="T675" s="3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35"/>
      <c r="B676" s="51"/>
      <c r="C676" s="7"/>
      <c r="D676" s="13"/>
      <c r="E676" s="14"/>
      <c r="F676" s="14"/>
      <c r="G676" s="14"/>
      <c r="H676" s="14"/>
      <c r="I676" s="13"/>
      <c r="J676" s="35"/>
      <c r="K676" s="2"/>
      <c r="L676" s="18"/>
      <c r="M676" s="12"/>
      <c r="N676" s="12"/>
      <c r="O676" s="18"/>
      <c r="P676" s="14"/>
      <c r="Q676" s="21"/>
      <c r="R676" s="14"/>
      <c r="S676" s="4"/>
      <c r="T676" s="3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35"/>
      <c r="B677" s="51"/>
      <c r="C677" s="7"/>
      <c r="D677" s="13"/>
      <c r="E677" s="14"/>
      <c r="F677" s="14"/>
      <c r="G677" s="14"/>
      <c r="H677" s="14"/>
      <c r="I677" s="13"/>
      <c r="J677" s="35"/>
      <c r="K677" s="2"/>
      <c r="L677" s="18"/>
      <c r="M677" s="12"/>
      <c r="N677" s="12"/>
      <c r="O677" s="18"/>
      <c r="P677" s="14"/>
      <c r="Q677" s="21"/>
      <c r="R677" s="14"/>
      <c r="S677" s="4"/>
      <c r="T677" s="3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35"/>
      <c r="B678" s="51"/>
      <c r="C678" s="7"/>
      <c r="D678" s="13"/>
      <c r="E678" s="14"/>
      <c r="F678" s="14"/>
      <c r="G678" s="14"/>
      <c r="H678" s="14"/>
      <c r="I678" s="13"/>
      <c r="J678" s="35"/>
      <c r="K678" s="2"/>
      <c r="L678" s="18"/>
      <c r="M678" s="12"/>
      <c r="N678" s="12"/>
      <c r="O678" s="18"/>
      <c r="P678" s="14"/>
      <c r="Q678" s="21"/>
      <c r="R678" s="14"/>
      <c r="S678" s="4"/>
      <c r="T678" s="3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35"/>
      <c r="B679" s="51"/>
      <c r="C679" s="7"/>
      <c r="D679" s="13"/>
      <c r="E679" s="14"/>
      <c r="F679" s="14"/>
      <c r="G679" s="14"/>
      <c r="H679" s="14"/>
      <c r="I679" s="13"/>
      <c r="J679" s="35"/>
      <c r="K679" s="2"/>
      <c r="L679" s="18"/>
      <c r="M679" s="12"/>
      <c r="N679" s="12"/>
      <c r="O679" s="18"/>
      <c r="P679" s="14"/>
      <c r="Q679" s="21"/>
      <c r="R679" s="14"/>
      <c r="S679" s="4"/>
      <c r="T679" s="3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35"/>
      <c r="B680" s="51"/>
      <c r="C680" s="7"/>
      <c r="D680" s="13"/>
      <c r="E680" s="14"/>
      <c r="F680" s="14"/>
      <c r="G680" s="14"/>
      <c r="H680" s="14"/>
      <c r="I680" s="13"/>
      <c r="J680" s="35"/>
      <c r="K680" s="2"/>
      <c r="L680" s="18"/>
      <c r="M680" s="12"/>
      <c r="N680" s="12"/>
      <c r="O680" s="18"/>
      <c r="P680" s="14"/>
      <c r="Q680" s="21"/>
      <c r="R680" s="14"/>
      <c r="S680" s="4"/>
      <c r="T680" s="3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35"/>
      <c r="B681" s="51"/>
      <c r="C681" s="7"/>
      <c r="D681" s="13"/>
      <c r="E681" s="14"/>
      <c r="F681" s="14"/>
      <c r="G681" s="14"/>
      <c r="H681" s="14"/>
      <c r="I681" s="13"/>
      <c r="J681" s="35"/>
      <c r="K681" s="2"/>
      <c r="L681" s="18"/>
      <c r="M681" s="12"/>
      <c r="N681" s="12"/>
      <c r="O681" s="18"/>
      <c r="P681" s="14"/>
      <c r="Q681" s="21"/>
      <c r="R681" s="14"/>
      <c r="S681" s="4"/>
      <c r="T681" s="3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35"/>
      <c r="B682" s="51"/>
      <c r="C682" s="7"/>
      <c r="D682" s="13"/>
      <c r="E682" s="14"/>
      <c r="F682" s="14"/>
      <c r="G682" s="14"/>
      <c r="H682" s="14"/>
      <c r="I682" s="13"/>
      <c r="J682" s="35"/>
      <c r="K682" s="2"/>
      <c r="L682" s="18"/>
      <c r="M682" s="12"/>
      <c r="N682" s="12"/>
      <c r="O682" s="18"/>
      <c r="P682" s="14"/>
      <c r="Q682" s="21"/>
      <c r="R682" s="14"/>
      <c r="S682" s="4"/>
      <c r="T682" s="3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35"/>
      <c r="B683" s="51"/>
      <c r="C683" s="7"/>
      <c r="D683" s="13"/>
      <c r="E683" s="14"/>
      <c r="F683" s="14"/>
      <c r="G683" s="14"/>
      <c r="H683" s="14"/>
      <c r="I683" s="13"/>
      <c r="J683" s="35"/>
      <c r="K683" s="2"/>
      <c r="L683" s="18"/>
      <c r="M683" s="12"/>
      <c r="N683" s="12"/>
      <c r="O683" s="18"/>
      <c r="P683" s="14"/>
      <c r="Q683" s="21"/>
      <c r="R683" s="14"/>
      <c r="S683" s="4"/>
      <c r="T683" s="3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35"/>
      <c r="B684" s="51"/>
      <c r="C684" s="7"/>
      <c r="D684" s="13"/>
      <c r="E684" s="14"/>
      <c r="F684" s="14"/>
      <c r="G684" s="14"/>
      <c r="H684" s="14"/>
      <c r="I684" s="13"/>
      <c r="J684" s="35"/>
      <c r="K684" s="2"/>
      <c r="L684" s="18"/>
      <c r="M684" s="12"/>
      <c r="N684" s="12"/>
      <c r="O684" s="18"/>
      <c r="P684" s="14"/>
      <c r="Q684" s="21"/>
      <c r="R684" s="14"/>
      <c r="S684" s="4"/>
      <c r="T684" s="3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35"/>
      <c r="B685" s="51"/>
      <c r="C685" s="7"/>
      <c r="D685" s="13"/>
      <c r="E685" s="14"/>
      <c r="F685" s="14"/>
      <c r="G685" s="14"/>
      <c r="H685" s="14"/>
      <c r="I685" s="13"/>
      <c r="J685" s="35"/>
      <c r="K685" s="2"/>
      <c r="L685" s="18"/>
      <c r="M685" s="12"/>
      <c r="N685" s="12"/>
      <c r="O685" s="18"/>
      <c r="P685" s="14"/>
      <c r="Q685" s="21"/>
      <c r="R685" s="14"/>
      <c r="S685" s="4"/>
      <c r="T685" s="3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35"/>
      <c r="B686" s="51"/>
      <c r="C686" s="7"/>
      <c r="D686" s="13"/>
      <c r="E686" s="14"/>
      <c r="F686" s="14"/>
      <c r="G686" s="14"/>
      <c r="H686" s="14"/>
      <c r="I686" s="13"/>
      <c r="J686" s="35"/>
      <c r="K686" s="2"/>
      <c r="L686" s="18"/>
      <c r="M686" s="12"/>
      <c r="N686" s="12"/>
      <c r="O686" s="18"/>
      <c r="P686" s="14"/>
      <c r="Q686" s="21"/>
      <c r="R686" s="14"/>
      <c r="S686" s="4"/>
      <c r="T686" s="3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35"/>
      <c r="B687" s="51"/>
      <c r="C687" s="7"/>
      <c r="D687" s="13"/>
      <c r="E687" s="14"/>
      <c r="F687" s="14"/>
      <c r="G687" s="14"/>
      <c r="H687" s="14"/>
      <c r="I687" s="13"/>
      <c r="J687" s="35"/>
      <c r="K687" s="2"/>
      <c r="L687" s="18"/>
      <c r="M687" s="12"/>
      <c r="N687" s="12"/>
      <c r="O687" s="18"/>
      <c r="P687" s="14"/>
      <c r="Q687" s="21"/>
      <c r="R687" s="14"/>
      <c r="S687" s="4"/>
      <c r="T687" s="3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35"/>
      <c r="B688" s="51"/>
      <c r="C688" s="7"/>
      <c r="D688" s="13"/>
      <c r="E688" s="14"/>
      <c r="F688" s="14"/>
      <c r="G688" s="14"/>
      <c r="H688" s="14"/>
      <c r="I688" s="13"/>
      <c r="J688" s="35"/>
      <c r="K688" s="2"/>
      <c r="L688" s="18"/>
      <c r="M688" s="12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35"/>
      <c r="B689" s="51"/>
      <c r="C689" s="7"/>
      <c r="D689" s="13"/>
      <c r="E689" s="14"/>
      <c r="F689" s="14"/>
      <c r="G689" s="14"/>
      <c r="H689" s="14"/>
      <c r="I689" s="13"/>
      <c r="J689" s="35"/>
      <c r="K689" s="2"/>
      <c r="L689" s="18"/>
      <c r="M689" s="12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35"/>
      <c r="B690" s="51"/>
      <c r="C690" s="7"/>
      <c r="D690" s="13"/>
      <c r="E690" s="14"/>
      <c r="F690" s="14"/>
      <c r="G690" s="14"/>
      <c r="H690" s="14"/>
      <c r="I690" s="13"/>
      <c r="J690" s="35"/>
      <c r="K690" s="2"/>
      <c r="L690" s="18"/>
      <c r="M690" s="12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35"/>
      <c r="B691" s="51"/>
      <c r="C691" s="7"/>
      <c r="D691" s="13"/>
      <c r="E691" s="14"/>
      <c r="F691" s="14"/>
      <c r="G691" s="14"/>
      <c r="H691" s="14"/>
      <c r="I691" s="13"/>
      <c r="J691" s="35"/>
      <c r="K691" s="2"/>
      <c r="L691" s="18"/>
      <c r="M691" s="12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35"/>
      <c r="B692" s="51"/>
      <c r="C692" s="7"/>
      <c r="D692" s="13"/>
      <c r="E692" s="14"/>
      <c r="F692" s="14"/>
      <c r="G692" s="14"/>
      <c r="H692" s="14"/>
      <c r="I692" s="13"/>
      <c r="J692" s="35"/>
      <c r="K692" s="2"/>
      <c r="L692" s="18"/>
      <c r="M692" s="12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35"/>
      <c r="B693" s="51"/>
      <c r="C693" s="7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35"/>
      <c r="B694" s="51"/>
      <c r="C694" s="7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35"/>
      <c r="B695" s="51"/>
      <c r="C695" s="7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35"/>
      <c r="B696" s="51"/>
      <c r="C696" s="7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35"/>
      <c r="B697" s="51"/>
      <c r="C697" s="7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35"/>
      <c r="B698" s="51"/>
      <c r="C698" s="7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35"/>
      <c r="B699" s="51"/>
      <c r="C699" s="7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35"/>
      <c r="B700" s="51"/>
      <c r="C700" s="7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35"/>
      <c r="B701" s="51"/>
      <c r="C701" s="7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35"/>
      <c r="B702" s="51"/>
      <c r="C702" s="7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35"/>
      <c r="B703" s="51"/>
      <c r="C703" s="7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35"/>
      <c r="B704" s="51"/>
      <c r="C704" s="7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35"/>
      <c r="B705" s="51"/>
      <c r="C705" s="7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35"/>
      <c r="B706" s="51"/>
      <c r="C706" s="7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35"/>
      <c r="B707" s="51"/>
      <c r="C707" s="7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35"/>
      <c r="B708" s="51"/>
      <c r="C708" s="7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35"/>
      <c r="B709" s="51"/>
      <c r="C709" s="7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35"/>
      <c r="B710" s="51"/>
      <c r="C710" s="7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35"/>
      <c r="B711" s="51"/>
      <c r="C711" s="7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35"/>
      <c r="B712" s="51"/>
      <c r="C712" s="7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35"/>
      <c r="B713" s="51"/>
      <c r="C713" s="7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35"/>
      <c r="B714" s="51"/>
      <c r="C714" s="7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35"/>
      <c r="B715" s="51"/>
      <c r="C715" s="7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35"/>
      <c r="B716" s="51"/>
      <c r="C716" s="7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35"/>
      <c r="B717" s="51"/>
      <c r="C717" s="7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35"/>
      <c r="B718" s="51"/>
      <c r="C718" s="7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35"/>
      <c r="B719" s="51"/>
      <c r="C719" s="7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35"/>
      <c r="B720" s="51"/>
      <c r="C720" s="7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35"/>
      <c r="B721" s="51"/>
      <c r="C721" s="7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35"/>
      <c r="B722" s="51"/>
      <c r="C722" s="7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35"/>
      <c r="B723" s="51"/>
      <c r="C723" s="7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35"/>
      <c r="B724" s="51"/>
      <c r="C724" s="7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35"/>
      <c r="B725" s="51"/>
      <c r="C725" s="7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35"/>
      <c r="B726" s="51"/>
      <c r="C726" s="7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35"/>
      <c r="B727" s="51"/>
      <c r="C727" s="7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35"/>
      <c r="B728" s="51"/>
      <c r="C728" s="7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35"/>
      <c r="B729" s="51"/>
      <c r="C729" s="7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35"/>
      <c r="B730" s="51"/>
      <c r="C730" s="7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35"/>
      <c r="B731" s="51"/>
      <c r="C731" s="7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35"/>
      <c r="B732" s="51"/>
      <c r="C732" s="7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35"/>
      <c r="B733" s="51"/>
      <c r="C733" s="7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35"/>
      <c r="B734" s="51"/>
      <c r="C734" s="7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35"/>
      <c r="B735" s="51"/>
      <c r="C735" s="7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35"/>
      <c r="B736" s="51"/>
      <c r="C736" s="7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35"/>
      <c r="B737" s="51"/>
      <c r="C737" s="7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35"/>
      <c r="B738" s="51"/>
      <c r="C738" s="7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35"/>
      <c r="B739" s="51"/>
      <c r="C739" s="7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35"/>
      <c r="B740" s="51"/>
      <c r="C740" s="7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35"/>
      <c r="B741" s="51"/>
      <c r="C741" s="7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35"/>
      <c r="B742" s="51"/>
      <c r="C742" s="7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35"/>
      <c r="B743" s="51"/>
      <c r="C743" s="7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</row>
    <row r="744" spans="1:151" x14ac:dyDescent="0.15">
      <c r="A744" s="35"/>
      <c r="B744" s="51"/>
      <c r="C744" s="7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35"/>
      <c r="B745" s="51"/>
      <c r="C745" s="7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35"/>
      <c r="B746" s="51"/>
      <c r="C746" s="7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35"/>
      <c r="B747" s="51"/>
      <c r="C747" s="7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35"/>
      <c r="B748" s="51"/>
      <c r="C748" s="7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35"/>
      <c r="B749" s="51"/>
      <c r="C749" s="7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35"/>
      <c r="B750" s="51"/>
      <c r="C750" s="7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35"/>
      <c r="B751" s="51"/>
      <c r="C751" s="7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35"/>
      <c r="B752" s="51"/>
      <c r="C752" s="7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35"/>
      <c r="B753" s="51"/>
      <c r="C753" s="7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35"/>
      <c r="B754" s="51"/>
      <c r="C754" s="7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35"/>
      <c r="B755" s="51"/>
      <c r="C755" s="7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35"/>
      <c r="B756" s="51"/>
      <c r="C756" s="7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35"/>
      <c r="B757" s="51"/>
      <c r="C757" s="7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35"/>
      <c r="B758" s="51"/>
      <c r="C758" s="7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35"/>
      <c r="B759" s="51"/>
      <c r="C759" s="7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35"/>
      <c r="B760" s="51"/>
      <c r="C760" s="7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35"/>
      <c r="B761" s="51"/>
      <c r="C761" s="7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35"/>
      <c r="B762" s="51"/>
      <c r="C762" s="7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35"/>
      <c r="B763" s="51"/>
      <c r="C763" s="7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35"/>
      <c r="B764" s="51"/>
      <c r="C764" s="7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35"/>
      <c r="B765" s="51"/>
      <c r="C765" s="7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35"/>
      <c r="B766" s="51"/>
      <c r="C766" s="7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35"/>
      <c r="B767" s="51"/>
      <c r="C767" s="7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35"/>
      <c r="B768" s="51"/>
      <c r="C768" s="7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35"/>
      <c r="B769" s="51"/>
      <c r="C769" s="7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35"/>
      <c r="B770" s="51"/>
      <c r="C770" s="7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35"/>
      <c r="B771" s="51"/>
      <c r="C771" s="7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35"/>
      <c r="B772" s="51"/>
      <c r="C772" s="7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35"/>
      <c r="B773" s="51"/>
      <c r="C773" s="7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35"/>
      <c r="B774" s="51"/>
      <c r="C774" s="7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35"/>
      <c r="B775" s="51"/>
      <c r="C775" s="7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35"/>
      <c r="B776" s="51"/>
      <c r="C776" s="7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35"/>
      <c r="B777" s="51"/>
      <c r="C777" s="7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35"/>
      <c r="B778" s="51"/>
      <c r="C778" s="7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35"/>
      <c r="B779" s="51"/>
      <c r="C779" s="7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35"/>
      <c r="B780" s="51"/>
      <c r="C780" s="7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35"/>
      <c r="B781" s="51"/>
      <c r="C781" s="7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35"/>
      <c r="B782" s="51"/>
      <c r="C782" s="7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35"/>
      <c r="B783" s="51"/>
      <c r="C783" s="7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35"/>
      <c r="B784" s="51"/>
      <c r="C784" s="7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35"/>
      <c r="B785" s="51"/>
      <c r="C785" s="7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35"/>
      <c r="B786" s="51"/>
      <c r="C786" s="7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35"/>
      <c r="B787" s="51"/>
      <c r="C787" s="7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35"/>
      <c r="B788" s="51"/>
      <c r="C788" s="7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35"/>
      <c r="B789" s="51"/>
      <c r="C789" s="7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35"/>
      <c r="B790" s="51"/>
      <c r="C790" s="7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35"/>
      <c r="B791" s="51"/>
      <c r="C791" s="7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35"/>
      <c r="B792" s="51"/>
      <c r="C792" s="7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35"/>
      <c r="B793" s="51"/>
      <c r="C793" s="7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35"/>
      <c r="B794" s="51"/>
      <c r="C794" s="7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35"/>
      <c r="B795" s="51"/>
      <c r="C795" s="7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35"/>
      <c r="B796" s="51"/>
      <c r="C796" s="7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35"/>
      <c r="B797" s="51"/>
      <c r="C797" s="7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35"/>
      <c r="B798" s="51"/>
      <c r="C798" s="7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35"/>
      <c r="B799" s="51"/>
      <c r="C799" s="7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35"/>
      <c r="B800" s="51"/>
      <c r="C800" s="7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35"/>
      <c r="B801" s="51"/>
      <c r="C801" s="7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35"/>
      <c r="B802" s="51"/>
      <c r="C802" s="7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35"/>
      <c r="B803" s="51"/>
      <c r="C803" s="7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35"/>
      <c r="B804" s="51"/>
      <c r="C804" s="7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35"/>
      <c r="B805" s="51"/>
      <c r="C805" s="7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35"/>
      <c r="B806" s="51"/>
      <c r="C806" s="7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35"/>
      <c r="B807" s="51"/>
      <c r="C807" s="7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35"/>
      <c r="B808" s="51"/>
      <c r="C808" s="7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35"/>
      <c r="B809" s="51"/>
      <c r="C809" s="7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35"/>
      <c r="B810" s="51"/>
      <c r="C810" s="7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35"/>
      <c r="B811" s="51"/>
      <c r="C811" s="7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35"/>
      <c r="B812" s="51"/>
      <c r="C812" s="7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35"/>
      <c r="B813" s="51"/>
      <c r="C813" s="7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35"/>
      <c r="B814" s="51"/>
      <c r="C814" s="7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35"/>
      <c r="B815" s="51"/>
      <c r="C815" s="7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35"/>
      <c r="B816" s="51"/>
      <c r="C816" s="7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35"/>
      <c r="B817" s="51"/>
      <c r="C817" s="7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35"/>
      <c r="B818" s="51"/>
      <c r="C818" s="7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35"/>
      <c r="B819" s="51"/>
      <c r="C819" s="7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35"/>
      <c r="B820" s="51"/>
      <c r="C820" s="7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35"/>
      <c r="B821" s="51"/>
      <c r="C821" s="7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35"/>
      <c r="B822" s="51"/>
      <c r="C822" s="7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35"/>
      <c r="B823" s="51"/>
      <c r="C823" s="7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35"/>
      <c r="B824" s="51"/>
      <c r="C824" s="7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35"/>
      <c r="B825" s="51"/>
      <c r="C825" s="7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35"/>
      <c r="B826" s="51"/>
      <c r="C826" s="7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35"/>
      <c r="B827" s="51"/>
      <c r="C827" s="7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35"/>
      <c r="B828" s="51"/>
      <c r="C828" s="7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35"/>
      <c r="B829" s="51"/>
      <c r="C829" s="7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35"/>
      <c r="B830" s="51"/>
      <c r="C830" s="7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35"/>
      <c r="B831" s="51"/>
      <c r="C831" s="7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35"/>
      <c r="B832" s="51"/>
      <c r="C832" s="7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35"/>
      <c r="B833" s="51"/>
      <c r="C833" s="7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35"/>
      <c r="B834" s="51"/>
      <c r="C834" s="7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35"/>
      <c r="B835" s="51"/>
      <c r="C835" s="7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35"/>
      <c r="B836" s="51"/>
      <c r="C836" s="7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35"/>
      <c r="B837" s="51"/>
      <c r="C837" s="7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35"/>
      <c r="B838" s="51"/>
      <c r="C838" s="7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35"/>
      <c r="B839" s="51"/>
      <c r="C839" s="7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35"/>
      <c r="B840" s="51"/>
      <c r="C840" s="7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35"/>
      <c r="B841" s="51"/>
      <c r="C841" s="7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35"/>
      <c r="B842" s="51"/>
      <c r="C842" s="7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35"/>
      <c r="B843" s="51"/>
      <c r="C843" s="7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35"/>
      <c r="B844" s="51"/>
      <c r="C844" s="7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35"/>
      <c r="B845" s="51"/>
      <c r="C845" s="7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35"/>
      <c r="B846" s="51"/>
      <c r="C846" s="7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35"/>
      <c r="B847" s="51"/>
      <c r="C847" s="7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35"/>
      <c r="B848" s="51"/>
      <c r="C848" s="7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35"/>
      <c r="B849" s="51"/>
      <c r="C849" s="7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35"/>
      <c r="B850" s="51"/>
      <c r="C850" s="7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35"/>
      <c r="B851" s="51"/>
      <c r="C851" s="7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35"/>
      <c r="B852" s="51"/>
      <c r="C852" s="7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35"/>
      <c r="B853" s="51"/>
      <c r="C853" s="7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35"/>
      <c r="B854" s="51"/>
      <c r="C854" s="7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35"/>
      <c r="B855" s="51"/>
      <c r="C855" s="7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35"/>
      <c r="B856" s="51"/>
      <c r="C856" s="7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35"/>
      <c r="B857" s="51"/>
      <c r="C857" s="7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35"/>
      <c r="B858" s="51"/>
      <c r="C858" s="7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35"/>
      <c r="B859" s="51"/>
      <c r="C859" s="7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35"/>
      <c r="B860" s="51"/>
      <c r="C860" s="7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35"/>
      <c r="B861" s="51"/>
      <c r="C861" s="7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35"/>
      <c r="B862" s="51"/>
      <c r="C862" s="7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35"/>
      <c r="B863" s="51"/>
      <c r="C863" s="7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35"/>
      <c r="B864" s="51"/>
      <c r="C864" s="7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35"/>
      <c r="B865" s="51"/>
      <c r="C865" s="7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35"/>
      <c r="B866" s="51"/>
      <c r="C866" s="7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35"/>
      <c r="B867" s="51"/>
      <c r="C867" s="7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35"/>
      <c r="B868" s="51"/>
      <c r="C868" s="7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35"/>
      <c r="B869" s="51"/>
      <c r="C869" s="7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35"/>
      <c r="B870" s="51"/>
      <c r="C870" s="7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35"/>
      <c r="B871" s="51"/>
      <c r="C871" s="7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35"/>
      <c r="B872" s="51"/>
      <c r="C872" s="7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35"/>
      <c r="B873" s="51"/>
      <c r="C873" s="7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35"/>
      <c r="B874" s="51"/>
      <c r="C874" s="7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35"/>
      <c r="B875" s="51"/>
      <c r="C875" s="7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35"/>
      <c r="B876" s="51"/>
      <c r="C876" s="7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35"/>
      <c r="B877" s="51"/>
      <c r="C877" s="7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35"/>
      <c r="B878" s="51"/>
      <c r="C878" s="7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35"/>
      <c r="B879" s="51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35"/>
      <c r="B880" s="51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35"/>
      <c r="B881" s="51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35"/>
      <c r="B882" s="51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35"/>
      <c r="B883" s="51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35"/>
      <c r="B884" s="51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35"/>
      <c r="B885" s="51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35"/>
      <c r="B886" s="51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35"/>
      <c r="B887" s="51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35"/>
      <c r="B888" s="51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35"/>
      <c r="B889" s="51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35"/>
      <c r="B890" s="51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35"/>
      <c r="B891" s="51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35"/>
      <c r="B892" s="51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35"/>
      <c r="B893" s="51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35"/>
      <c r="B894" s="51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35"/>
      <c r="B895" s="51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35"/>
      <c r="B896" s="51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35"/>
      <c r="B897" s="51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35"/>
      <c r="B898" s="51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35"/>
      <c r="B899" s="51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35"/>
      <c r="B900" s="51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35"/>
      <c r="B901" s="51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35"/>
      <c r="B902" s="51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35"/>
      <c r="B903" s="51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35"/>
      <c r="B904" s="51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35"/>
      <c r="B905" s="51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35"/>
      <c r="B906" s="51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35"/>
      <c r="B907" s="51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35"/>
      <c r="B908" s="51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35"/>
      <c r="B909" s="51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35"/>
      <c r="B910" s="51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35"/>
      <c r="B911" s="51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35"/>
      <c r="B912" s="51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35"/>
      <c r="B913" s="51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35"/>
      <c r="B914" s="51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35"/>
      <c r="B915" s="51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35"/>
      <c r="B916" s="51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35"/>
      <c r="B917" s="51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35"/>
      <c r="B918" s="51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35"/>
      <c r="B919" s="51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35"/>
      <c r="B920" s="51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35"/>
      <c r="B921" s="51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35"/>
      <c r="B922" s="51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35"/>
      <c r="B923" s="51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35"/>
      <c r="B924" s="51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</row>
    <row r="925" spans="1:151" x14ac:dyDescent="0.15">
      <c r="A925" s="35"/>
      <c r="B925" s="51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35"/>
      <c r="B926" s="51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</row>
    <row r="927" spans="1:151" x14ac:dyDescent="0.15">
      <c r="A927" s="35"/>
      <c r="B927" s="51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35"/>
      <c r="B928" s="51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35"/>
      <c r="B929" s="51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35"/>
      <c r="B930" s="51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35"/>
      <c r="B931" s="51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35"/>
      <c r="B932" s="51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35"/>
      <c r="B933" s="51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35"/>
      <c r="B934" s="51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35"/>
      <c r="B935" s="51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35"/>
      <c r="B936" s="51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35"/>
      <c r="B937" s="51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35"/>
      <c r="B938" s="51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35"/>
      <c r="B939" s="51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35"/>
      <c r="B940" s="51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35"/>
      <c r="B941" s="51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35"/>
      <c r="B942" s="51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35"/>
      <c r="B943" s="51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35"/>
      <c r="B944" s="51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35"/>
      <c r="B945" s="51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35"/>
      <c r="B946" s="51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35"/>
      <c r="B947" s="51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35"/>
      <c r="B948" s="51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35"/>
      <c r="B949" s="51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35"/>
      <c r="B950" s="51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35"/>
      <c r="B951" s="51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35"/>
      <c r="B952" s="51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35"/>
      <c r="B953" s="51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35"/>
      <c r="B954" s="51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35"/>
      <c r="B955" s="51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35"/>
      <c r="B956" s="51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35"/>
      <c r="B957" s="51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35"/>
      <c r="B958" s="51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35"/>
      <c r="B959" s="51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35"/>
      <c r="B960" s="51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35"/>
      <c r="B961" s="51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35"/>
      <c r="B962" s="51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35"/>
      <c r="B963" s="51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35"/>
      <c r="B964" s="51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35"/>
      <c r="B965" s="51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35"/>
      <c r="B966" s="51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35"/>
      <c r="B967" s="51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35"/>
      <c r="B968" s="51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35"/>
      <c r="B969" s="51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35"/>
      <c r="B970" s="51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35"/>
      <c r="B971" s="51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35"/>
      <c r="B972" s="51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35"/>
      <c r="B973" s="51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35"/>
      <c r="B974" s="51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35"/>
      <c r="B975" s="51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35"/>
      <c r="B976" s="51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35"/>
      <c r="B977" s="51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35"/>
      <c r="B978" s="51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35"/>
      <c r="B979" s="51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35"/>
      <c r="B980" s="51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35"/>
      <c r="B981" s="51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35"/>
      <c r="B982" s="51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35"/>
      <c r="B983" s="51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35"/>
      <c r="B984" s="51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35"/>
      <c r="B985" s="51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35"/>
      <c r="B986" s="51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35"/>
      <c r="B987" s="51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35"/>
      <c r="B988" s="51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35"/>
      <c r="B989" s="51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35"/>
      <c r="B990" s="51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35"/>
      <c r="B991" s="51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35"/>
      <c r="B992" s="51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35"/>
      <c r="B993" s="51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35"/>
      <c r="B994" s="51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35"/>
      <c r="B995" s="51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35"/>
      <c r="B996" s="51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35"/>
      <c r="B997" s="51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35"/>
      <c r="B998" s="51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35"/>
      <c r="B999" s="51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35"/>
      <c r="B1000" s="51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35"/>
      <c r="B1001" s="51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35"/>
      <c r="B1002" s="51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35"/>
      <c r="B1003" s="51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35"/>
      <c r="B1004" s="51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35"/>
      <c r="B1005" s="51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35"/>
      <c r="B1006" s="51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35"/>
      <c r="B1007" s="51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35"/>
      <c r="B1008" s="51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35"/>
      <c r="B1009" s="51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35"/>
      <c r="B1010" s="51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35"/>
      <c r="B1011" s="51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35"/>
      <c r="B1012" s="51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35"/>
      <c r="B1013" s="51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35"/>
      <c r="B1014" s="51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35"/>
      <c r="B1015" s="51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35"/>
      <c r="B1016" s="51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35"/>
      <c r="B1017" s="51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35"/>
      <c r="B1018" s="51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35"/>
      <c r="B1019" s="51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35"/>
      <c r="B1020" s="51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35"/>
      <c r="B1021" s="51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35"/>
      <c r="B1022" s="51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35"/>
      <c r="B1023" s="51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35"/>
      <c r="B1024" s="51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35"/>
      <c r="B1025" s="51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35"/>
      <c r="B1026" s="51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35"/>
      <c r="B1027" s="51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35"/>
      <c r="B1028" s="51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35"/>
      <c r="B1029" s="51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35"/>
      <c r="B1030" s="51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35"/>
      <c r="B1031" s="51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35"/>
      <c r="B1032" s="51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35"/>
      <c r="B1033" s="51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35"/>
      <c r="B1034" s="51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35"/>
      <c r="B1035" s="51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35"/>
      <c r="B1036" s="51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35"/>
      <c r="B1037" s="51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35"/>
      <c r="B1038" s="51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35"/>
      <c r="B1039" s="51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35"/>
      <c r="B1040" s="51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35"/>
      <c r="B1041" s="51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35"/>
      <c r="B1042" s="51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35"/>
      <c r="B1043" s="51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35"/>
      <c r="B1044" s="51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35"/>
      <c r="B1045" s="51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35"/>
      <c r="B1046" s="51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35"/>
      <c r="B1047" s="51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35"/>
      <c r="B1048" s="51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35"/>
      <c r="B1049" s="51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35"/>
      <c r="B1050" s="51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35"/>
      <c r="B1051" s="51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35"/>
      <c r="B1052" s="51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35"/>
      <c r="B1053" s="51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35"/>
      <c r="B1054" s="51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35"/>
      <c r="B1055" s="51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35"/>
      <c r="B1056" s="51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35"/>
      <c r="B1057" s="51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35"/>
      <c r="B1058" s="51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35"/>
      <c r="B1059" s="51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35"/>
      <c r="B1060" s="51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35"/>
      <c r="B1061" s="51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35"/>
      <c r="B1062" s="51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35"/>
      <c r="B1063" s="51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35"/>
      <c r="B1064" s="51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35"/>
      <c r="B1065" s="51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35"/>
      <c r="B1066" s="51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35"/>
      <c r="B1067" s="51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35"/>
      <c r="B1068" s="51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35"/>
      <c r="B1069" s="51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35"/>
      <c r="B1070" s="51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35"/>
      <c r="B1071" s="51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35"/>
      <c r="B1072" s="51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35"/>
      <c r="B1073" s="51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35"/>
      <c r="B1074" s="51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35"/>
      <c r="B1075" s="51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35"/>
      <c r="B1076" s="51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35"/>
      <c r="B1077" s="51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35"/>
      <c r="B1078" s="51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35"/>
      <c r="B1079" s="51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35"/>
      <c r="B1080" s="51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35"/>
      <c r="B1081" s="51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35"/>
      <c r="B1082" s="51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35"/>
      <c r="B1083" s="51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35"/>
      <c r="B1084" s="51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35"/>
      <c r="B1085" s="51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35"/>
      <c r="B1086" s="51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35"/>
      <c r="B1087" s="51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35"/>
      <c r="B1088" s="51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35"/>
      <c r="B1089" s="51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35"/>
      <c r="B1090" s="51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35"/>
      <c r="B1091" s="51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35"/>
      <c r="B1092" s="51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35"/>
      <c r="B1093" s="51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35"/>
      <c r="B1094" s="51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35"/>
      <c r="B1095" s="51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35"/>
      <c r="B1096" s="51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35"/>
      <c r="B1097" s="51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35"/>
      <c r="B1098" s="51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35"/>
      <c r="B1099" s="51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35"/>
      <c r="B1100" s="51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35"/>
      <c r="B1101" s="51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35"/>
      <c r="B1102" s="51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35"/>
      <c r="B1103" s="51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35"/>
      <c r="B1104" s="51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35"/>
      <c r="B1105" s="51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35"/>
      <c r="B1106" s="51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35"/>
      <c r="B1107" s="51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35"/>
      <c r="B1108" s="51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</row>
    <row r="1109" spans="1:151" x14ac:dyDescent="0.15">
      <c r="A1109" s="35"/>
      <c r="B1109" s="51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</row>
    <row r="1110" spans="1:151" x14ac:dyDescent="0.15">
      <c r="A1110" s="35"/>
      <c r="B1110" s="51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35"/>
      <c r="B1111" s="51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35"/>
      <c r="B1112" s="51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35"/>
      <c r="B1113" s="51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35"/>
      <c r="B1114" s="51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35"/>
      <c r="B1115" s="51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35"/>
      <c r="B1116" s="51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35"/>
      <c r="B1117" s="51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35"/>
      <c r="B1118" s="51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35"/>
      <c r="B1119" s="51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35"/>
      <c r="B1120" s="51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35"/>
      <c r="B1121" s="51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35"/>
      <c r="B1122" s="51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35"/>
      <c r="B1123" s="51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35"/>
      <c r="B1124" s="51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35"/>
      <c r="B1125" s="51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35"/>
      <c r="B1126" s="51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35"/>
      <c r="B1127" s="51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35"/>
      <c r="B1128" s="51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35"/>
      <c r="B1129" s="51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35"/>
      <c r="B1130" s="51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35"/>
      <c r="B1131" s="51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35"/>
      <c r="B1132" s="51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35"/>
      <c r="B1133" s="51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35"/>
      <c r="B1134" s="51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35"/>
      <c r="B1135" s="51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35"/>
      <c r="B1136" s="51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35"/>
      <c r="B1137" s="51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35"/>
      <c r="B1138" s="51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35"/>
      <c r="B1139" s="51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35"/>
      <c r="B1140" s="51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35"/>
      <c r="B1141" s="51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35"/>
      <c r="B1142" s="51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35"/>
      <c r="B1143" s="51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35"/>
      <c r="B1144" s="51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35"/>
      <c r="B1145" s="51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35"/>
      <c r="B1146" s="51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35"/>
      <c r="B1147" s="51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35"/>
      <c r="B1148" s="51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35"/>
      <c r="B1149" s="51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35"/>
      <c r="B1150" s="51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35"/>
      <c r="B1151" s="51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35"/>
      <c r="B1152" s="51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35"/>
      <c r="B1153" s="51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35"/>
      <c r="B1154" s="51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35"/>
      <c r="B1155" s="51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35"/>
      <c r="B1156" s="51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35"/>
      <c r="B1157" s="51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35"/>
      <c r="B1158" s="51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35"/>
      <c r="B1159" s="51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35"/>
      <c r="B1160" s="51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35"/>
      <c r="B1161" s="51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35"/>
      <c r="B1162" s="51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35"/>
      <c r="B1163" s="51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35"/>
      <c r="B1164" s="51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35"/>
      <c r="B1165" s="51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35"/>
      <c r="B1166" s="51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35"/>
      <c r="B1167" s="51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35"/>
      <c r="B1168" s="51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35"/>
      <c r="B1169" s="51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35"/>
      <c r="B1170" s="51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35"/>
      <c r="B1171" s="51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35"/>
      <c r="B1172" s="51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35"/>
      <c r="B1173" s="51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35"/>
      <c r="B1174" s="51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35"/>
      <c r="B1175" s="51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35"/>
      <c r="B1176" s="51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35"/>
      <c r="B1177" s="51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35"/>
      <c r="B1178" s="51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35"/>
      <c r="B1179" s="51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35"/>
      <c r="B1180" s="51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35"/>
      <c r="B1181" s="51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35"/>
      <c r="B1182" s="51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35"/>
      <c r="B1183" s="51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35"/>
      <c r="B1184" s="51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35"/>
      <c r="B1185" s="51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35"/>
      <c r="B1186" s="51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35"/>
      <c r="B1187" s="51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35"/>
      <c r="B1188" s="51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35"/>
      <c r="B1189" s="51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35"/>
      <c r="B1190" s="51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35"/>
      <c r="B1191" s="51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35"/>
      <c r="B1192" s="51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35"/>
      <c r="B1193" s="51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35"/>
      <c r="B1194" s="51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35"/>
      <c r="B1195" s="51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35"/>
      <c r="B1196" s="51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35"/>
      <c r="B1197" s="51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35"/>
      <c r="B1198" s="51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35"/>
      <c r="B1199" s="51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35"/>
      <c r="B1200" s="51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35"/>
      <c r="B1201" s="51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35"/>
      <c r="B1202" s="51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35"/>
      <c r="B1203" s="51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35"/>
      <c r="B1204" s="51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35"/>
      <c r="B1205" s="51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35"/>
      <c r="B1206" s="51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35"/>
      <c r="B1207" s="51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35"/>
      <c r="B1208" s="51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35"/>
      <c r="B1209" s="51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35"/>
      <c r="B1210" s="51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35"/>
      <c r="B1211" s="51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35"/>
      <c r="B1212" s="51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35"/>
      <c r="B1213" s="51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35"/>
      <c r="B1214" s="51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35"/>
      <c r="B1215" s="51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35"/>
      <c r="B1216" s="51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35"/>
      <c r="B1217" s="51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35"/>
      <c r="B1218" s="51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35"/>
      <c r="B1219" s="51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35"/>
      <c r="B1220" s="51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35"/>
      <c r="B1221" s="51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35"/>
      <c r="B1222" s="51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35"/>
      <c r="B1223" s="51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35"/>
      <c r="B1224" s="51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35"/>
      <c r="B1225" s="51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35"/>
      <c r="B1226" s="51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35"/>
      <c r="B1227" s="51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35"/>
      <c r="B1228" s="51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35"/>
      <c r="B1229" s="51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35"/>
      <c r="B1230" s="51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35"/>
      <c r="B1231" s="51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35"/>
      <c r="B1232" s="51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35"/>
      <c r="B1233" s="51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35"/>
      <c r="B1234" s="51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35"/>
      <c r="B1235" s="51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35"/>
      <c r="B1236" s="51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35"/>
      <c r="B1237" s="51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35"/>
      <c r="B1238" s="51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35"/>
      <c r="B1239" s="51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35"/>
      <c r="B1240" s="51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35"/>
      <c r="B1241" s="51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35"/>
      <c r="B1242" s="51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35"/>
      <c r="B1243" s="51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35"/>
      <c r="B1244" s="51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35"/>
      <c r="B1245" s="51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35"/>
      <c r="B1246" s="51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35"/>
      <c r="B1247" s="51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35"/>
      <c r="B1248" s="51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35"/>
      <c r="B1249" s="51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35"/>
      <c r="B1250" s="51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35"/>
      <c r="B1251" s="51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35"/>
      <c r="B1252" s="51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35"/>
      <c r="B1253" s="51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35"/>
      <c r="B1254" s="51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35"/>
      <c r="B1255" s="51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35"/>
      <c r="B1256" s="51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35"/>
      <c r="B1257" s="51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35"/>
      <c r="B1258" s="51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35"/>
      <c r="B1259" s="51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35"/>
      <c r="B1260" s="51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35"/>
      <c r="B1261" s="51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35"/>
      <c r="B1262" s="51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35"/>
      <c r="B1263" s="51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35"/>
      <c r="B1264" s="51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35"/>
      <c r="B1265" s="51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35"/>
      <c r="B1266" s="51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35"/>
      <c r="B1267" s="51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35"/>
      <c r="B1268" s="51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35"/>
      <c r="B1269" s="51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35"/>
      <c r="B1270" s="51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35"/>
      <c r="B1271" s="51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35"/>
      <c r="B1272" s="51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35"/>
      <c r="B1273" s="51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35"/>
      <c r="B1274" s="51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35"/>
      <c r="B1275" s="51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35"/>
      <c r="B1276" s="51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35"/>
      <c r="B1277" s="51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35"/>
      <c r="B1278" s="51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35"/>
      <c r="B1279" s="51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35"/>
      <c r="B1280" s="51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35"/>
      <c r="B1281" s="51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35"/>
      <c r="B1282" s="51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35"/>
      <c r="B1283" s="51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35"/>
      <c r="B1284" s="51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35"/>
      <c r="B1285" s="51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35"/>
      <c r="B1286" s="51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35"/>
      <c r="B1287" s="51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35"/>
      <c r="B1288" s="51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35"/>
      <c r="B1289" s="51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</row>
    <row r="1290" spans="1:151" x14ac:dyDescent="0.15">
      <c r="A1290" s="35"/>
      <c r="B1290" s="51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</row>
    <row r="1291" spans="1:151" x14ac:dyDescent="0.15">
      <c r="A1291" s="35"/>
      <c r="B1291" s="51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</row>
    <row r="1292" spans="1:151" x14ac:dyDescent="0.15">
      <c r="A1292" s="35"/>
      <c r="B1292" s="51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35"/>
      <c r="B1293" s="51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35"/>
      <c r="B1294" s="51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35"/>
      <c r="B1295" s="51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35"/>
      <c r="B1296" s="51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35"/>
      <c r="B1297" s="51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35"/>
      <c r="B1298" s="51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35"/>
      <c r="B1299" s="51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35"/>
      <c r="B1300" s="51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35"/>
      <c r="B1301" s="51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35"/>
      <c r="B1302" s="51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35"/>
      <c r="B1303" s="51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35"/>
      <c r="B1304" s="51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35"/>
      <c r="B1305" s="51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35"/>
      <c r="B1306" s="51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35"/>
      <c r="B1307" s="51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35"/>
      <c r="B1308" s="51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35"/>
      <c r="B1309" s="51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35"/>
      <c r="B1310" s="51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35"/>
      <c r="B1311" s="51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35"/>
      <c r="B1312" s="51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35"/>
      <c r="B1313" s="51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35"/>
      <c r="B1314" s="51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35"/>
      <c r="B1315" s="51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35"/>
      <c r="B1316" s="51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35"/>
      <c r="B1317" s="51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35"/>
      <c r="B1318" s="51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35"/>
      <c r="B1319" s="51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35"/>
      <c r="B1320" s="51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35"/>
      <c r="B1321" s="51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35"/>
      <c r="B1322" s="51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35"/>
      <c r="B1323" s="51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35"/>
      <c r="B1324" s="51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35"/>
      <c r="B1325" s="51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35"/>
      <c r="B1326" s="51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35"/>
      <c r="B1327" s="51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35"/>
      <c r="B1328" s="51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35"/>
      <c r="B1329" s="51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35"/>
      <c r="B1330" s="51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35"/>
      <c r="B1331" s="51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35"/>
      <c r="B1332" s="51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35"/>
      <c r="B1333" s="51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35"/>
      <c r="B1334" s="51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35"/>
      <c r="B1335" s="51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35"/>
      <c r="B1336" s="51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35"/>
      <c r="B1337" s="51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35"/>
      <c r="B1338" s="51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35"/>
      <c r="B1339" s="51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35"/>
      <c r="B1340" s="51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35"/>
      <c r="B1341" s="51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35"/>
      <c r="B1342" s="51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35"/>
      <c r="B1343" s="51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35"/>
      <c r="B1344" s="51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35"/>
      <c r="B1345" s="51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35"/>
      <c r="B1346" s="51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35"/>
      <c r="B1347" s="51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35"/>
      <c r="B1348" s="51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35"/>
      <c r="B1349" s="51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35"/>
      <c r="B1350" s="51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35"/>
      <c r="B1351" s="51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35"/>
      <c r="B1352" s="51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35"/>
      <c r="B1353" s="51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35"/>
      <c r="B1354" s="51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35"/>
      <c r="B1355" s="51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35"/>
      <c r="B1356" s="51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35"/>
      <c r="B1357" s="51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35"/>
      <c r="B1358" s="51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35"/>
      <c r="B1359" s="51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35"/>
      <c r="B1360" s="51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35"/>
      <c r="B1361" s="51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35"/>
      <c r="B1362" s="51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35"/>
      <c r="B1363" s="51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35"/>
      <c r="B1364" s="51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35"/>
      <c r="B1365" s="51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35"/>
      <c r="B1366" s="51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35"/>
      <c r="B1367" s="51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35"/>
      <c r="B1368" s="51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35"/>
      <c r="B1369" s="51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35"/>
      <c r="B1370" s="51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35"/>
      <c r="B1371" s="51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35"/>
      <c r="B1372" s="51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35"/>
      <c r="B1373" s="51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35"/>
      <c r="B1374" s="51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35"/>
      <c r="B1375" s="51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35"/>
      <c r="B1376" s="51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35"/>
      <c r="B1377" s="51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35"/>
      <c r="B1378" s="51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35"/>
      <c r="B1379" s="51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35"/>
      <c r="B1380" s="51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35"/>
      <c r="B1381" s="51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35"/>
      <c r="B1382" s="51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35"/>
      <c r="B1383" s="51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35"/>
      <c r="B1384" s="51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35"/>
      <c r="B1385" s="51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35"/>
      <c r="B1386" s="51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35"/>
      <c r="B1387" s="51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35"/>
      <c r="B1388" s="51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35"/>
      <c r="B1389" s="51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35"/>
      <c r="B1390" s="51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35"/>
      <c r="B1391" s="51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35"/>
      <c r="B1392" s="51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35"/>
      <c r="B1393" s="51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35"/>
      <c r="B1394" s="51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35"/>
      <c r="B1395" s="51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35"/>
      <c r="B1396" s="51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35"/>
      <c r="B1397" s="51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35"/>
      <c r="B1398" s="51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35"/>
      <c r="B1399" s="51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35"/>
      <c r="B1400" s="51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35"/>
      <c r="B1401" s="51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35"/>
      <c r="B1402" s="51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35"/>
      <c r="B1403" s="51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35"/>
      <c r="B1404" s="51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35"/>
      <c r="B1405" s="51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35"/>
      <c r="B1406" s="51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35"/>
      <c r="B1407" s="51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35"/>
      <c r="B1408" s="51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35"/>
      <c r="B1409" s="51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35"/>
      <c r="B1410" s="51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35"/>
      <c r="B1411" s="51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35"/>
      <c r="B1412" s="51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35"/>
      <c r="B1413" s="51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35"/>
      <c r="B1414" s="51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35"/>
      <c r="B1415" s="51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35"/>
      <c r="B1416" s="51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35"/>
      <c r="B1417" s="51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35"/>
      <c r="B1418" s="51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35"/>
      <c r="B1419" s="51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35"/>
      <c r="B1420" s="51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35"/>
      <c r="B1421" s="51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35"/>
      <c r="B1422" s="51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35"/>
      <c r="B1423" s="51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35"/>
      <c r="B1424" s="51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35"/>
      <c r="B1425" s="51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35"/>
      <c r="B1426" s="51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35"/>
      <c r="B1427" s="51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35"/>
      <c r="B1428" s="51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35"/>
      <c r="B1429" s="51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35"/>
      <c r="B1430" s="51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35"/>
      <c r="B1431" s="51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35"/>
      <c r="B1432" s="51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35"/>
      <c r="B1433" s="51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35"/>
      <c r="B1434" s="51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35"/>
      <c r="B1435" s="51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35"/>
      <c r="B1436" s="51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35"/>
      <c r="B1437" s="51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35"/>
      <c r="B1438" s="51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35"/>
      <c r="B1439" s="51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35"/>
      <c r="B1440" s="51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35"/>
      <c r="B1441" s="51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35"/>
      <c r="B1442" s="51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35"/>
      <c r="B1443" s="51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35"/>
      <c r="B1444" s="51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35"/>
      <c r="B1445" s="51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35"/>
      <c r="B1446" s="51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35"/>
      <c r="B1447" s="51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35"/>
      <c r="B1448" s="51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35"/>
      <c r="B1449" s="51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35"/>
      <c r="B1450" s="51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35"/>
      <c r="B1451" s="51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35"/>
      <c r="B1452" s="51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35"/>
      <c r="B1453" s="51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35"/>
      <c r="B1454" s="51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35"/>
      <c r="B1455" s="51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35"/>
      <c r="B1456" s="51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35"/>
      <c r="B1457" s="51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35"/>
      <c r="B1458" s="51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35"/>
      <c r="B1459" s="51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35"/>
      <c r="B1460" s="51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35"/>
      <c r="B1461" s="51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35"/>
      <c r="B1462" s="51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35"/>
      <c r="B1463" s="51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35"/>
      <c r="B1464" s="51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35"/>
      <c r="B1465" s="51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35"/>
      <c r="B1466" s="51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35"/>
      <c r="B1467" s="51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35"/>
      <c r="B1468" s="51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35"/>
      <c r="B1469" s="51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35"/>
      <c r="B1470" s="51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35"/>
      <c r="B1471" s="51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35"/>
      <c r="B1472" s="51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35"/>
      <c r="B1473" s="51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</row>
    <row r="1474" spans="1:151" x14ac:dyDescent="0.15">
      <c r="A1474" s="35"/>
      <c r="B1474" s="51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35"/>
      <c r="B1475" s="51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</row>
    <row r="1476" spans="1:151" x14ac:dyDescent="0.15">
      <c r="A1476" s="35"/>
      <c r="B1476" s="51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35"/>
      <c r="B1477" s="51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35"/>
      <c r="B1478" s="51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35"/>
      <c r="B1479" s="51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35"/>
      <c r="B1480" s="51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35"/>
      <c r="B1481" s="51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35"/>
      <c r="B1482" s="51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35"/>
      <c r="B1483" s="51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35"/>
      <c r="B1484" s="51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35"/>
      <c r="B1485" s="51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35"/>
      <c r="B1486" s="51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35"/>
      <c r="B1487" s="51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35"/>
      <c r="B1488" s="51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35"/>
      <c r="B1489" s="51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35"/>
      <c r="B1490" s="51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35"/>
      <c r="B1491" s="51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35"/>
      <c r="B1492" s="51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35"/>
      <c r="B1493" s="51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35"/>
      <c r="B1494" s="51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35"/>
      <c r="B1495" s="51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35"/>
      <c r="B1496" s="51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35"/>
      <c r="B1497" s="51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35"/>
      <c r="B1498" s="51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35"/>
      <c r="B1499" s="51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35"/>
      <c r="B1500" s="51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35"/>
      <c r="B1501" s="51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35"/>
      <c r="B1502" s="51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35"/>
      <c r="B1503" s="51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35"/>
      <c r="B1504" s="51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35"/>
      <c r="B1505" s="51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35"/>
      <c r="B1506" s="51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35"/>
      <c r="B1507" s="51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35"/>
      <c r="B1508" s="51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35"/>
      <c r="B1509" s="51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35"/>
      <c r="B1510" s="51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35"/>
      <c r="B1511" s="51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35"/>
      <c r="B1512" s="51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35"/>
      <c r="B1513" s="51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35"/>
      <c r="B1514" s="51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35"/>
      <c r="B1515" s="51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35"/>
      <c r="B1516" s="51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35"/>
      <c r="B1517" s="51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35"/>
      <c r="B1518" s="51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35"/>
      <c r="B1519" s="51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35"/>
      <c r="B1520" s="51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35"/>
      <c r="B1521" s="51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35"/>
      <c r="B1522" s="51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35"/>
      <c r="B1523" s="51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35"/>
      <c r="B1524" s="51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35"/>
      <c r="B1525" s="51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35"/>
      <c r="B1526" s="51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35"/>
      <c r="B1527" s="51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35"/>
      <c r="B1528" s="51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35"/>
      <c r="B1529" s="51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35"/>
      <c r="B1530" s="51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35"/>
      <c r="B1531" s="51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35"/>
      <c r="B1532" s="51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35"/>
      <c r="B1533" s="51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35"/>
      <c r="B1534" s="51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35"/>
      <c r="B1535" s="51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35"/>
      <c r="B1536" s="51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35"/>
      <c r="B1537" s="51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35"/>
      <c r="B1538" s="51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35"/>
      <c r="B1539" s="51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35"/>
      <c r="B1540" s="51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35"/>
      <c r="B1541" s="51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35"/>
      <c r="B1542" s="51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35"/>
      <c r="B1543" s="51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35"/>
      <c r="B1544" s="51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35"/>
      <c r="B1545" s="51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35"/>
      <c r="B1546" s="51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35"/>
      <c r="B1547" s="51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35"/>
      <c r="B1548" s="51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35"/>
      <c r="B1549" s="51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35"/>
      <c r="B1550" s="51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35"/>
      <c r="B1551" s="51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35"/>
      <c r="B1552" s="51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35"/>
      <c r="B1553" s="51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35"/>
      <c r="B1554" s="51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35"/>
      <c r="B1555" s="51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35"/>
      <c r="B1556" s="51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35"/>
      <c r="B1557" s="51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35"/>
      <c r="B1558" s="51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35"/>
      <c r="B1559" s="51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35"/>
      <c r="B1560" s="51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35"/>
      <c r="B1561" s="51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35"/>
      <c r="B1562" s="51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35"/>
      <c r="B1563" s="51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35"/>
      <c r="B1564" s="51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35"/>
      <c r="B1565" s="51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35"/>
      <c r="B1566" s="51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35"/>
      <c r="B1567" s="51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35"/>
      <c r="B1568" s="51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35"/>
      <c r="B1569" s="51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35"/>
      <c r="B1570" s="51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35"/>
      <c r="B1571" s="51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35"/>
      <c r="B1572" s="51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35"/>
      <c r="B1573" s="51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35"/>
      <c r="B1574" s="51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35"/>
      <c r="B1575" s="51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35"/>
      <c r="B1576" s="51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35"/>
      <c r="B1577" s="51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35"/>
      <c r="B1578" s="51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35"/>
      <c r="B1579" s="51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35"/>
      <c r="B1580" s="51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35"/>
      <c r="B1581" s="51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35"/>
      <c r="B1582" s="51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35"/>
      <c r="B1583" s="51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35"/>
      <c r="B1584" s="51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35"/>
      <c r="B1585" s="51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35"/>
      <c r="B1586" s="51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35"/>
      <c r="B1587" s="51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35"/>
      <c r="B1588" s="51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35"/>
      <c r="B1589" s="51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35"/>
      <c r="B1590" s="51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35"/>
      <c r="B1591" s="51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35"/>
      <c r="B1592" s="51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35"/>
      <c r="B1593" s="51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35"/>
      <c r="B1594" s="51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35"/>
      <c r="B1595" s="51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35"/>
      <c r="B1596" s="51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35"/>
      <c r="B1597" s="51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35"/>
      <c r="B1598" s="51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35"/>
      <c r="B1599" s="51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35"/>
      <c r="B1600" s="51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35"/>
      <c r="B1601" s="51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35"/>
      <c r="B1602" s="51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35"/>
      <c r="B1603" s="51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35"/>
      <c r="B1604" s="51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35"/>
      <c r="B1605" s="51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35"/>
      <c r="B1606" s="51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35"/>
      <c r="B1607" s="51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35"/>
      <c r="B1608" s="51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35"/>
      <c r="B1609" s="51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35"/>
      <c r="B1610" s="51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35"/>
      <c r="B1611" s="51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35"/>
      <c r="B1612" s="51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35"/>
      <c r="B1613" s="51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35"/>
      <c r="B1614" s="51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35"/>
      <c r="B1615" s="51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35"/>
      <c r="B1616" s="51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35"/>
      <c r="B1617" s="51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35"/>
      <c r="B1618" s="51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35"/>
      <c r="B1619" s="51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35"/>
      <c r="B1620" s="51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35"/>
      <c r="B1621" s="51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35"/>
      <c r="B1622" s="51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35"/>
      <c r="B1623" s="51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35"/>
      <c r="B1624" s="51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35"/>
      <c r="B1625" s="51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35"/>
      <c r="B1626" s="51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35"/>
      <c r="B1627" s="51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35"/>
      <c r="B1628" s="51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35"/>
      <c r="B1629" s="51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35"/>
      <c r="B1630" s="51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35"/>
      <c r="B1631" s="51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35"/>
      <c r="B1632" s="51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35"/>
      <c r="B1633" s="51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35"/>
      <c r="B1634" s="51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35"/>
      <c r="B1635" s="51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35"/>
      <c r="B1636" s="51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35"/>
      <c r="B1637" s="51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35"/>
      <c r="B1638" s="51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35"/>
      <c r="B1639" s="51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35"/>
      <c r="B1640" s="51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35"/>
      <c r="B1641" s="51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35"/>
      <c r="B1642" s="51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35"/>
      <c r="B1643" s="51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35"/>
      <c r="B1644" s="51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35"/>
      <c r="B1645" s="51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35"/>
      <c r="B1646" s="51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35"/>
      <c r="B1647" s="51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35"/>
      <c r="B1648" s="51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35"/>
      <c r="B1649" s="51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35"/>
      <c r="B1650" s="51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35"/>
      <c r="B1651" s="51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35"/>
      <c r="B1652" s="51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35"/>
      <c r="B1653" s="51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35"/>
      <c r="B1654" s="51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35"/>
      <c r="B1655" s="51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35"/>
      <c r="B1656" s="51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35"/>
      <c r="B1657" s="51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</row>
    <row r="1658" spans="1:151" x14ac:dyDescent="0.15">
      <c r="A1658" s="35"/>
      <c r="B1658" s="51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35"/>
      <c r="B1659" s="51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35"/>
      <c r="B1660" s="51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35"/>
      <c r="B1661" s="51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35"/>
      <c r="B1662" s="51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35"/>
      <c r="B1663" s="51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35"/>
      <c r="B1664" s="51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35"/>
      <c r="B1665" s="51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35"/>
      <c r="B1666" s="51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35"/>
      <c r="B1667" s="51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35"/>
      <c r="B1668" s="51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35"/>
      <c r="B1669" s="51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35"/>
      <c r="B1670" s="51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35"/>
      <c r="B1671" s="51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35"/>
      <c r="B1672" s="51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35"/>
      <c r="B1673" s="51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35"/>
      <c r="B1674" s="51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35"/>
      <c r="B1675" s="51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35"/>
      <c r="B1676" s="51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35"/>
      <c r="B1677" s="51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35"/>
      <c r="B1678" s="51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35"/>
      <c r="B1679" s="51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35"/>
      <c r="B1680" s="51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35"/>
      <c r="B1681" s="51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35"/>
      <c r="B1682" s="51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35"/>
      <c r="B1683" s="51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35"/>
      <c r="B1684" s="51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35"/>
      <c r="B1685" s="51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35"/>
      <c r="B1686" s="51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35"/>
      <c r="B1687" s="51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35"/>
      <c r="B1688" s="51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35"/>
      <c r="B1689" s="51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35"/>
      <c r="B1690" s="51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35"/>
      <c r="B1691" s="51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35"/>
      <c r="B1692" s="51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35"/>
      <c r="B1693" s="51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35"/>
      <c r="B1694" s="51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35"/>
      <c r="B1695" s="51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35"/>
      <c r="B1696" s="51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35"/>
      <c r="B1697" s="51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35"/>
      <c r="B1698" s="51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35"/>
      <c r="B1699" s="51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35"/>
      <c r="B1700" s="51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35"/>
      <c r="B1701" s="51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35"/>
      <c r="B1702" s="51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35"/>
      <c r="B1703" s="51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35"/>
      <c r="B1704" s="51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35"/>
      <c r="B1705" s="51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35"/>
      <c r="B1706" s="51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35"/>
      <c r="B1707" s="51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35"/>
      <c r="B1708" s="51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35"/>
      <c r="B1709" s="51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35"/>
      <c r="B1710" s="51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35"/>
      <c r="B1711" s="51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35"/>
      <c r="B1712" s="51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35"/>
      <c r="B1713" s="51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35"/>
      <c r="B1714" s="51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35"/>
      <c r="B1715" s="51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35"/>
      <c r="B1716" s="51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35"/>
      <c r="B1717" s="51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35"/>
      <c r="B1718" s="51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35"/>
      <c r="B1719" s="51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35"/>
      <c r="B1720" s="51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35"/>
      <c r="B1721" s="51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35"/>
      <c r="B1722" s="51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35"/>
      <c r="B1723" s="51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35"/>
      <c r="B1724" s="51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35"/>
      <c r="B1725" s="51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35"/>
      <c r="B1726" s="51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35"/>
      <c r="B1727" s="51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35"/>
      <c r="B1728" s="51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35"/>
      <c r="B1729" s="51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35"/>
      <c r="B1730" s="51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35"/>
      <c r="B1731" s="51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35"/>
      <c r="B1732" s="51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35"/>
      <c r="B1733" s="51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35"/>
      <c r="B1734" s="51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35"/>
      <c r="B1735" s="51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35"/>
      <c r="B1736" s="51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35"/>
      <c r="B1737" s="51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35"/>
      <c r="B1738" s="51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35"/>
      <c r="B1739" s="51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35"/>
      <c r="B1740" s="51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35"/>
      <c r="B1741" s="51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35"/>
      <c r="B1742" s="51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35"/>
      <c r="B1743" s="51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35"/>
      <c r="B1744" s="51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35"/>
      <c r="B1745" s="51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35"/>
      <c r="B1746" s="51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35"/>
      <c r="B1747" s="51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35"/>
      <c r="B1748" s="51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35"/>
      <c r="B1749" s="51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35"/>
      <c r="B1750" s="51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35"/>
      <c r="B1751" s="51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35"/>
      <c r="B1752" s="51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35"/>
      <c r="B1753" s="51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35"/>
      <c r="B1754" s="51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35"/>
      <c r="B1755" s="51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35"/>
      <c r="B1756" s="51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35"/>
      <c r="B1757" s="51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35"/>
      <c r="B1758" s="51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35"/>
      <c r="B1759" s="51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35"/>
      <c r="B1760" s="51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35"/>
      <c r="B1761" s="51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35"/>
      <c r="B1762" s="51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35"/>
      <c r="B1763" s="51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35"/>
      <c r="B1764" s="51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35"/>
      <c r="B1765" s="51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35"/>
      <c r="B1766" s="51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35"/>
      <c r="B1767" s="51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35"/>
      <c r="B1768" s="51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35"/>
      <c r="B1769" s="51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35"/>
      <c r="B1770" s="51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35"/>
      <c r="B1771" s="51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35"/>
      <c r="B1772" s="51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35"/>
      <c r="B1773" s="51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35"/>
      <c r="B1774" s="51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35"/>
      <c r="B1775" s="51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35"/>
      <c r="B1776" s="51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35"/>
      <c r="B1777" s="51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35"/>
      <c r="B1778" s="51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35"/>
      <c r="B1779" s="51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35"/>
      <c r="B1780" s="51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35"/>
      <c r="B1781" s="51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35"/>
      <c r="B1782" s="51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35"/>
      <c r="B1783" s="51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35"/>
      <c r="B1784" s="51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35"/>
      <c r="B1785" s="51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35"/>
      <c r="B1786" s="51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35"/>
      <c r="B1787" s="51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35"/>
      <c r="B1788" s="51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35"/>
      <c r="B1789" s="51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35"/>
      <c r="B1790" s="51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35"/>
      <c r="B1791" s="51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35"/>
      <c r="B1792" s="51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35"/>
      <c r="B1793" s="51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35"/>
      <c r="B1794" s="51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35"/>
      <c r="B1795" s="51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35"/>
      <c r="B1796" s="51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35"/>
      <c r="B1797" s="51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35"/>
      <c r="B1798" s="51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35"/>
      <c r="B1799" s="51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35"/>
      <c r="B1800" s="51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35"/>
      <c r="B1801" s="51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35"/>
      <c r="B1802" s="51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35"/>
      <c r="B1803" s="51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35"/>
      <c r="B1804" s="51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35"/>
      <c r="B1805" s="51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35"/>
      <c r="B1806" s="51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35"/>
      <c r="B1807" s="51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35"/>
      <c r="B1808" s="51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35"/>
      <c r="B1809" s="51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35"/>
      <c r="B1810" s="51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35"/>
      <c r="B1811" s="51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35"/>
      <c r="B1812" s="51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35"/>
      <c r="B1813" s="51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35"/>
      <c r="B1814" s="51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35"/>
      <c r="B1815" s="51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35"/>
      <c r="B1816" s="51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35"/>
      <c r="B1817" s="51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35"/>
      <c r="B1818" s="51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35"/>
      <c r="B1819" s="51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35"/>
      <c r="B1820" s="51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35"/>
      <c r="B1821" s="51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35"/>
      <c r="B1822" s="51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35"/>
      <c r="B1823" s="51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35"/>
      <c r="B1824" s="51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35"/>
      <c r="B1825" s="51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35"/>
      <c r="B1826" s="51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35"/>
      <c r="B1827" s="51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35"/>
      <c r="B1828" s="51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35"/>
      <c r="B1829" s="51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35"/>
      <c r="B1830" s="51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34"/>
      <c r="B1831" s="53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35"/>
      <c r="B1832" s="51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35"/>
      <c r="B1833" s="51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35"/>
      <c r="B1834" s="51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35"/>
      <c r="B1835" s="51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35"/>
      <c r="B1836" s="51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35"/>
      <c r="B1837" s="51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35"/>
      <c r="B1838" s="51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</row>
    <row r="1839" spans="1:151" x14ac:dyDescent="0.15">
      <c r="A1839" s="35"/>
      <c r="B1839" s="51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</row>
    <row r="1840" spans="1:151" x14ac:dyDescent="0.15">
      <c r="A1840" s="35"/>
      <c r="B1840" s="51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35"/>
      <c r="B1841" s="51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35"/>
      <c r="B1842" s="51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35"/>
      <c r="B1843" s="51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35"/>
      <c r="B1844" s="51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35"/>
      <c r="B1845" s="51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35"/>
      <c r="B1846" s="51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35"/>
      <c r="B1847" s="51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35"/>
      <c r="B1848" s="51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35"/>
      <c r="B1849" s="51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35"/>
      <c r="B1850" s="51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35"/>
      <c r="B1851" s="51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35"/>
      <c r="B1852" s="51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35"/>
      <c r="B1853" s="51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35"/>
      <c r="B1854" s="51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35"/>
      <c r="B1855" s="51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35"/>
      <c r="B1856" s="51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35"/>
      <c r="B1857" s="51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35"/>
      <c r="B1858" s="51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34"/>
      <c r="B1859" s="53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35"/>
      <c r="B1860" s="51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35"/>
      <c r="B1861" s="51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35"/>
      <c r="B1862" s="51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35"/>
      <c r="B1863" s="51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35"/>
      <c r="B1864" s="51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35"/>
      <c r="B1865" s="51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35"/>
      <c r="B1866" s="51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35"/>
      <c r="B1867" s="51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35"/>
      <c r="B1868" s="51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35"/>
      <c r="B1869" s="51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35"/>
      <c r="B1870" s="51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35"/>
      <c r="B1871" s="51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35"/>
      <c r="B1872" s="51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35"/>
      <c r="B1873" s="51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35"/>
      <c r="B1874" s="51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35"/>
      <c r="B1875" s="51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35"/>
      <c r="B1876" s="51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35"/>
      <c r="B1877" s="51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35"/>
      <c r="B1878" s="51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35"/>
      <c r="B1879" s="51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35"/>
      <c r="B1880" s="51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35"/>
      <c r="B1881" s="51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35"/>
      <c r="B1882" s="51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35"/>
      <c r="B1883" s="51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35"/>
      <c r="B1884" s="51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35"/>
      <c r="B1885" s="51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35"/>
      <c r="B1886" s="51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35"/>
      <c r="B1887" s="51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35"/>
      <c r="B1888" s="51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35"/>
      <c r="B1889" s="51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35"/>
      <c r="B1890" s="51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35"/>
      <c r="B1891" s="51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35"/>
      <c r="B1892" s="51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35"/>
      <c r="B1893" s="51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35"/>
      <c r="B1894" s="51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35"/>
      <c r="B1895" s="51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35"/>
      <c r="B1896" s="51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35"/>
      <c r="B1897" s="51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35"/>
      <c r="B1898" s="51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35"/>
      <c r="B1899" s="51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35"/>
      <c r="B1900" s="51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35"/>
      <c r="B1901" s="51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35"/>
      <c r="B1902" s="51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35"/>
      <c r="B1903" s="51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35"/>
      <c r="B1904" s="51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35"/>
      <c r="B1905" s="51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35"/>
      <c r="B1906" s="51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35"/>
      <c r="B1907" s="51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35"/>
      <c r="B1908" s="51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35"/>
      <c r="B1909" s="51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35"/>
      <c r="B1910" s="51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35"/>
      <c r="B1911" s="51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35"/>
      <c r="B1912" s="51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35"/>
      <c r="B1913" s="51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35"/>
      <c r="B1914" s="51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35"/>
      <c r="B1915" s="51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35"/>
      <c r="B1916" s="51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35"/>
      <c r="B1917" s="51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35"/>
      <c r="B1918" s="51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35"/>
      <c r="B1919" s="51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35"/>
      <c r="B1920" s="51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35"/>
      <c r="B1921" s="51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35"/>
      <c r="B1922" s="51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35"/>
      <c r="B1923" s="51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35"/>
      <c r="B1924" s="51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35"/>
      <c r="B1925" s="51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35"/>
      <c r="B1926" s="51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35"/>
      <c r="B1927" s="51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35"/>
      <c r="B1928" s="51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35"/>
      <c r="B1929" s="51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35"/>
      <c r="B1930" s="51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35"/>
      <c r="B1931" s="51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35"/>
      <c r="B1932" s="51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35"/>
      <c r="B1933" s="51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35"/>
      <c r="B1934" s="51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35"/>
      <c r="B1935" s="51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35"/>
      <c r="B1936" s="51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35"/>
      <c r="B1937" s="51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35"/>
      <c r="B1938" s="51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35"/>
      <c r="B1939" s="51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35"/>
      <c r="B1940" s="51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35"/>
      <c r="B1941" s="51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35"/>
      <c r="B1942" s="51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35"/>
      <c r="B1943" s="51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35"/>
      <c r="B1944" s="51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35"/>
      <c r="B1945" s="51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35"/>
      <c r="B1946" s="51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35"/>
      <c r="B1947" s="51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35"/>
      <c r="B1948" s="51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35"/>
      <c r="B1949" s="51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35"/>
      <c r="B1950" s="51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35"/>
      <c r="B1951" s="51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35"/>
      <c r="B1952" s="51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35"/>
      <c r="B1953" s="51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35"/>
      <c r="B1954" s="51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35"/>
      <c r="B1955" s="51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35"/>
      <c r="B1956" s="51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35"/>
      <c r="B1957" s="51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35"/>
      <c r="B1958" s="51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35"/>
      <c r="B1959" s="51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35"/>
      <c r="B1960" s="51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35"/>
      <c r="B1961" s="51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35"/>
      <c r="B1962" s="51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35"/>
      <c r="B1963" s="51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35"/>
      <c r="B1964" s="51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35"/>
      <c r="B1965" s="51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35"/>
      <c r="B1966" s="51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35"/>
      <c r="B1967" s="51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35"/>
      <c r="B1968" s="51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35"/>
      <c r="B1969" s="51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35"/>
      <c r="B1970" s="51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35"/>
      <c r="B1971" s="51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35"/>
      <c r="B1972" s="51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35"/>
      <c r="B1973" s="51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35"/>
      <c r="B1974" s="51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35"/>
      <c r="B1975" s="51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35"/>
      <c r="B1976" s="51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35"/>
      <c r="B1977" s="51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35"/>
      <c r="B1978" s="51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35"/>
      <c r="B1979" s="51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35"/>
      <c r="B1980" s="51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35"/>
      <c r="B1981" s="51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35"/>
      <c r="B1982" s="51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35"/>
      <c r="B1983" s="51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35"/>
      <c r="B1984" s="51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35"/>
      <c r="B1985" s="51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35"/>
      <c r="B1986" s="51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35"/>
      <c r="B1987" s="51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35"/>
      <c r="B1988" s="51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35"/>
      <c r="B1989" s="51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35"/>
      <c r="B1990" s="51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35"/>
      <c r="B1991" s="51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35"/>
      <c r="B1992" s="51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35"/>
      <c r="B1993" s="51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35"/>
      <c r="B1994" s="51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35"/>
      <c r="B1995" s="51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35"/>
      <c r="B1996" s="51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35"/>
      <c r="B1997" s="51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35"/>
      <c r="B1998" s="51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35"/>
      <c r="B1999" s="51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35"/>
      <c r="B2000" s="51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35"/>
      <c r="B2001" s="51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35"/>
      <c r="B2002" s="51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35"/>
      <c r="B2003" s="51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35"/>
      <c r="B2004" s="51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35"/>
      <c r="B2005" s="51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35"/>
      <c r="B2006" s="51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35"/>
      <c r="B2007" s="51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35"/>
      <c r="B2008" s="51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35"/>
      <c r="B2009" s="51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35"/>
      <c r="B2010" s="51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35"/>
      <c r="B2011" s="51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35"/>
      <c r="B2012" s="51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35"/>
      <c r="B2013" s="51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35"/>
      <c r="B2014" s="51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35"/>
      <c r="B2015" s="51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35"/>
      <c r="B2016" s="51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35"/>
      <c r="B2017" s="51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35"/>
      <c r="B2018" s="51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35"/>
      <c r="B2019" s="51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35"/>
      <c r="B2020" s="51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35"/>
      <c r="B2021" s="51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</row>
    <row r="2022" spans="1:151" x14ac:dyDescent="0.15">
      <c r="A2022" s="35"/>
      <c r="B2022" s="51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</row>
    <row r="2023" spans="1:151" x14ac:dyDescent="0.15">
      <c r="A2023" s="35"/>
      <c r="B2023" s="51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35"/>
      <c r="B2024" s="51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35"/>
      <c r="B2025" s="51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35"/>
      <c r="B2026" s="51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35"/>
      <c r="B2027" s="51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35"/>
      <c r="B2028" s="51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35"/>
      <c r="B2029" s="51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35"/>
      <c r="B2030" s="51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35"/>
      <c r="B2031" s="51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35"/>
      <c r="B2032" s="51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35"/>
      <c r="B2033" s="51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35"/>
      <c r="B2034" s="51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35"/>
      <c r="B2035" s="51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35"/>
      <c r="B2036" s="51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35"/>
      <c r="B2037" s="51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35"/>
      <c r="B2038" s="51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35"/>
      <c r="B2039" s="51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35"/>
      <c r="B2040" s="51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35"/>
      <c r="B2041" s="51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35"/>
      <c r="B2042" s="51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35"/>
      <c r="B2043" s="51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35"/>
      <c r="B2044" s="51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35"/>
      <c r="B2045" s="51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35"/>
      <c r="B2046" s="51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35"/>
      <c r="B2047" s="51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35"/>
      <c r="B2048" s="51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35"/>
      <c r="B2049" s="51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35"/>
      <c r="B2050" s="51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35"/>
      <c r="B2051" s="51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35"/>
      <c r="B2052" s="51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35"/>
      <c r="B2053" s="51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35"/>
      <c r="B2054" s="51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35"/>
      <c r="B2055" s="51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35"/>
      <c r="B2056" s="51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35"/>
      <c r="B2057" s="51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35"/>
      <c r="B2058" s="51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35"/>
      <c r="B2059" s="51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35"/>
      <c r="B2060" s="51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35"/>
      <c r="B2061" s="51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35"/>
      <c r="B2062" s="51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35"/>
      <c r="B2063" s="51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35"/>
      <c r="B2064" s="51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35"/>
      <c r="B2065" s="51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35"/>
      <c r="B2066" s="51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35"/>
      <c r="B2067" s="51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35"/>
      <c r="B2068" s="51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35"/>
      <c r="B2069" s="51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35"/>
      <c r="B2070" s="51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35"/>
      <c r="B2071" s="51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35"/>
      <c r="B2072" s="51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35"/>
      <c r="B2073" s="51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35"/>
      <c r="B2074" s="51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35"/>
      <c r="B2075" s="51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35"/>
      <c r="B2076" s="51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35"/>
      <c r="B2077" s="51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35"/>
      <c r="B2078" s="51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35"/>
      <c r="B2079" s="51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35"/>
      <c r="B2080" s="51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35"/>
      <c r="B2081" s="51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35"/>
      <c r="B2082" s="51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35"/>
      <c r="B2083" s="51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35"/>
      <c r="B2084" s="51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35"/>
      <c r="B2085" s="51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35"/>
      <c r="B2086" s="51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35"/>
      <c r="B2087" s="51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35"/>
      <c r="B2088" s="51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35"/>
      <c r="B2089" s="51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35"/>
      <c r="B2090" s="51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35"/>
      <c r="B2091" s="51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35"/>
      <c r="B2092" s="51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35"/>
      <c r="B2093" s="51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35"/>
      <c r="B2094" s="51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35"/>
      <c r="B2095" s="51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35"/>
      <c r="B2096" s="51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35"/>
      <c r="B2097" s="51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35"/>
      <c r="B2098" s="51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35"/>
      <c r="B2099" s="51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35"/>
      <c r="B2100" s="51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35"/>
      <c r="B2101" s="51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35"/>
      <c r="B2102" s="51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35"/>
      <c r="B2103" s="51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35"/>
      <c r="B2104" s="51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35"/>
      <c r="B2105" s="51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35"/>
      <c r="B2106" s="51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35"/>
      <c r="B2107" s="51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35"/>
      <c r="B2108" s="51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35"/>
      <c r="B2109" s="51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35"/>
      <c r="B2110" s="51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35"/>
      <c r="B2111" s="51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35"/>
      <c r="B2112" s="51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35"/>
      <c r="B2113" s="51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35"/>
      <c r="B2114" s="51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35"/>
      <c r="B2115" s="51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35"/>
      <c r="B2116" s="51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35"/>
      <c r="B2117" s="51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35"/>
      <c r="B2118" s="51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35"/>
      <c r="B2119" s="51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35"/>
      <c r="B2120" s="51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35"/>
      <c r="B2121" s="51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35"/>
      <c r="B2122" s="51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35"/>
      <c r="B2123" s="51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35"/>
      <c r="B2124" s="51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35"/>
      <c r="B2125" s="51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35"/>
      <c r="B2126" s="51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35"/>
      <c r="B2127" s="51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35"/>
      <c r="B2128" s="51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35"/>
      <c r="B2129" s="51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35"/>
      <c r="B2130" s="51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35"/>
      <c r="B2131" s="51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35"/>
      <c r="B2132" s="51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35"/>
      <c r="B2133" s="51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35"/>
      <c r="B2134" s="51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35"/>
      <c r="B2135" s="51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35"/>
      <c r="B2136" s="51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35"/>
      <c r="B2137" s="51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35"/>
      <c r="B2138" s="51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35"/>
      <c r="B2139" s="51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35"/>
      <c r="B2140" s="51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35"/>
      <c r="B2141" s="51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35"/>
      <c r="B2142" s="51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35"/>
      <c r="B2143" s="51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35"/>
      <c r="B2144" s="51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35"/>
      <c r="B2145" s="51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35"/>
      <c r="B2146" s="51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35"/>
      <c r="B2147" s="51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35"/>
      <c r="B2148" s="51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35"/>
      <c r="B2149" s="51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35"/>
      <c r="B2150" s="51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35"/>
      <c r="B2151" s="51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35"/>
      <c r="B2152" s="51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35"/>
      <c r="B2153" s="51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35"/>
      <c r="B2154" s="51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35"/>
      <c r="B2155" s="51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35"/>
      <c r="B2156" s="51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35"/>
      <c r="B2157" s="51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35"/>
      <c r="B2158" s="51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35"/>
      <c r="B2159" s="51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35"/>
      <c r="B2160" s="51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35"/>
      <c r="B2161" s="51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35"/>
      <c r="B2162" s="51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35"/>
      <c r="B2163" s="51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35"/>
      <c r="B2164" s="51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35"/>
      <c r="B2165" s="51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35"/>
      <c r="B2166" s="51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35"/>
      <c r="B2167" s="51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35"/>
      <c r="B2168" s="51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35"/>
      <c r="B2169" s="51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35"/>
      <c r="B2170" s="51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35"/>
      <c r="B2171" s="51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35"/>
      <c r="B2172" s="51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35"/>
      <c r="B2173" s="51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35"/>
      <c r="B2174" s="51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35"/>
      <c r="B2175" s="51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35"/>
      <c r="B2176" s="51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35"/>
      <c r="B2177" s="51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35"/>
      <c r="B2178" s="51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35"/>
      <c r="B2179" s="51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35"/>
      <c r="B2180" s="51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35"/>
      <c r="B2181" s="51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35"/>
      <c r="B2182" s="51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35"/>
      <c r="B2183" s="51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35"/>
      <c r="B2184" s="51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35"/>
      <c r="B2185" s="51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35"/>
      <c r="B2186" s="51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35"/>
      <c r="B2187" s="51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35"/>
      <c r="B2188" s="51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35"/>
      <c r="B2189" s="51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35"/>
      <c r="B2190" s="51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35"/>
      <c r="B2191" s="51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35"/>
      <c r="B2192" s="51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35"/>
      <c r="B2193" s="51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35"/>
      <c r="B2194" s="51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35"/>
      <c r="B2195" s="51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35"/>
      <c r="B2196" s="51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35"/>
      <c r="B2197" s="51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35"/>
      <c r="B2198" s="51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35"/>
      <c r="B2199" s="51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35"/>
      <c r="B2200" s="51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35"/>
      <c r="B2201" s="51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35"/>
      <c r="B2202" s="51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35"/>
      <c r="B2203" s="51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</row>
    <row r="2204" spans="1:151" x14ac:dyDescent="0.15">
      <c r="A2204" s="35"/>
      <c r="B2204" s="51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</row>
    <row r="2205" spans="1:151" x14ac:dyDescent="0.15">
      <c r="A2205" s="35"/>
      <c r="B2205" s="51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35"/>
      <c r="B2206" s="51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35"/>
      <c r="B2207" s="51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35"/>
      <c r="B2208" s="51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35"/>
      <c r="B2209" s="51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35"/>
      <c r="B2210" s="51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35"/>
      <c r="B2211" s="51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35"/>
      <c r="B2212" s="51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35"/>
      <c r="B2213" s="51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35"/>
      <c r="B2214" s="51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35"/>
      <c r="B2215" s="51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35"/>
      <c r="B2216" s="51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35"/>
      <c r="B2217" s="51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35"/>
      <c r="B2218" s="51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35"/>
      <c r="B2219" s="51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35"/>
      <c r="B2220" s="51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35"/>
      <c r="B2221" s="51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35"/>
      <c r="B2222" s="51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35"/>
      <c r="B2223" s="51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35"/>
      <c r="B2224" s="51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35"/>
      <c r="B2225" s="51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35"/>
      <c r="B2226" s="51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35"/>
      <c r="B2227" s="51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35"/>
      <c r="B2228" s="51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35"/>
      <c r="B2229" s="51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35"/>
      <c r="B2230" s="51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35"/>
      <c r="B2231" s="51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35"/>
      <c r="B2232" s="51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35"/>
      <c r="B2233" s="51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35"/>
      <c r="B2234" s="51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35"/>
      <c r="B2235" s="51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35"/>
      <c r="B2236" s="51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35"/>
      <c r="B2237" s="51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35"/>
      <c r="B2238" s="51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35"/>
      <c r="B2239" s="51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35"/>
      <c r="B2240" s="51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35"/>
      <c r="B2241" s="51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35"/>
      <c r="B2242" s="51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35"/>
      <c r="B2243" s="51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35"/>
      <c r="B2244" s="51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35"/>
      <c r="B2245" s="51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35"/>
      <c r="B2246" s="51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35"/>
      <c r="B2247" s="51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35"/>
      <c r="B2248" s="51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35"/>
      <c r="B2249" s="51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35"/>
      <c r="B2250" s="51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35"/>
      <c r="B2251" s="51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35"/>
      <c r="B2252" s="51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35"/>
      <c r="B2253" s="51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35"/>
      <c r="B2254" s="51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35"/>
      <c r="B2255" s="51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35"/>
      <c r="B2256" s="51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35"/>
      <c r="B2257" s="51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35"/>
      <c r="B2258" s="51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35"/>
      <c r="B2259" s="51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35"/>
      <c r="B2260" s="51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35"/>
      <c r="B2261" s="51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35"/>
      <c r="B2262" s="51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35"/>
      <c r="B2263" s="51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35"/>
      <c r="B2264" s="51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35"/>
      <c r="B2265" s="51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35"/>
      <c r="B2266" s="51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35"/>
      <c r="B2267" s="51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35"/>
      <c r="B2268" s="51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35"/>
      <c r="B2269" s="51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35"/>
      <c r="B2270" s="51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35"/>
      <c r="B2271" s="51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35"/>
      <c r="B2272" s="51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35"/>
      <c r="B2273" s="51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35"/>
      <c r="B2274" s="51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35"/>
      <c r="B2275" s="51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35"/>
      <c r="B2276" s="51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35"/>
      <c r="B2277" s="51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35"/>
      <c r="B2278" s="51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35"/>
      <c r="B2279" s="51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35"/>
      <c r="B2280" s="51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35"/>
      <c r="B2281" s="51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35"/>
      <c r="B2282" s="51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35"/>
      <c r="B2283" s="51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35"/>
      <c r="B2284" s="51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35"/>
      <c r="B2285" s="51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35"/>
      <c r="B2286" s="51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35"/>
      <c r="B2287" s="51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35"/>
      <c r="B2288" s="51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35"/>
      <c r="B2289" s="51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35"/>
      <c r="B2290" s="51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35"/>
      <c r="B2291" s="51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35"/>
      <c r="B2292" s="51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35"/>
      <c r="B2293" s="51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35"/>
      <c r="B2294" s="51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35"/>
      <c r="B2295" s="51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35"/>
      <c r="B2296" s="51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35"/>
      <c r="B2297" s="51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35"/>
      <c r="B2298" s="51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35"/>
      <c r="B2299" s="51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35"/>
      <c r="B2300" s="51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35"/>
      <c r="B2301" s="51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35"/>
      <c r="B2302" s="51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35"/>
      <c r="B2303" s="51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35"/>
      <c r="B2304" s="51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35"/>
      <c r="B2305" s="51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35"/>
      <c r="B2306" s="51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35"/>
      <c r="B2307" s="51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35"/>
      <c r="B2308" s="51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35"/>
      <c r="B2309" s="51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35"/>
      <c r="B2310" s="51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35"/>
      <c r="B2311" s="51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35"/>
      <c r="B2312" s="51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35"/>
      <c r="B2313" s="51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35"/>
      <c r="B2314" s="51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35"/>
      <c r="B2315" s="51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35"/>
      <c r="B2316" s="51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35"/>
      <c r="B2317" s="51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35"/>
      <c r="B2318" s="51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35"/>
      <c r="B2319" s="51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35"/>
      <c r="B2320" s="51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35"/>
      <c r="B2321" s="51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35"/>
      <c r="B2322" s="51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35"/>
      <c r="B2323" s="51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35"/>
      <c r="B2324" s="51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35"/>
      <c r="B2325" s="51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35"/>
      <c r="B2326" s="51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35"/>
      <c r="B2327" s="51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35"/>
      <c r="B2328" s="51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35"/>
      <c r="B2329" s="51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35"/>
      <c r="B2330" s="51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35"/>
      <c r="B2331" s="51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35"/>
      <c r="B2332" s="51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35"/>
      <c r="B2333" s="51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35"/>
      <c r="B2334" s="51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35"/>
      <c r="B2335" s="51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35"/>
      <c r="B2336" s="51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35"/>
      <c r="B2337" s="51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35"/>
      <c r="B2338" s="51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35"/>
      <c r="B2339" s="51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35"/>
      <c r="B2340" s="51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35"/>
      <c r="B2341" s="51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35"/>
      <c r="B2342" s="51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35"/>
      <c r="B2343" s="51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35"/>
      <c r="B2344" s="51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35"/>
      <c r="B2345" s="51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35"/>
      <c r="B2346" s="51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35"/>
      <c r="B2347" s="51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35"/>
      <c r="B2348" s="51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35"/>
      <c r="B2349" s="51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35"/>
      <c r="B2350" s="51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35"/>
      <c r="B2351" s="51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35"/>
      <c r="B2352" s="51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35"/>
      <c r="B2353" s="51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35"/>
      <c r="B2354" s="51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35"/>
      <c r="B2355" s="51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35"/>
      <c r="B2356" s="51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35"/>
      <c r="B2357" s="51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35"/>
      <c r="B2358" s="51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35"/>
      <c r="B2359" s="51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35"/>
      <c r="B2360" s="51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35"/>
      <c r="B2361" s="51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35"/>
      <c r="B2362" s="51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35"/>
      <c r="B2363" s="51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35"/>
      <c r="B2364" s="51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35"/>
      <c r="B2365" s="51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35"/>
      <c r="B2366" s="51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35"/>
      <c r="B2367" s="51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35"/>
      <c r="B2368" s="51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35"/>
      <c r="B2369" s="51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35"/>
      <c r="B2370" s="51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35"/>
      <c r="B2371" s="51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35"/>
      <c r="B2372" s="51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35"/>
      <c r="B2373" s="51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35"/>
      <c r="B2374" s="51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35"/>
      <c r="B2375" s="51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35"/>
      <c r="B2376" s="51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35"/>
      <c r="B2377" s="51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35"/>
      <c r="B2378" s="51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35"/>
      <c r="B2379" s="51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35"/>
      <c r="B2380" s="51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35"/>
      <c r="B2381" s="51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35"/>
      <c r="B2382" s="51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35"/>
      <c r="B2383" s="51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35"/>
      <c r="B2384" s="51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35"/>
      <c r="B2385" s="51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</row>
    <row r="2386" spans="1:151" x14ac:dyDescent="0.15">
      <c r="A2386" s="35"/>
      <c r="B2386" s="51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</row>
    <row r="2387" spans="1:151" x14ac:dyDescent="0.15">
      <c r="A2387" s="35"/>
      <c r="B2387" s="51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</row>
    <row r="2388" spans="1:151" x14ac:dyDescent="0.15">
      <c r="A2388" s="35"/>
      <c r="B2388" s="51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35"/>
      <c r="B2389" s="51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35"/>
      <c r="B2390" s="51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35"/>
      <c r="B2391" s="51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35"/>
      <c r="B2392" s="51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35"/>
      <c r="B2393" s="51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35"/>
      <c r="B2394" s="51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35"/>
      <c r="B2395" s="51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35"/>
      <c r="B2396" s="51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35"/>
      <c r="B2397" s="51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35"/>
      <c r="B2398" s="51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35"/>
      <c r="B2399" s="51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35"/>
      <c r="B2400" s="51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35"/>
      <c r="B2401" s="51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35"/>
      <c r="B2402" s="51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35"/>
      <c r="B2403" s="51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35"/>
      <c r="B2404" s="51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35"/>
      <c r="B2405" s="51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35"/>
      <c r="B2406" s="51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35"/>
      <c r="B2407" s="51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35"/>
      <c r="B2408" s="51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35"/>
      <c r="B2409" s="51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35"/>
      <c r="B2410" s="51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35"/>
      <c r="B2411" s="51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35"/>
      <c r="B2412" s="51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35"/>
      <c r="B2413" s="51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35"/>
      <c r="B2414" s="51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35"/>
      <c r="B2415" s="51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35"/>
      <c r="B2416" s="51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35"/>
      <c r="B2417" s="51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35"/>
      <c r="B2418" s="51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35"/>
      <c r="B2419" s="51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35"/>
      <c r="B2420" s="51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35"/>
      <c r="B2421" s="51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35"/>
      <c r="B2422" s="51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35"/>
      <c r="B2423" s="51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35"/>
      <c r="B2424" s="51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35"/>
      <c r="B2425" s="51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35"/>
      <c r="B2426" s="51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35"/>
      <c r="B2427" s="51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35"/>
      <c r="B2428" s="51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35"/>
      <c r="B2429" s="51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35"/>
      <c r="B2430" s="51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35"/>
      <c r="B2431" s="51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35"/>
      <c r="B2432" s="51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35"/>
      <c r="B2433" s="51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35"/>
      <c r="B2434" s="51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35"/>
      <c r="B2435" s="51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35"/>
      <c r="B2436" s="51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35"/>
      <c r="B2437" s="51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35"/>
      <c r="B2438" s="51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35"/>
      <c r="B2439" s="51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35"/>
      <c r="B2440" s="51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35"/>
      <c r="B2441" s="51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35"/>
      <c r="B2442" s="51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35"/>
      <c r="B2443" s="51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35"/>
      <c r="B2444" s="51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35"/>
      <c r="B2445" s="51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35"/>
      <c r="B2446" s="51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35"/>
      <c r="B2447" s="51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35"/>
      <c r="B2448" s="51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35"/>
      <c r="B2449" s="51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35"/>
      <c r="B2450" s="51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35"/>
      <c r="B2451" s="51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35"/>
      <c r="B2452" s="51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35"/>
      <c r="B2453" s="51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35"/>
      <c r="B2454" s="51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35"/>
      <c r="B2455" s="51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35"/>
      <c r="B2456" s="51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35"/>
      <c r="B2457" s="51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35"/>
      <c r="B2458" s="51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35"/>
      <c r="B2459" s="51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35"/>
      <c r="B2460" s="51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35"/>
      <c r="B2461" s="51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35"/>
      <c r="B2462" s="51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35"/>
      <c r="B2463" s="51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35"/>
      <c r="B2464" s="51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35"/>
      <c r="B2465" s="51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35"/>
      <c r="B2466" s="51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35"/>
      <c r="B2467" s="51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35"/>
      <c r="B2468" s="51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35"/>
      <c r="B2469" s="51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35"/>
      <c r="B2470" s="51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35"/>
      <c r="B2471" s="51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35"/>
      <c r="B2472" s="51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35"/>
      <c r="B2473" s="51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35"/>
      <c r="B2474" s="51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35"/>
      <c r="B2475" s="51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35"/>
      <c r="B2476" s="51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35"/>
      <c r="B2477" s="51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35"/>
      <c r="B2478" s="51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35"/>
      <c r="B2479" s="51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35"/>
      <c r="B2480" s="51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35"/>
      <c r="B2481" s="51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35"/>
      <c r="B2482" s="51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35"/>
      <c r="B2483" s="51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35"/>
      <c r="B2484" s="51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35"/>
      <c r="B2485" s="51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35"/>
      <c r="B2486" s="51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35"/>
      <c r="B2487" s="51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35"/>
      <c r="B2488" s="51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35"/>
      <c r="B2489" s="51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35"/>
      <c r="B2490" s="51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35"/>
      <c r="B2491" s="51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35"/>
      <c r="B2492" s="51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35"/>
      <c r="B2493" s="51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35"/>
      <c r="B2494" s="51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35"/>
      <c r="B2495" s="51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35"/>
      <c r="B2496" s="51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35"/>
      <c r="B2497" s="51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35"/>
      <c r="B2498" s="51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35"/>
      <c r="B2499" s="51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35"/>
      <c r="B2500" s="51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35"/>
      <c r="B2501" s="51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35"/>
      <c r="B2502" s="51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35"/>
      <c r="B2503" s="51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35"/>
      <c r="B2504" s="51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35"/>
      <c r="B2505" s="51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35"/>
      <c r="B2506" s="51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35"/>
      <c r="B2507" s="51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35"/>
      <c r="B2508" s="51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35"/>
      <c r="B2509" s="51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35"/>
      <c r="B2510" s="51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35"/>
      <c r="B2511" s="51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35"/>
      <c r="B2512" s="51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35"/>
      <c r="B2513" s="51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35"/>
      <c r="B2514" s="51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35"/>
      <c r="B2515" s="51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35"/>
      <c r="B2516" s="51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35"/>
      <c r="B2517" s="51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35"/>
      <c r="B2518" s="51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35"/>
      <c r="B2519" s="51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35"/>
      <c r="B2520" s="51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35"/>
      <c r="B2521" s="51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35"/>
      <c r="B2522" s="51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35"/>
      <c r="B2523" s="51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35"/>
      <c r="B2524" s="51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35"/>
      <c r="B2525" s="51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35"/>
      <c r="B2526" s="51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35"/>
      <c r="B2527" s="51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35"/>
      <c r="B2528" s="51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35"/>
      <c r="B2529" s="51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35"/>
      <c r="B2530" s="51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35"/>
      <c r="B2531" s="51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35"/>
      <c r="B2532" s="51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35"/>
      <c r="B2533" s="51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35"/>
      <c r="B2534" s="51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35"/>
      <c r="B2535" s="51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35"/>
      <c r="B2536" s="51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35"/>
      <c r="B2537" s="51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35"/>
      <c r="B2538" s="51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35"/>
      <c r="B2539" s="51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35"/>
      <c r="B2540" s="51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35"/>
      <c r="B2541" s="51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35"/>
      <c r="B2542" s="51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35"/>
      <c r="B2543" s="51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35"/>
      <c r="B2544" s="51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35"/>
      <c r="B2545" s="51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35"/>
      <c r="B2546" s="51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35"/>
      <c r="B2547" s="51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35"/>
      <c r="B2548" s="51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35"/>
      <c r="B2549" s="51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35"/>
      <c r="B2550" s="51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35"/>
      <c r="B2551" s="51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35"/>
      <c r="B2552" s="51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35"/>
      <c r="B2553" s="51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35"/>
      <c r="B2554" s="51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35"/>
      <c r="B2555" s="51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35"/>
      <c r="B2556" s="51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35"/>
      <c r="B2557" s="51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35"/>
      <c r="B2558" s="51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35"/>
      <c r="B2559" s="51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35"/>
      <c r="B2560" s="51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35"/>
      <c r="B2561" s="51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35"/>
      <c r="B2562" s="51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35"/>
      <c r="B2563" s="51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35"/>
      <c r="B2564" s="51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35"/>
      <c r="B2565" s="51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35"/>
      <c r="B2566" s="51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35"/>
      <c r="B2567" s="51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35"/>
      <c r="B2568" s="51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</row>
    <row r="2569" spans="1:151" x14ac:dyDescent="0.15">
      <c r="A2569" s="35"/>
      <c r="B2569" s="51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</row>
    <row r="2570" spans="1:151" x14ac:dyDescent="0.15">
      <c r="A2570" s="35"/>
      <c r="B2570" s="51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35"/>
      <c r="B2571" s="51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35"/>
      <c r="B2572" s="51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35"/>
      <c r="B2573" s="51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35"/>
      <c r="B2574" s="51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35"/>
      <c r="B2575" s="51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35"/>
      <c r="B2576" s="51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35"/>
      <c r="B2577" s="51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35"/>
      <c r="B2578" s="51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35"/>
      <c r="B2579" s="51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35"/>
      <c r="B2580" s="51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35"/>
      <c r="B2581" s="51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35"/>
      <c r="B2582" s="51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35"/>
      <c r="B2583" s="51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35"/>
      <c r="B2584" s="51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35"/>
      <c r="B2585" s="51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35"/>
      <c r="B2586" s="51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35"/>
      <c r="B2587" s="51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35"/>
      <c r="B2588" s="51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35"/>
      <c r="B2589" s="51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35"/>
      <c r="B2590" s="51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35"/>
      <c r="B2591" s="51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35"/>
      <c r="B2592" s="51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35"/>
      <c r="B2593" s="51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35"/>
      <c r="B2594" s="51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35"/>
      <c r="B2595" s="51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35"/>
      <c r="B2596" s="51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35"/>
      <c r="B2597" s="51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35"/>
      <c r="B2598" s="51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35"/>
      <c r="B2599" s="51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35"/>
      <c r="B2600" s="51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35"/>
      <c r="B2601" s="51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35"/>
      <c r="B2602" s="51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35"/>
      <c r="B2603" s="51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35"/>
      <c r="B2604" s="51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35"/>
      <c r="B2605" s="51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35"/>
      <c r="B2606" s="51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35"/>
      <c r="B2607" s="51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35"/>
      <c r="B2608" s="51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35"/>
      <c r="B2609" s="51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35"/>
      <c r="B2610" s="51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35"/>
      <c r="B2611" s="51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35"/>
      <c r="B2612" s="51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35"/>
      <c r="B2613" s="51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35"/>
      <c r="B2614" s="51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35"/>
      <c r="B2615" s="51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35"/>
      <c r="B2616" s="51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35"/>
      <c r="B2617" s="51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35"/>
      <c r="B2618" s="51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35"/>
      <c r="B2619" s="51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35"/>
      <c r="B2620" s="51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35"/>
      <c r="B2621" s="51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35"/>
      <c r="B2622" s="51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35"/>
      <c r="B2623" s="51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35"/>
      <c r="B2624" s="51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35"/>
      <c r="B2625" s="51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35"/>
      <c r="B2626" s="51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35"/>
      <c r="B2627" s="51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35"/>
      <c r="B2628" s="51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35"/>
      <c r="B2629" s="51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35"/>
      <c r="B2630" s="51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35"/>
      <c r="B2631" s="51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35"/>
      <c r="B2632" s="51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35"/>
      <c r="B2633" s="51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35"/>
      <c r="B2634" s="51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35"/>
      <c r="B2635" s="51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35"/>
      <c r="B2636" s="51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35"/>
      <c r="B2637" s="51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35"/>
      <c r="B2638" s="51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35"/>
      <c r="B2639" s="51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35"/>
      <c r="B2640" s="51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35"/>
      <c r="B2641" s="51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35"/>
      <c r="B2642" s="51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35"/>
      <c r="B2643" s="51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35"/>
      <c r="B2644" s="51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35"/>
      <c r="B2645" s="51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35"/>
      <c r="B2646" s="51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35"/>
      <c r="B2647" s="51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35"/>
      <c r="B2648" s="51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35"/>
      <c r="B2649" s="51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35"/>
      <c r="B2650" s="51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35"/>
      <c r="B2651" s="51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35"/>
      <c r="B2652" s="51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35"/>
      <c r="B2653" s="51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35"/>
      <c r="B2654" s="51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35"/>
      <c r="B2655" s="51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35"/>
      <c r="B2656" s="51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35"/>
      <c r="B2657" s="51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35"/>
      <c r="B2658" s="51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35"/>
      <c r="B2659" s="51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35"/>
      <c r="B2660" s="51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35"/>
      <c r="B2661" s="51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35"/>
      <c r="B2662" s="51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35"/>
      <c r="B2663" s="51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35"/>
      <c r="B2664" s="51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35"/>
      <c r="B2665" s="51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35"/>
      <c r="B2666" s="51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35"/>
      <c r="B2667" s="51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35"/>
      <c r="B2668" s="51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35"/>
      <c r="B2669" s="51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35"/>
      <c r="B2670" s="51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35"/>
      <c r="B2671" s="51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35"/>
      <c r="B2672" s="51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35"/>
      <c r="B2673" s="51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35"/>
      <c r="B2674" s="51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35"/>
      <c r="B2675" s="51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35"/>
      <c r="B2676" s="51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35"/>
      <c r="B2677" s="51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35"/>
      <c r="B2678" s="51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35"/>
      <c r="B2679" s="51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35"/>
      <c r="B2680" s="51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35"/>
      <c r="B2681" s="51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35"/>
      <c r="B2682" s="51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35"/>
      <c r="B2683" s="51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35"/>
      <c r="B2684" s="51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35"/>
      <c r="B2685" s="51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35"/>
      <c r="B2686" s="51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35"/>
      <c r="B2687" s="51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35"/>
      <c r="B2688" s="51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35"/>
      <c r="B2689" s="51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35"/>
      <c r="B2690" s="51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35"/>
      <c r="B2691" s="51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35"/>
      <c r="B2692" s="51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35"/>
      <c r="B2693" s="51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35"/>
      <c r="B2694" s="51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35"/>
      <c r="B2695" s="51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35"/>
      <c r="B2696" s="51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35"/>
      <c r="B2697" s="51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35"/>
      <c r="B2698" s="51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35"/>
      <c r="B2699" s="51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35"/>
      <c r="B2700" s="51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35"/>
      <c r="B2701" s="51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35"/>
      <c r="B2702" s="51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35"/>
      <c r="B2703" s="51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35"/>
      <c r="B2704" s="51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35"/>
      <c r="B2705" s="51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35"/>
      <c r="B2706" s="51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35"/>
      <c r="B2707" s="51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35"/>
      <c r="B2708" s="51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35"/>
      <c r="B2709" s="51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35"/>
      <c r="B2710" s="51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35"/>
      <c r="B2711" s="51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35"/>
      <c r="B2712" s="51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35"/>
      <c r="B2713" s="51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35"/>
      <c r="B2714" s="51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35"/>
      <c r="B2715" s="51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35"/>
      <c r="B2716" s="51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35"/>
      <c r="B2717" s="51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35"/>
      <c r="B2718" s="51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35"/>
      <c r="B2719" s="51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35"/>
      <c r="B2720" s="51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35"/>
      <c r="B2721" s="51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35"/>
      <c r="B2722" s="51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35"/>
      <c r="B2723" s="51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35"/>
      <c r="B2724" s="51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35"/>
      <c r="B2725" s="51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35"/>
      <c r="B2726" s="51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35"/>
      <c r="B2727" s="51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35"/>
      <c r="B2728" s="51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35"/>
      <c r="B2729" s="51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35"/>
      <c r="B2730" s="51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35"/>
      <c r="B2731" s="51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35"/>
      <c r="B2732" s="51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35"/>
      <c r="B2733" s="51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35"/>
      <c r="B2734" s="51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35"/>
      <c r="B2735" s="51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35"/>
      <c r="B2736" s="51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35"/>
      <c r="B2737" s="51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35"/>
      <c r="B2738" s="51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35"/>
      <c r="B2739" s="51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35"/>
      <c r="B2740" s="51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35"/>
      <c r="B2741" s="51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35"/>
      <c r="B2742" s="51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35"/>
      <c r="B2743" s="51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35"/>
      <c r="B2744" s="51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35"/>
      <c r="B2745" s="51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35"/>
      <c r="B2746" s="51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35"/>
      <c r="B2747" s="51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35"/>
      <c r="B2748" s="51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35"/>
      <c r="B2749" s="51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35"/>
      <c r="B2750" s="51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</row>
    <row r="2751" spans="1:151" x14ac:dyDescent="0.15">
      <c r="A2751" s="35"/>
      <c r="B2751" s="51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</row>
    <row r="2752" spans="1:151" x14ac:dyDescent="0.15">
      <c r="A2752" s="35"/>
      <c r="B2752" s="51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35"/>
      <c r="B2753" s="51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35"/>
      <c r="B2754" s="51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</row>
    <row r="2755" spans="1:151" x14ac:dyDescent="0.15">
      <c r="A2755" s="35"/>
      <c r="B2755" s="51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35"/>
      <c r="B2756" s="51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35"/>
      <c r="B2757" s="51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35"/>
      <c r="B2758" s="51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35"/>
      <c r="B2759" s="51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35"/>
      <c r="B2760" s="51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35"/>
      <c r="B2761" s="51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35"/>
      <c r="B2762" s="51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35"/>
      <c r="B2763" s="51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35"/>
      <c r="B2764" s="51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35"/>
      <c r="B2765" s="51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35"/>
      <c r="B2766" s="51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35"/>
      <c r="B2767" s="51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35"/>
      <c r="B2768" s="51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35"/>
      <c r="B2769" s="51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35"/>
      <c r="B2770" s="51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35"/>
      <c r="B2771" s="51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35"/>
      <c r="B2772" s="51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35"/>
      <c r="B2773" s="51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35"/>
      <c r="B2774" s="51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35"/>
      <c r="B2775" s="51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35"/>
      <c r="B2776" s="51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35"/>
      <c r="B2777" s="51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35"/>
      <c r="B2778" s="51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35"/>
      <c r="B2779" s="51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35"/>
      <c r="B2780" s="51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35"/>
      <c r="B2781" s="51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35"/>
      <c r="B2782" s="51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35"/>
      <c r="B2783" s="51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35"/>
      <c r="B2784" s="51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35"/>
      <c r="B2785" s="51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35"/>
      <c r="B2786" s="51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35"/>
      <c r="B2787" s="51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35"/>
      <c r="B2788" s="51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35"/>
      <c r="B2789" s="51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35"/>
      <c r="B2790" s="51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35"/>
      <c r="B2791" s="51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35"/>
      <c r="B2792" s="51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35"/>
      <c r="B2793" s="51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35"/>
      <c r="B2794" s="51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35"/>
      <c r="B2795" s="51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35"/>
      <c r="B2796" s="51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35"/>
      <c r="B2797" s="51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35"/>
      <c r="B2798" s="51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35"/>
      <c r="B2799" s="51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35"/>
      <c r="B2800" s="51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35"/>
      <c r="B2801" s="51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35"/>
      <c r="B2802" s="51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35"/>
      <c r="B2803" s="51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35"/>
      <c r="B2804" s="51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35"/>
      <c r="B2805" s="51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35"/>
      <c r="B2806" s="51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35"/>
      <c r="B2807" s="51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35"/>
      <c r="B2808" s="51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35"/>
      <c r="B2809" s="51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35"/>
      <c r="B2810" s="51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35"/>
      <c r="B2811" s="51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35"/>
      <c r="B2812" s="51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35"/>
      <c r="B2813" s="51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35"/>
      <c r="B2814" s="51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35"/>
      <c r="B2815" s="51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35"/>
      <c r="B2816" s="51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35"/>
      <c r="B2817" s="51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35"/>
      <c r="B2818" s="51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35"/>
      <c r="B2819" s="51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35"/>
      <c r="B2820" s="51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35"/>
      <c r="B2821" s="51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35"/>
      <c r="B2822" s="51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35"/>
      <c r="B2823" s="51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35"/>
      <c r="B2824" s="51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35"/>
      <c r="B2825" s="51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35"/>
      <c r="B2826" s="51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35"/>
      <c r="B2827" s="51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35"/>
      <c r="B2828" s="51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35"/>
      <c r="B2829" s="51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35"/>
      <c r="B2830" s="51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35"/>
      <c r="B2831" s="51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35"/>
      <c r="B2832" s="51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35"/>
      <c r="B2833" s="51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35"/>
      <c r="B2834" s="51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35"/>
      <c r="B2835" s="51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35"/>
      <c r="B2836" s="51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35"/>
      <c r="B2837" s="51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35"/>
      <c r="B2838" s="51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35"/>
      <c r="B2839" s="51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35"/>
      <c r="B2840" s="51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35"/>
      <c r="B2841" s="51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35"/>
      <c r="B2842" s="51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35"/>
      <c r="B2843" s="51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35"/>
      <c r="B2844" s="51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35"/>
      <c r="B2845" s="51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35"/>
      <c r="B2846" s="51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35"/>
      <c r="B2847" s="51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35"/>
      <c r="B2848" s="51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35"/>
      <c r="B2849" s="51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35"/>
      <c r="B2850" s="51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35"/>
      <c r="B2851" s="51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35"/>
      <c r="B2852" s="51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35"/>
      <c r="B2853" s="51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35"/>
      <c r="B2854" s="51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35"/>
      <c r="B2855" s="51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35"/>
      <c r="B2856" s="51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35"/>
      <c r="B2857" s="51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35"/>
      <c r="B2858" s="51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35"/>
      <c r="B2859" s="51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35"/>
      <c r="B2860" s="51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35"/>
      <c r="B2861" s="51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35"/>
      <c r="B2862" s="51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35"/>
      <c r="B2863" s="51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35"/>
      <c r="B2864" s="51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35"/>
      <c r="B2865" s="51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35"/>
      <c r="B2866" s="51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35"/>
      <c r="B2867" s="51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35"/>
      <c r="B2868" s="51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35"/>
      <c r="B2869" s="51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35"/>
      <c r="B2870" s="51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35"/>
      <c r="B2871" s="51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35"/>
      <c r="B2872" s="51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35"/>
      <c r="B2873" s="51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35"/>
      <c r="B2874" s="51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35"/>
      <c r="B2875" s="51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35"/>
      <c r="B2876" s="51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35"/>
      <c r="B2877" s="51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35"/>
      <c r="B2878" s="51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35"/>
      <c r="B2879" s="51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35"/>
      <c r="B2880" s="51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35"/>
      <c r="B2881" s="51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35"/>
      <c r="B2882" s="51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35"/>
      <c r="B2883" s="51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35"/>
      <c r="B2884" s="51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35"/>
      <c r="B2885" s="51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35"/>
      <c r="B2886" s="51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35"/>
      <c r="B2887" s="51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35"/>
      <c r="B2888" s="51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35"/>
      <c r="B2889" s="51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35"/>
      <c r="B2890" s="51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35"/>
      <c r="B2891" s="51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35"/>
      <c r="B2892" s="51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35"/>
      <c r="B2893" s="51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35"/>
      <c r="B2894" s="51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35"/>
      <c r="B2895" s="51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35"/>
      <c r="B2896" s="51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35"/>
      <c r="B2897" s="51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35"/>
      <c r="B2898" s="51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35"/>
      <c r="B2899" s="51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35"/>
      <c r="B2900" s="51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35"/>
      <c r="B2901" s="51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35"/>
      <c r="B2902" s="51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35"/>
      <c r="B2903" s="51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35"/>
      <c r="B2904" s="51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35"/>
      <c r="B2905" s="51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35"/>
      <c r="B2906" s="51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35"/>
      <c r="B2907" s="51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35"/>
      <c r="B2908" s="51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35"/>
      <c r="B2909" s="51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35"/>
      <c r="B2910" s="51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35"/>
      <c r="B2911" s="51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35"/>
      <c r="B2912" s="51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35"/>
      <c r="B2913" s="51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35"/>
      <c r="B2914" s="51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35"/>
      <c r="B2915" s="51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35"/>
      <c r="B2916" s="51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35"/>
      <c r="B2917" s="51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35"/>
      <c r="B2918" s="51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35"/>
      <c r="B2919" s="51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35"/>
      <c r="B2920" s="51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35"/>
      <c r="B2921" s="51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35"/>
      <c r="B2922" s="51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35"/>
      <c r="B2923" s="51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35"/>
      <c r="B2924" s="51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35"/>
      <c r="B2925" s="51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35"/>
      <c r="B2926" s="51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35"/>
      <c r="B2927" s="51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35"/>
      <c r="B2928" s="51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35"/>
      <c r="B2929" s="51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35"/>
      <c r="B2930" s="51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35"/>
      <c r="B2931" s="51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35"/>
      <c r="B2932" s="51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35"/>
      <c r="B2933" s="51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35"/>
      <c r="B2934" s="51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</row>
    <row r="2935" spans="1:151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</row>
    <row r="2937" spans="1:151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</row>
    <row r="3117" spans="1:151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</row>
    <row r="3119" spans="1:151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</row>
    <row r="3301" spans="1:151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</row>
    <row r="3303" spans="1:151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</row>
    <row r="3482" spans="1:151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</row>
    <row r="3484" spans="1:151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</row>
    <row r="3665" spans="1:151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</row>
    <row r="3667" spans="1:151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</row>
    <row r="3849" spans="1:151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</row>
    <row r="4030" spans="1:151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</row>
    <row r="4214" spans="1:151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</row>
    <row r="4397" spans="1:151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</row>
    <row r="4582" spans="1:151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12 A423:T2400 A13:H81 J13:T81">
    <cfRule type="expression" dxfId="9" priority="12">
      <formula>$O12&gt;0</formula>
    </cfRule>
  </conditionalFormatting>
  <conditionalFormatting sqref="B6:T6">
    <cfRule type="cellIs" dxfId="8" priority="10" operator="equal">
      <formula>"SIM"</formula>
    </cfRule>
  </conditionalFormatting>
  <conditionalFormatting sqref="I13">
    <cfRule type="expression" dxfId="7" priority="9">
      <formula>$O13&gt;0</formula>
    </cfRule>
  </conditionalFormatting>
  <conditionalFormatting sqref="I14:I81">
    <cfRule type="expression" dxfId="6" priority="7">
      <formula>$O14&gt;0</formula>
    </cfRule>
  </conditionalFormatting>
  <conditionalFormatting sqref="A82:H181 J82:T181">
    <cfRule type="expression" dxfId="5" priority="6">
      <formula>$O82&gt;0</formula>
    </cfRule>
  </conditionalFormatting>
  <conditionalFormatting sqref="I82:I181">
    <cfRule type="expression" dxfId="4" priority="5">
      <formula>$O82&gt;0</formula>
    </cfRule>
  </conditionalFormatting>
  <conditionalFormatting sqref="J182:T271 J272:L297 N272:T297 A182:H422 J298:T422">
    <cfRule type="expression" dxfId="3" priority="4">
      <formula>$O182&gt;0</formula>
    </cfRule>
  </conditionalFormatting>
  <conditionalFormatting sqref="I182:I398">
    <cfRule type="expression" dxfId="2" priority="3">
      <formula>$O182&gt;0</formula>
    </cfRule>
  </conditionalFormatting>
  <conditionalFormatting sqref="M272:M297">
    <cfRule type="expression" dxfId="1" priority="2">
      <formula>$O272&gt;0</formula>
    </cfRule>
  </conditionalFormatting>
  <conditionalFormatting sqref="I399:I422">
    <cfRule type="expression" dxfId="0" priority="1">
      <formula>$O399&gt;0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2023-12-18T10:27:05Z</dcterms:modified>
</cp:coreProperties>
</file>