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F6A2ED-5314-49F8-BCAF-F2E651C62E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9" i="1" l="1"/>
  <c r="AA17" i="1"/>
  <c r="AA16" i="1"/>
  <c r="U176" i="1"/>
  <c r="U115" i="1"/>
  <c r="U52" i="1" l="1"/>
  <c r="D12" i="1"/>
  <c r="S13" i="1" l="1"/>
  <c r="AA81" i="1" l="1"/>
  <c r="AC81" i="1" s="1"/>
  <c r="W21" i="1" s="1"/>
  <c r="Z11" i="1"/>
  <c r="AB72" i="1"/>
  <c r="AF20" i="1" l="1"/>
  <c r="AA82" i="1"/>
  <c r="AC82" i="1" s="1"/>
  <c r="W22" i="1" s="1"/>
  <c r="N12" i="1"/>
  <c r="B1" i="1"/>
  <c r="R12" i="1"/>
  <c r="C13" i="1" s="1"/>
  <c r="AA72" i="1"/>
  <c r="AC7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J13" i="1"/>
  <c r="J14" i="1" s="1"/>
  <c r="X12" i="1"/>
  <c r="AB13" i="1" s="1"/>
  <c r="K12" i="1"/>
  <c r="K13" i="1" s="1"/>
  <c r="H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E12" i="1" l="1"/>
  <c r="F12" i="1" s="1"/>
  <c r="A13" i="1"/>
  <c r="D13" i="1" s="1"/>
  <c r="Y22" i="1"/>
  <c r="AF21" i="1"/>
  <c r="AA83" i="1"/>
  <c r="AC83" i="1" s="1"/>
  <c r="W23" i="1" s="1"/>
  <c r="AA73" i="1"/>
  <c r="X13" i="1"/>
  <c r="AB14" i="1" s="1"/>
  <c r="I12" i="1"/>
  <c r="O12" i="1" s="1"/>
  <c r="H13" i="1"/>
  <c r="J15" i="1"/>
  <c r="AA74" i="1"/>
  <c r="AC74" i="1" s="1"/>
  <c r="W14" i="1" s="1"/>
  <c r="AC73" i="1" l="1"/>
  <c r="W13" i="1" s="1"/>
  <c r="A14" i="1"/>
  <c r="D14" i="1" s="1"/>
  <c r="E13" i="1"/>
  <c r="F13" i="1" s="1"/>
  <c r="AF22" i="1"/>
  <c r="AF13" i="1"/>
  <c r="Y23" i="1"/>
  <c r="X14" i="1"/>
  <c r="AB15" i="1" s="1"/>
  <c r="Q12" i="1"/>
  <c r="B12" i="1" s="1"/>
  <c r="AA75" i="1"/>
  <c r="AC75" i="1" s="1"/>
  <c r="W15" i="1" s="1"/>
  <c r="J16" i="1"/>
  <c r="L13" i="1"/>
  <c r="M13" i="1" s="1"/>
  <c r="N13" i="1" s="1"/>
  <c r="AF12" i="1" l="1"/>
  <c r="T12" i="1" s="1"/>
  <c r="T13" i="1" s="1"/>
  <c r="Y13" i="1"/>
  <c r="Z13" i="1" s="1"/>
  <c r="AC13" i="1" s="1"/>
  <c r="Y14" i="1"/>
  <c r="Z14" i="1" s="1"/>
  <c r="AC14" i="1" s="1"/>
  <c r="A15" i="1"/>
  <c r="D15" i="1" s="1"/>
  <c r="E14" i="1"/>
  <c r="F14" i="1" s="1"/>
  <c r="G15" i="1" s="1"/>
  <c r="Y15" i="1"/>
  <c r="Z15" i="1" s="1"/>
  <c r="AF14" i="1"/>
  <c r="X15" i="1"/>
  <c r="AB16" i="1" s="1"/>
  <c r="G14" i="1"/>
  <c r="J17" i="1"/>
  <c r="AA76" i="1"/>
  <c r="AC76" i="1" s="1"/>
  <c r="W16" i="1" s="1"/>
  <c r="G13" i="1"/>
  <c r="I13" i="1" s="1"/>
  <c r="AC15" i="1" l="1"/>
  <c r="A16" i="1"/>
  <c r="D16" i="1" s="1"/>
  <c r="E15" i="1"/>
  <c r="F15" i="1" s="1"/>
  <c r="G16" i="1" s="1"/>
  <c r="Y16" i="1"/>
  <c r="Z16" i="1" s="1"/>
  <c r="AF15" i="1"/>
  <c r="AA77" i="1"/>
  <c r="AC77" i="1" s="1"/>
  <c r="W17" i="1" s="1"/>
  <c r="J18" i="1"/>
  <c r="O13" i="1"/>
  <c r="Q13" i="1" s="1"/>
  <c r="A17" i="1" l="1"/>
  <c r="D17" i="1" s="1"/>
  <c r="E16" i="1"/>
  <c r="F16" i="1" s="1"/>
  <c r="Y17" i="1"/>
  <c r="AF16" i="1"/>
  <c r="AA78" i="1"/>
  <c r="AC78" i="1" s="1"/>
  <c r="W18" i="1" s="1"/>
  <c r="J19" i="1"/>
  <c r="A18" i="1" l="1"/>
  <c r="D18" i="1" s="1"/>
  <c r="E17" i="1"/>
  <c r="F17" i="1" s="1"/>
  <c r="G17" i="1"/>
  <c r="AF17" i="1"/>
  <c r="Y18" i="1"/>
  <c r="AA79" i="1"/>
  <c r="AC79" i="1" s="1"/>
  <c r="W19" i="1" s="1"/>
  <c r="J20" i="1"/>
  <c r="B13" i="1"/>
  <c r="A19" i="1" l="1"/>
  <c r="D19" i="1" s="1"/>
  <c r="E18" i="1"/>
  <c r="F18" i="1" s="1"/>
  <c r="AF18" i="1"/>
  <c r="Y19" i="1"/>
  <c r="G18" i="1"/>
  <c r="AA80" i="1"/>
  <c r="AC80" i="1" s="1"/>
  <c r="J21" i="1"/>
  <c r="A20" i="1" l="1"/>
  <c r="D20" i="1" s="1"/>
  <c r="E19" i="1"/>
  <c r="F19" i="1" s="1"/>
  <c r="Y20" i="1"/>
  <c r="Y21" i="1"/>
  <c r="AF19" i="1"/>
  <c r="G19" i="1"/>
  <c r="J22" i="1"/>
  <c r="A21" i="1" l="1"/>
  <c r="D21" i="1" s="1"/>
  <c r="E20" i="1"/>
  <c r="F20" i="1" s="1"/>
  <c r="G20" i="1"/>
  <c r="J23" i="1"/>
  <c r="A22" i="1" l="1"/>
  <c r="D22" i="1" s="1"/>
  <c r="E21" i="1"/>
  <c r="F21" i="1" s="1"/>
  <c r="G22" i="1" s="1"/>
  <c r="G21" i="1"/>
  <c r="J24" i="1"/>
  <c r="A23" i="1" l="1"/>
  <c r="D23" i="1" s="1"/>
  <c r="E22" i="1"/>
  <c r="F22" i="1" s="1"/>
  <c r="G23" i="1" s="1"/>
  <c r="J25" i="1"/>
  <c r="A24" i="1" l="1"/>
  <c r="D24" i="1" s="1"/>
  <c r="E23" i="1"/>
  <c r="F23" i="1" s="1"/>
  <c r="G24" i="1" s="1"/>
  <c r="J26" i="1"/>
  <c r="A25" i="1" l="1"/>
  <c r="D25" i="1" s="1"/>
  <c r="E24" i="1"/>
  <c r="F24" i="1" s="1"/>
  <c r="G25" i="1" s="1"/>
  <c r="J27" i="1"/>
  <c r="A26" i="1" l="1"/>
  <c r="D26" i="1" s="1"/>
  <c r="E25" i="1"/>
  <c r="F25" i="1" s="1"/>
  <c r="G26" i="1" s="1"/>
  <c r="P25" i="1"/>
  <c r="J28" i="1"/>
  <c r="A27" i="1" l="1"/>
  <c r="E26" i="1"/>
  <c r="F26" i="1" s="1"/>
  <c r="G27" i="1" s="1"/>
  <c r="R25" i="1"/>
  <c r="P13" i="1"/>
  <c r="P14" i="1"/>
  <c r="P15" i="1"/>
  <c r="P16" i="1"/>
  <c r="P17" i="1"/>
  <c r="P18" i="1"/>
  <c r="P19" i="1"/>
  <c r="P20" i="1"/>
  <c r="P21" i="1"/>
  <c r="P22" i="1"/>
  <c r="P23" i="1"/>
  <c r="P24" i="1"/>
  <c r="P26" i="1"/>
  <c r="R26" i="1" s="1"/>
  <c r="J29" i="1"/>
  <c r="P27" i="1" l="1"/>
  <c r="R27" i="1" s="1"/>
  <c r="D27" i="1"/>
  <c r="E27" i="1" s="1"/>
  <c r="F27" i="1" s="1"/>
  <c r="G28" i="1" s="1"/>
  <c r="A28" i="1"/>
  <c r="R23" i="1"/>
  <c r="R19" i="1"/>
  <c r="R15" i="1"/>
  <c r="R22" i="1"/>
  <c r="R18" i="1"/>
  <c r="R14" i="1"/>
  <c r="R21" i="1"/>
  <c r="R17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R13" i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H14" i="1"/>
  <c r="I14" i="1" s="1"/>
  <c r="K14" i="1"/>
  <c r="L14" i="1" s="1"/>
  <c r="M14" i="1" s="1"/>
  <c r="N14" i="1" s="1"/>
  <c r="R24" i="1"/>
  <c r="R20" i="1"/>
  <c r="R16" i="1"/>
  <c r="J30" i="1"/>
  <c r="T28" i="1" l="1"/>
  <c r="S28" i="1"/>
  <c r="P28" i="1"/>
  <c r="R28" i="1" s="1"/>
  <c r="D28" i="1"/>
  <c r="E28" i="1" s="1"/>
  <c r="F28" i="1" s="1"/>
  <c r="G29" i="1" s="1"/>
  <c r="A29" i="1"/>
  <c r="O14" i="1"/>
  <c r="Q14" i="1" s="1"/>
  <c r="B14" i="1" s="1"/>
  <c r="C15" i="1"/>
  <c r="C16" i="1" s="1"/>
  <c r="C17" i="1" s="1"/>
  <c r="C18" i="1" s="1"/>
  <c r="C19" i="1" s="1"/>
  <c r="C20" i="1" s="1"/>
  <c r="C21" i="1" s="1"/>
  <c r="C22" i="1" s="1"/>
  <c r="K15" i="1"/>
  <c r="L15" i="1" s="1"/>
  <c r="M15" i="1" s="1"/>
  <c r="N15" i="1" s="1"/>
  <c r="H15" i="1"/>
  <c r="J31" i="1"/>
  <c r="S29" i="1" l="1"/>
  <c r="T29" i="1"/>
  <c r="P29" i="1"/>
  <c r="R29" i="1" s="1"/>
  <c r="D29" i="1"/>
  <c r="E29" i="1" s="1"/>
  <c r="F29" i="1" s="1"/>
  <c r="G30" i="1" s="1"/>
  <c r="A30" i="1"/>
  <c r="K16" i="1"/>
  <c r="L16" i="1" s="1"/>
  <c r="M16" i="1" s="1"/>
  <c r="N16" i="1" s="1"/>
  <c r="H16" i="1"/>
  <c r="I15" i="1"/>
  <c r="O15" i="1" s="1"/>
  <c r="Q15" i="1" s="1"/>
  <c r="B15" i="1" s="1"/>
  <c r="J32" i="1"/>
  <c r="C23" i="1"/>
  <c r="S30" i="1" l="1"/>
  <c r="T30" i="1"/>
  <c r="P30" i="1"/>
  <c r="R30" i="1" s="1"/>
  <c r="D30" i="1"/>
  <c r="E30" i="1" s="1"/>
  <c r="F30" i="1" s="1"/>
  <c r="G31" i="1" s="1"/>
  <c r="A31" i="1"/>
  <c r="K17" i="1"/>
  <c r="L17" i="1" s="1"/>
  <c r="M17" i="1" s="1"/>
  <c r="N17" i="1" s="1"/>
  <c r="I16" i="1"/>
  <c r="O16" i="1" s="1"/>
  <c r="Q16" i="1" s="1"/>
  <c r="B16" i="1" s="1"/>
  <c r="H17" i="1"/>
  <c r="J33" i="1"/>
  <c r="C24" i="1"/>
  <c r="P31" i="1" l="1"/>
  <c r="R31" i="1" s="1"/>
  <c r="D31" i="1"/>
  <c r="E31" i="1" s="1"/>
  <c r="F31" i="1" s="1"/>
  <c r="G32" i="1" s="1"/>
  <c r="S31" i="1"/>
  <c r="T31" i="1"/>
  <c r="A32" i="1"/>
  <c r="K18" i="1"/>
  <c r="L18" i="1" s="1"/>
  <c r="M18" i="1" s="1"/>
  <c r="N18" i="1" s="1"/>
  <c r="I17" i="1"/>
  <c r="O17" i="1" s="1"/>
  <c r="Q17" i="1" s="1"/>
  <c r="B17" i="1" s="1"/>
  <c r="H18" i="1"/>
  <c r="C25" i="1"/>
  <c r="J34" i="1"/>
  <c r="P32" i="1" l="1"/>
  <c r="R32" i="1" s="1"/>
  <c r="D32" i="1"/>
  <c r="E32" i="1" s="1"/>
  <c r="F32" i="1" s="1"/>
  <c r="G33" i="1" s="1"/>
  <c r="T32" i="1"/>
  <c r="S32" i="1"/>
  <c r="A33" i="1"/>
  <c r="K19" i="1"/>
  <c r="L19" i="1" s="1"/>
  <c r="M19" i="1" s="1"/>
  <c r="N19" i="1" s="1"/>
  <c r="I18" i="1"/>
  <c r="O18" i="1" s="1"/>
  <c r="Q18" i="1" s="1"/>
  <c r="B18" i="1" s="1"/>
  <c r="H19" i="1"/>
  <c r="J35" i="1"/>
  <c r="C26" i="1"/>
  <c r="P33" i="1" l="1"/>
  <c r="R33" i="1" s="1"/>
  <c r="D33" i="1"/>
  <c r="E33" i="1" s="1"/>
  <c r="F33" i="1" s="1"/>
  <c r="G34" i="1" s="1"/>
  <c r="S33" i="1"/>
  <c r="T33" i="1"/>
  <c r="A34" i="1"/>
  <c r="K20" i="1"/>
  <c r="K21" i="1" s="1"/>
  <c r="I19" i="1"/>
  <c r="O19" i="1" s="1"/>
  <c r="Q19" i="1" s="1"/>
  <c r="B19" i="1" s="1"/>
  <c r="H20" i="1"/>
  <c r="C27" i="1"/>
  <c r="J36" i="1"/>
  <c r="S34" i="1" l="1"/>
  <c r="P34" i="1"/>
  <c r="R34" i="1" s="1"/>
  <c r="D34" i="1"/>
  <c r="E34" i="1" s="1"/>
  <c r="F34" i="1" s="1"/>
  <c r="G35" i="1" s="1"/>
  <c r="T34" i="1"/>
  <c r="A35" i="1"/>
  <c r="L20" i="1"/>
  <c r="M20" i="1" s="1"/>
  <c r="N20" i="1" s="1"/>
  <c r="L21" i="1"/>
  <c r="K22" i="1"/>
  <c r="I20" i="1"/>
  <c r="H21" i="1"/>
  <c r="J37" i="1"/>
  <c r="C28" i="1"/>
  <c r="S35" i="1" l="1"/>
  <c r="T35" i="1"/>
  <c r="P35" i="1"/>
  <c r="R35" i="1" s="1"/>
  <c r="D35" i="1"/>
  <c r="E35" i="1" s="1"/>
  <c r="F35" i="1" s="1"/>
  <c r="G36" i="1" s="1"/>
  <c r="A36" i="1"/>
  <c r="O20" i="1"/>
  <c r="Q20" i="1" s="1"/>
  <c r="B20" i="1" s="1"/>
  <c r="M21" i="1"/>
  <c r="N21" i="1" s="1"/>
  <c r="H22" i="1"/>
  <c r="I21" i="1"/>
  <c r="L22" i="1"/>
  <c r="M22" i="1" s="1"/>
  <c r="N22" i="1" s="1"/>
  <c r="K23" i="1"/>
  <c r="J38" i="1"/>
  <c r="C29" i="1"/>
  <c r="T36" i="1" l="1"/>
  <c r="S36" i="1"/>
  <c r="P36" i="1"/>
  <c r="R36" i="1" s="1"/>
  <c r="D36" i="1"/>
  <c r="E36" i="1" s="1"/>
  <c r="F36" i="1" s="1"/>
  <c r="G37" i="1" s="1"/>
  <c r="A37" i="1"/>
  <c r="O21" i="1"/>
  <c r="Q21" i="1" s="1"/>
  <c r="B21" i="1" s="1"/>
  <c r="L23" i="1"/>
  <c r="M23" i="1" s="1"/>
  <c r="N23" i="1" s="1"/>
  <c r="K24" i="1"/>
  <c r="H23" i="1"/>
  <c r="I22" i="1"/>
  <c r="O22" i="1" s="1"/>
  <c r="Q22" i="1" s="1"/>
  <c r="B22" i="1" s="1"/>
  <c r="J39" i="1"/>
  <c r="C30" i="1"/>
  <c r="T37" i="1" l="1"/>
  <c r="P37" i="1"/>
  <c r="R37" i="1" s="1"/>
  <c r="D37" i="1"/>
  <c r="E37" i="1" s="1"/>
  <c r="F37" i="1" s="1"/>
  <c r="G38" i="1" s="1"/>
  <c r="S37" i="1"/>
  <c r="A38" i="1"/>
  <c r="H24" i="1"/>
  <c r="I23" i="1"/>
  <c r="O23" i="1" s="1"/>
  <c r="Q23" i="1" s="1"/>
  <c r="B23" i="1" s="1"/>
  <c r="L24" i="1"/>
  <c r="M24" i="1" s="1"/>
  <c r="N24" i="1" s="1"/>
  <c r="K25" i="1"/>
  <c r="C31" i="1"/>
  <c r="J40" i="1"/>
  <c r="S38" i="1" l="1"/>
  <c r="T38" i="1"/>
  <c r="P38" i="1"/>
  <c r="R38" i="1" s="1"/>
  <c r="D38" i="1"/>
  <c r="E38" i="1" s="1"/>
  <c r="F38" i="1" s="1"/>
  <c r="G39" i="1" s="1"/>
  <c r="A39" i="1"/>
  <c r="H25" i="1"/>
  <c r="I24" i="1"/>
  <c r="O24" i="1" s="1"/>
  <c r="Q24" i="1" s="1"/>
  <c r="B24" i="1" s="1"/>
  <c r="K26" i="1"/>
  <c r="L25" i="1"/>
  <c r="M25" i="1" s="1"/>
  <c r="N25" i="1" s="1"/>
  <c r="J41" i="1"/>
  <c r="C32" i="1"/>
  <c r="T39" i="1" l="1"/>
  <c r="P39" i="1"/>
  <c r="R39" i="1" s="1"/>
  <c r="D39" i="1"/>
  <c r="E39" i="1" s="1"/>
  <c r="F39" i="1" s="1"/>
  <c r="G40" i="1" s="1"/>
  <c r="S39" i="1"/>
  <c r="A40" i="1"/>
  <c r="I25" i="1"/>
  <c r="O25" i="1" s="1"/>
  <c r="Q25" i="1" s="1"/>
  <c r="B25" i="1" s="1"/>
  <c r="H26" i="1"/>
  <c r="L26" i="1"/>
  <c r="M26" i="1" s="1"/>
  <c r="N26" i="1" s="1"/>
  <c r="K27" i="1"/>
  <c r="C33" i="1"/>
  <c r="J42" i="1"/>
  <c r="T40" i="1" l="1"/>
  <c r="S40" i="1"/>
  <c r="P40" i="1"/>
  <c r="R40" i="1" s="1"/>
  <c r="D40" i="1"/>
  <c r="E40" i="1" s="1"/>
  <c r="F40" i="1" s="1"/>
  <c r="G41" i="1" s="1"/>
  <c r="A41" i="1"/>
  <c r="K28" i="1"/>
  <c r="L27" i="1"/>
  <c r="M27" i="1" s="1"/>
  <c r="N27" i="1" s="1"/>
  <c r="H27" i="1"/>
  <c r="I26" i="1"/>
  <c r="O26" i="1" s="1"/>
  <c r="Q26" i="1" s="1"/>
  <c r="B26" i="1" s="1"/>
  <c r="J43" i="1"/>
  <c r="C34" i="1"/>
  <c r="T41" i="1" l="1"/>
  <c r="P41" i="1"/>
  <c r="R41" i="1" s="1"/>
  <c r="D41" i="1"/>
  <c r="E41" i="1" s="1"/>
  <c r="F41" i="1" s="1"/>
  <c r="G42" i="1" s="1"/>
  <c r="S41" i="1"/>
  <c r="A42" i="1"/>
  <c r="H28" i="1"/>
  <c r="I27" i="1"/>
  <c r="O27" i="1" s="1"/>
  <c r="Q27" i="1" s="1"/>
  <c r="B27" i="1" s="1"/>
  <c r="L28" i="1"/>
  <c r="M28" i="1" s="1"/>
  <c r="N28" i="1" s="1"/>
  <c r="K29" i="1"/>
  <c r="C35" i="1"/>
  <c r="J44" i="1"/>
  <c r="T42" i="1" l="1"/>
  <c r="S42" i="1"/>
  <c r="P42" i="1"/>
  <c r="R42" i="1" s="1"/>
  <c r="D42" i="1"/>
  <c r="E42" i="1" s="1"/>
  <c r="F42" i="1" s="1"/>
  <c r="G43" i="1" s="1"/>
  <c r="A43" i="1"/>
  <c r="I28" i="1"/>
  <c r="O28" i="1" s="1"/>
  <c r="Q28" i="1" s="1"/>
  <c r="B28" i="1" s="1"/>
  <c r="H29" i="1"/>
  <c r="L29" i="1"/>
  <c r="M29" i="1" s="1"/>
  <c r="N29" i="1" s="1"/>
  <c r="K30" i="1"/>
  <c r="J45" i="1"/>
  <c r="C36" i="1"/>
  <c r="S43" i="1" l="1"/>
  <c r="T43" i="1"/>
  <c r="P43" i="1"/>
  <c r="T44" i="1" s="1"/>
  <c r="D43" i="1"/>
  <c r="E43" i="1" s="1"/>
  <c r="F43" i="1" s="1"/>
  <c r="G44" i="1" s="1"/>
  <c r="A44" i="1"/>
  <c r="L30" i="1"/>
  <c r="M30" i="1" s="1"/>
  <c r="N30" i="1" s="1"/>
  <c r="K31" i="1"/>
  <c r="I29" i="1"/>
  <c r="O29" i="1" s="1"/>
  <c r="Q29" i="1" s="1"/>
  <c r="B29" i="1" s="1"/>
  <c r="H30" i="1"/>
  <c r="C37" i="1"/>
  <c r="J46" i="1"/>
  <c r="R43" i="1" l="1"/>
  <c r="S44" i="1"/>
  <c r="P44" i="1"/>
  <c r="T45" i="1" s="1"/>
  <c r="D44" i="1"/>
  <c r="E44" i="1" s="1"/>
  <c r="F44" i="1" s="1"/>
  <c r="G45" i="1" s="1"/>
  <c r="A45" i="1"/>
  <c r="H31" i="1"/>
  <c r="I30" i="1"/>
  <c r="O30" i="1" s="1"/>
  <c r="Q30" i="1" s="1"/>
  <c r="B30" i="1" s="1"/>
  <c r="L31" i="1"/>
  <c r="M31" i="1" s="1"/>
  <c r="N31" i="1" s="1"/>
  <c r="K32" i="1"/>
  <c r="C38" i="1"/>
  <c r="J47" i="1"/>
  <c r="S45" i="1" l="1"/>
  <c r="R44" i="1"/>
  <c r="P45" i="1"/>
  <c r="R45" i="1" s="1"/>
  <c r="D45" i="1"/>
  <c r="E45" i="1" s="1"/>
  <c r="F45" i="1" s="1"/>
  <c r="G46" i="1" s="1"/>
  <c r="A46" i="1"/>
  <c r="L32" i="1"/>
  <c r="M32" i="1" s="1"/>
  <c r="N32" i="1" s="1"/>
  <c r="K33" i="1"/>
  <c r="H32" i="1"/>
  <c r="I31" i="1"/>
  <c r="O31" i="1" s="1"/>
  <c r="Q31" i="1" s="1"/>
  <c r="B31" i="1" s="1"/>
  <c r="C39" i="1"/>
  <c r="J48" i="1"/>
  <c r="T46" i="1" l="1"/>
  <c r="S46" i="1"/>
  <c r="P46" i="1"/>
  <c r="R46" i="1" s="1"/>
  <c r="D46" i="1"/>
  <c r="E46" i="1" s="1"/>
  <c r="F46" i="1" s="1"/>
  <c r="G47" i="1" s="1"/>
  <c r="A47" i="1"/>
  <c r="I32" i="1"/>
  <c r="O32" i="1" s="1"/>
  <c r="Q32" i="1" s="1"/>
  <c r="B32" i="1" s="1"/>
  <c r="H33" i="1"/>
  <c r="K34" i="1"/>
  <c r="L33" i="1"/>
  <c r="M33" i="1" s="1"/>
  <c r="N33" i="1" s="1"/>
  <c r="J49" i="1"/>
  <c r="C40" i="1"/>
  <c r="S47" i="1" l="1"/>
  <c r="T47" i="1"/>
  <c r="P47" i="1"/>
  <c r="R47" i="1" s="1"/>
  <c r="D47" i="1"/>
  <c r="E47" i="1" s="1"/>
  <c r="F47" i="1" s="1"/>
  <c r="G48" i="1" s="1"/>
  <c r="A48" i="1"/>
  <c r="L34" i="1"/>
  <c r="M34" i="1" s="1"/>
  <c r="N34" i="1" s="1"/>
  <c r="K35" i="1"/>
  <c r="H34" i="1"/>
  <c r="I33" i="1"/>
  <c r="O33" i="1" s="1"/>
  <c r="Q33" i="1" s="1"/>
  <c r="B33" i="1" s="1"/>
  <c r="C41" i="1"/>
  <c r="J50" i="1"/>
  <c r="T48" i="1" l="1"/>
  <c r="S48" i="1"/>
  <c r="P48" i="1"/>
  <c r="R48" i="1" s="1"/>
  <c r="D48" i="1"/>
  <c r="E48" i="1" s="1"/>
  <c r="F48" i="1" s="1"/>
  <c r="G49" i="1" s="1"/>
  <c r="A49" i="1"/>
  <c r="I34" i="1"/>
  <c r="O34" i="1" s="1"/>
  <c r="Q34" i="1" s="1"/>
  <c r="B34" i="1" s="1"/>
  <c r="H35" i="1"/>
  <c r="L35" i="1"/>
  <c r="M35" i="1" s="1"/>
  <c r="N35" i="1" s="1"/>
  <c r="K36" i="1"/>
  <c r="J51" i="1"/>
  <c r="C42" i="1"/>
  <c r="S49" i="1" l="1"/>
  <c r="T49" i="1"/>
  <c r="P49" i="1"/>
  <c r="R49" i="1" s="1"/>
  <c r="D49" i="1"/>
  <c r="E49" i="1" s="1"/>
  <c r="F49" i="1" s="1"/>
  <c r="G50" i="1" s="1"/>
  <c r="A50" i="1"/>
  <c r="L36" i="1"/>
  <c r="M36" i="1" s="1"/>
  <c r="N36" i="1" s="1"/>
  <c r="K37" i="1"/>
  <c r="H36" i="1"/>
  <c r="I35" i="1"/>
  <c r="O35" i="1" s="1"/>
  <c r="Q35" i="1" s="1"/>
  <c r="B35" i="1" s="1"/>
  <c r="C43" i="1"/>
  <c r="J52" i="1"/>
  <c r="S50" i="1" l="1"/>
  <c r="T50" i="1"/>
  <c r="P50" i="1"/>
  <c r="R50" i="1" s="1"/>
  <c r="D50" i="1"/>
  <c r="A51" i="1"/>
  <c r="F50" i="1"/>
  <c r="G51" i="1" s="1"/>
  <c r="I36" i="1"/>
  <c r="O36" i="1" s="1"/>
  <c r="Q36" i="1" s="1"/>
  <c r="B36" i="1" s="1"/>
  <c r="H37" i="1"/>
  <c r="L37" i="1"/>
  <c r="M37" i="1" s="1"/>
  <c r="N37" i="1" s="1"/>
  <c r="K38" i="1"/>
  <c r="J53" i="1"/>
  <c r="C44" i="1"/>
  <c r="T51" i="1" l="1"/>
  <c r="P51" i="1"/>
  <c r="R51" i="1" s="1"/>
  <c r="D51" i="1"/>
  <c r="S51" i="1"/>
  <c r="A52" i="1"/>
  <c r="F51" i="1"/>
  <c r="G52" i="1" s="1"/>
  <c r="L38" i="1"/>
  <c r="M38" i="1" s="1"/>
  <c r="N38" i="1" s="1"/>
  <c r="K39" i="1"/>
  <c r="H38" i="1"/>
  <c r="I37" i="1"/>
  <c r="O37" i="1" s="1"/>
  <c r="Q37" i="1" s="1"/>
  <c r="B37" i="1" s="1"/>
  <c r="J54" i="1"/>
  <c r="C45" i="1"/>
  <c r="S52" i="1" l="1"/>
  <c r="T52" i="1"/>
  <c r="P52" i="1"/>
  <c r="D52" i="1"/>
  <c r="E52" i="1" s="1"/>
  <c r="F52" i="1" s="1"/>
  <c r="G53" i="1" s="1"/>
  <c r="A53" i="1"/>
  <c r="H39" i="1"/>
  <c r="I38" i="1"/>
  <c r="O38" i="1" s="1"/>
  <c r="Q38" i="1" s="1"/>
  <c r="B38" i="1" s="1"/>
  <c r="L39" i="1"/>
  <c r="M39" i="1" s="1"/>
  <c r="N39" i="1" s="1"/>
  <c r="K40" i="1"/>
  <c r="C46" i="1"/>
  <c r="J55" i="1"/>
  <c r="R52" i="1" l="1"/>
  <c r="T53" i="1"/>
  <c r="S53" i="1"/>
  <c r="P53" i="1"/>
  <c r="R53" i="1" s="1"/>
  <c r="D53" i="1"/>
  <c r="E53" i="1" s="1"/>
  <c r="F53" i="1" s="1"/>
  <c r="G54" i="1" s="1"/>
  <c r="A54" i="1"/>
  <c r="K41" i="1"/>
  <c r="L40" i="1"/>
  <c r="M40" i="1" s="1"/>
  <c r="N40" i="1" s="1"/>
  <c r="H40" i="1"/>
  <c r="I39" i="1"/>
  <c r="O39" i="1" s="1"/>
  <c r="Q39" i="1" s="1"/>
  <c r="B39" i="1" s="1"/>
  <c r="J56" i="1"/>
  <c r="C47" i="1"/>
  <c r="S54" i="1" l="1"/>
  <c r="T54" i="1"/>
  <c r="P54" i="1"/>
  <c r="R54" i="1" s="1"/>
  <c r="D54" i="1"/>
  <c r="E54" i="1" s="1"/>
  <c r="F54" i="1" s="1"/>
  <c r="G55" i="1" s="1"/>
  <c r="A55" i="1"/>
  <c r="I40" i="1"/>
  <c r="O40" i="1" s="1"/>
  <c r="Q40" i="1" s="1"/>
  <c r="B40" i="1" s="1"/>
  <c r="H41" i="1"/>
  <c r="L41" i="1"/>
  <c r="M41" i="1" s="1"/>
  <c r="N41" i="1" s="1"/>
  <c r="K42" i="1"/>
  <c r="C48" i="1"/>
  <c r="J57" i="1"/>
  <c r="S55" i="1" l="1"/>
  <c r="T55" i="1"/>
  <c r="P55" i="1"/>
  <c r="R55" i="1" s="1"/>
  <c r="D55" i="1"/>
  <c r="E55" i="1" s="1"/>
  <c r="F55" i="1" s="1"/>
  <c r="G56" i="1" s="1"/>
  <c r="A56" i="1"/>
  <c r="K43" i="1"/>
  <c r="L42" i="1"/>
  <c r="M42" i="1" s="1"/>
  <c r="N42" i="1" s="1"/>
  <c r="H42" i="1"/>
  <c r="I41" i="1"/>
  <c r="O41" i="1" s="1"/>
  <c r="Q41" i="1" s="1"/>
  <c r="B41" i="1" s="1"/>
  <c r="J58" i="1"/>
  <c r="C49" i="1"/>
  <c r="T56" i="1" l="1"/>
  <c r="S56" i="1"/>
  <c r="P56" i="1"/>
  <c r="R56" i="1" s="1"/>
  <c r="D56" i="1"/>
  <c r="E56" i="1" s="1"/>
  <c r="F56" i="1" s="1"/>
  <c r="G57" i="1" s="1"/>
  <c r="A57" i="1"/>
  <c r="H43" i="1"/>
  <c r="I42" i="1"/>
  <c r="O42" i="1" s="1"/>
  <c r="Q42" i="1" s="1"/>
  <c r="B42" i="1" s="1"/>
  <c r="L43" i="1"/>
  <c r="M43" i="1" s="1"/>
  <c r="N43" i="1" s="1"/>
  <c r="K44" i="1"/>
  <c r="C50" i="1"/>
  <c r="J59" i="1"/>
  <c r="S57" i="1" l="1"/>
  <c r="T57" i="1"/>
  <c r="P57" i="1"/>
  <c r="R57" i="1" s="1"/>
  <c r="D57" i="1"/>
  <c r="E57" i="1" s="1"/>
  <c r="F57" i="1" s="1"/>
  <c r="G58" i="1" s="1"/>
  <c r="A58" i="1"/>
  <c r="K45" i="1"/>
  <c r="L44" i="1"/>
  <c r="M44" i="1" s="1"/>
  <c r="N44" i="1" s="1"/>
  <c r="H44" i="1"/>
  <c r="I43" i="1"/>
  <c r="O43" i="1" s="1"/>
  <c r="Q43" i="1" s="1"/>
  <c r="B43" i="1" s="1"/>
  <c r="J60" i="1"/>
  <c r="C51" i="1"/>
  <c r="T58" i="1" l="1"/>
  <c r="S58" i="1"/>
  <c r="P58" i="1"/>
  <c r="R58" i="1" s="1"/>
  <c r="D58" i="1"/>
  <c r="E58" i="1" s="1"/>
  <c r="F58" i="1" s="1"/>
  <c r="G59" i="1" s="1"/>
  <c r="A59" i="1"/>
  <c r="H45" i="1"/>
  <c r="I44" i="1"/>
  <c r="O44" i="1" s="1"/>
  <c r="Q44" i="1" s="1"/>
  <c r="B44" i="1" s="1"/>
  <c r="L45" i="1"/>
  <c r="M45" i="1" s="1"/>
  <c r="N45" i="1" s="1"/>
  <c r="K46" i="1"/>
  <c r="C52" i="1"/>
  <c r="J61" i="1"/>
  <c r="S59" i="1" l="1"/>
  <c r="T59" i="1"/>
  <c r="P59" i="1"/>
  <c r="R59" i="1" s="1"/>
  <c r="D59" i="1"/>
  <c r="E59" i="1" s="1"/>
  <c r="F59" i="1" s="1"/>
  <c r="G60" i="1" s="1"/>
  <c r="A60" i="1"/>
  <c r="L46" i="1"/>
  <c r="M46" i="1" s="1"/>
  <c r="N46" i="1" s="1"/>
  <c r="K47" i="1"/>
  <c r="I45" i="1"/>
  <c r="O45" i="1" s="1"/>
  <c r="Q45" i="1" s="1"/>
  <c r="B45" i="1" s="1"/>
  <c r="H46" i="1"/>
  <c r="J62" i="1"/>
  <c r="C53" i="1"/>
  <c r="T60" i="1" l="1"/>
  <c r="S60" i="1"/>
  <c r="P60" i="1"/>
  <c r="R60" i="1" s="1"/>
  <c r="D60" i="1"/>
  <c r="E60" i="1" s="1"/>
  <c r="F60" i="1" s="1"/>
  <c r="G61" i="1" s="1"/>
  <c r="A61" i="1"/>
  <c r="I46" i="1"/>
  <c r="O46" i="1" s="1"/>
  <c r="Q46" i="1" s="1"/>
  <c r="B46" i="1" s="1"/>
  <c r="H47" i="1"/>
  <c r="L47" i="1"/>
  <c r="M47" i="1" s="1"/>
  <c r="N47" i="1" s="1"/>
  <c r="K48" i="1"/>
  <c r="J63" i="1"/>
  <c r="C54" i="1"/>
  <c r="T61" i="1" l="1"/>
  <c r="P61" i="1"/>
  <c r="R61" i="1" s="1"/>
  <c r="D61" i="1"/>
  <c r="E61" i="1" s="1"/>
  <c r="F61" i="1" s="1"/>
  <c r="G62" i="1" s="1"/>
  <c r="S61" i="1"/>
  <c r="A62" i="1"/>
  <c r="K49" i="1"/>
  <c r="L48" i="1"/>
  <c r="M48" i="1" s="1"/>
  <c r="N48" i="1" s="1"/>
  <c r="H48" i="1"/>
  <c r="I47" i="1"/>
  <c r="O47" i="1" s="1"/>
  <c r="Q47" i="1" s="1"/>
  <c r="C55" i="1"/>
  <c r="J64" i="1"/>
  <c r="T62" i="1" l="1"/>
  <c r="P62" i="1"/>
  <c r="R62" i="1" s="1"/>
  <c r="D62" i="1"/>
  <c r="E62" i="1" s="1"/>
  <c r="F62" i="1" s="1"/>
  <c r="G63" i="1" s="1"/>
  <c r="S62" i="1"/>
  <c r="A63" i="1"/>
  <c r="B47" i="1"/>
  <c r="I48" i="1"/>
  <c r="O48" i="1" s="1"/>
  <c r="Q48" i="1" s="1"/>
  <c r="B48" i="1" s="1"/>
  <c r="H49" i="1"/>
  <c r="K50" i="1"/>
  <c r="L49" i="1"/>
  <c r="M49" i="1" s="1"/>
  <c r="N49" i="1" s="1"/>
  <c r="J65" i="1"/>
  <c r="C56" i="1"/>
  <c r="S63" i="1" l="1"/>
  <c r="T63" i="1"/>
  <c r="P63" i="1"/>
  <c r="R63" i="1" s="1"/>
  <c r="D63" i="1"/>
  <c r="E63" i="1" s="1"/>
  <c r="F63" i="1" s="1"/>
  <c r="G64" i="1" s="1"/>
  <c r="A64" i="1"/>
  <c r="L50" i="1"/>
  <c r="M50" i="1" s="1"/>
  <c r="N50" i="1" s="1"/>
  <c r="K51" i="1"/>
  <c r="H50" i="1"/>
  <c r="I49" i="1"/>
  <c r="O49" i="1" s="1"/>
  <c r="Q49" i="1" s="1"/>
  <c r="B49" i="1" s="1"/>
  <c r="C57" i="1"/>
  <c r="J66" i="1"/>
  <c r="S64" i="1" l="1"/>
  <c r="T64" i="1"/>
  <c r="P64" i="1"/>
  <c r="R64" i="1" s="1"/>
  <c r="D64" i="1"/>
  <c r="E64" i="1" s="1"/>
  <c r="F64" i="1" s="1"/>
  <c r="G65" i="1" s="1"/>
  <c r="A65" i="1"/>
  <c r="I50" i="1"/>
  <c r="O50" i="1" s="1"/>
  <c r="Q50" i="1" s="1"/>
  <c r="H51" i="1"/>
  <c r="K52" i="1"/>
  <c r="L51" i="1"/>
  <c r="M51" i="1" s="1"/>
  <c r="N51" i="1" s="1"/>
  <c r="J67" i="1"/>
  <c r="C58" i="1"/>
  <c r="T65" i="1" l="1"/>
  <c r="S65" i="1"/>
  <c r="P65" i="1"/>
  <c r="R65" i="1" s="1"/>
  <c r="D65" i="1"/>
  <c r="E65" i="1" s="1"/>
  <c r="F65" i="1" s="1"/>
  <c r="G66" i="1" s="1"/>
  <c r="A66" i="1"/>
  <c r="B50" i="1"/>
  <c r="L52" i="1"/>
  <c r="M52" i="1" s="1"/>
  <c r="N52" i="1" s="1"/>
  <c r="K53" i="1"/>
  <c r="H52" i="1"/>
  <c r="I51" i="1"/>
  <c r="O51" i="1" s="1"/>
  <c r="Q51" i="1" s="1"/>
  <c r="B51" i="1" s="1"/>
  <c r="J68" i="1"/>
  <c r="C59" i="1"/>
  <c r="T66" i="1" l="1"/>
  <c r="S66" i="1"/>
  <c r="P66" i="1"/>
  <c r="R66" i="1" s="1"/>
  <c r="D66" i="1"/>
  <c r="E66" i="1" s="1"/>
  <c r="F66" i="1" s="1"/>
  <c r="G67" i="1" s="1"/>
  <c r="A67" i="1"/>
  <c r="I52" i="1"/>
  <c r="O52" i="1" s="1"/>
  <c r="Q52" i="1" s="1"/>
  <c r="H53" i="1"/>
  <c r="L53" i="1"/>
  <c r="M53" i="1" s="1"/>
  <c r="N53" i="1" s="1"/>
  <c r="K54" i="1"/>
  <c r="C60" i="1"/>
  <c r="J69" i="1"/>
  <c r="B52" i="1" l="1"/>
  <c r="T67" i="1"/>
  <c r="P67" i="1"/>
  <c r="R67" i="1" s="1"/>
  <c r="D67" i="1"/>
  <c r="E67" i="1" s="1"/>
  <c r="F67" i="1" s="1"/>
  <c r="G68" i="1" s="1"/>
  <c r="S67" i="1"/>
  <c r="A68" i="1"/>
  <c r="I53" i="1"/>
  <c r="O53" i="1" s="1"/>
  <c r="Q53" i="1" s="1"/>
  <c r="B53" i="1" s="1"/>
  <c r="H54" i="1"/>
  <c r="L54" i="1"/>
  <c r="M54" i="1" s="1"/>
  <c r="N54" i="1" s="1"/>
  <c r="K55" i="1"/>
  <c r="C61" i="1"/>
  <c r="J70" i="1"/>
  <c r="T68" i="1" l="1"/>
  <c r="P68" i="1"/>
  <c r="R68" i="1" s="1"/>
  <c r="D68" i="1"/>
  <c r="E68" i="1" s="1"/>
  <c r="F68" i="1" s="1"/>
  <c r="G69" i="1" s="1"/>
  <c r="S68" i="1"/>
  <c r="A69" i="1"/>
  <c r="H55" i="1"/>
  <c r="I54" i="1"/>
  <c r="O54" i="1" s="1"/>
  <c r="Q54" i="1" s="1"/>
  <c r="B54" i="1" s="1"/>
  <c r="L55" i="1"/>
  <c r="M55" i="1" s="1"/>
  <c r="N55" i="1" s="1"/>
  <c r="K56" i="1"/>
  <c r="J71" i="1"/>
  <c r="C62" i="1"/>
  <c r="S69" i="1" l="1"/>
  <c r="P69" i="1"/>
  <c r="R69" i="1" s="1"/>
  <c r="D69" i="1"/>
  <c r="T69" i="1"/>
  <c r="A70" i="1"/>
  <c r="E69" i="1"/>
  <c r="F69" i="1" s="1"/>
  <c r="G70" i="1" s="1"/>
  <c r="K57" i="1"/>
  <c r="L56" i="1"/>
  <c r="M56" i="1" s="1"/>
  <c r="N56" i="1" s="1"/>
  <c r="H56" i="1"/>
  <c r="I55" i="1"/>
  <c r="O55" i="1" s="1"/>
  <c r="Q55" i="1" s="1"/>
  <c r="B55" i="1" s="1"/>
  <c r="J72" i="1"/>
  <c r="C63" i="1"/>
  <c r="T70" i="1" l="1"/>
  <c r="S70" i="1"/>
  <c r="P70" i="1"/>
  <c r="R70" i="1" s="1"/>
  <c r="D70" i="1"/>
  <c r="E70" i="1" s="1"/>
  <c r="F70" i="1" s="1"/>
  <c r="G71" i="1" s="1"/>
  <c r="A71" i="1"/>
  <c r="K58" i="1"/>
  <c r="L57" i="1"/>
  <c r="M57" i="1" s="1"/>
  <c r="N57" i="1" s="1"/>
  <c r="H57" i="1"/>
  <c r="I56" i="1"/>
  <c r="O56" i="1" s="1"/>
  <c r="Q56" i="1" s="1"/>
  <c r="B56" i="1" s="1"/>
  <c r="C64" i="1"/>
  <c r="J73" i="1"/>
  <c r="S71" i="1" l="1"/>
  <c r="T71" i="1"/>
  <c r="P71" i="1"/>
  <c r="R71" i="1" s="1"/>
  <c r="D71" i="1"/>
  <c r="E71" i="1" s="1"/>
  <c r="F71" i="1" s="1"/>
  <c r="G72" i="1" s="1"/>
  <c r="A72" i="1"/>
  <c r="H58" i="1"/>
  <c r="I57" i="1"/>
  <c r="O57" i="1" s="1"/>
  <c r="Q57" i="1" s="1"/>
  <c r="B57" i="1" s="1"/>
  <c r="L58" i="1"/>
  <c r="M58" i="1" s="1"/>
  <c r="N58" i="1" s="1"/>
  <c r="K59" i="1"/>
  <c r="C65" i="1"/>
  <c r="J74" i="1"/>
  <c r="S72" i="1" l="1"/>
  <c r="P72" i="1"/>
  <c r="R72" i="1" s="1"/>
  <c r="D72" i="1"/>
  <c r="E72" i="1" s="1"/>
  <c r="F72" i="1" s="1"/>
  <c r="G73" i="1" s="1"/>
  <c r="T72" i="1"/>
  <c r="A73" i="1"/>
  <c r="H59" i="1"/>
  <c r="I58" i="1"/>
  <c r="O58" i="1" s="1"/>
  <c r="Q58" i="1" s="1"/>
  <c r="B58" i="1" s="1"/>
  <c r="K60" i="1"/>
  <c r="L59" i="1"/>
  <c r="M59" i="1" s="1"/>
  <c r="N59" i="1" s="1"/>
  <c r="C66" i="1"/>
  <c r="J75" i="1"/>
  <c r="S73" i="1" l="1"/>
  <c r="T73" i="1"/>
  <c r="P73" i="1"/>
  <c r="R73" i="1" s="1"/>
  <c r="D73" i="1"/>
  <c r="E73" i="1" s="1"/>
  <c r="F73" i="1" s="1"/>
  <c r="G74" i="1" s="1"/>
  <c r="A74" i="1"/>
  <c r="K61" i="1"/>
  <c r="L60" i="1"/>
  <c r="M60" i="1" s="1"/>
  <c r="N60" i="1" s="1"/>
  <c r="H60" i="1"/>
  <c r="I59" i="1"/>
  <c r="O59" i="1" s="1"/>
  <c r="Q59" i="1" s="1"/>
  <c r="B59" i="1" s="1"/>
  <c r="J76" i="1"/>
  <c r="C67" i="1"/>
  <c r="S74" i="1" l="1"/>
  <c r="T74" i="1"/>
  <c r="P74" i="1"/>
  <c r="D74" i="1"/>
  <c r="E74" i="1" s="1"/>
  <c r="F74" i="1" s="1"/>
  <c r="G75" i="1" s="1"/>
  <c r="A75" i="1"/>
  <c r="H61" i="1"/>
  <c r="I60" i="1"/>
  <c r="O60" i="1" s="1"/>
  <c r="Q60" i="1" s="1"/>
  <c r="B60" i="1" s="1"/>
  <c r="L61" i="1"/>
  <c r="M61" i="1" s="1"/>
  <c r="N61" i="1" s="1"/>
  <c r="K62" i="1"/>
  <c r="J77" i="1"/>
  <c r="C68" i="1"/>
  <c r="T75" i="1" l="1"/>
  <c r="R74" i="1"/>
  <c r="S75" i="1"/>
  <c r="P75" i="1"/>
  <c r="R75" i="1" s="1"/>
  <c r="D75" i="1"/>
  <c r="E75" i="1" s="1"/>
  <c r="F75" i="1" s="1"/>
  <c r="G76" i="1" s="1"/>
  <c r="A76" i="1"/>
  <c r="H62" i="1"/>
  <c r="I61" i="1"/>
  <c r="O61" i="1" s="1"/>
  <c r="Q61" i="1" s="1"/>
  <c r="B61" i="1" s="1"/>
  <c r="K63" i="1"/>
  <c r="L62" i="1"/>
  <c r="M62" i="1" s="1"/>
  <c r="N62" i="1" s="1"/>
  <c r="C69" i="1"/>
  <c r="J78" i="1"/>
  <c r="S76" i="1" l="1"/>
  <c r="P76" i="1"/>
  <c r="R76" i="1" s="1"/>
  <c r="D76" i="1"/>
  <c r="E76" i="1" s="1"/>
  <c r="F76" i="1" s="1"/>
  <c r="G77" i="1" s="1"/>
  <c r="T76" i="1"/>
  <c r="A77" i="1"/>
  <c r="L63" i="1"/>
  <c r="M63" i="1" s="1"/>
  <c r="N63" i="1" s="1"/>
  <c r="K64" i="1"/>
  <c r="H63" i="1"/>
  <c r="I62" i="1"/>
  <c r="O62" i="1" s="1"/>
  <c r="Q62" i="1" s="1"/>
  <c r="B62" i="1" s="1"/>
  <c r="J79" i="1"/>
  <c r="C70" i="1"/>
  <c r="S77" i="1" l="1"/>
  <c r="T77" i="1"/>
  <c r="P77" i="1"/>
  <c r="R77" i="1" s="1"/>
  <c r="D77" i="1"/>
  <c r="E77" i="1" s="1"/>
  <c r="F77" i="1" s="1"/>
  <c r="G78" i="1" s="1"/>
  <c r="A78" i="1"/>
  <c r="I63" i="1"/>
  <c r="O63" i="1" s="1"/>
  <c r="Q63" i="1" s="1"/>
  <c r="B63" i="1" s="1"/>
  <c r="H64" i="1"/>
  <c r="K65" i="1"/>
  <c r="L64" i="1"/>
  <c r="M64" i="1" s="1"/>
  <c r="N64" i="1" s="1"/>
  <c r="C71" i="1"/>
  <c r="J80" i="1"/>
  <c r="T78" i="1" l="1"/>
  <c r="S78" i="1"/>
  <c r="P78" i="1"/>
  <c r="R78" i="1" s="1"/>
  <c r="D78" i="1"/>
  <c r="E78" i="1" s="1"/>
  <c r="F78" i="1" s="1"/>
  <c r="G79" i="1" s="1"/>
  <c r="A79" i="1"/>
  <c r="L65" i="1"/>
  <c r="M65" i="1" s="1"/>
  <c r="N65" i="1" s="1"/>
  <c r="K66" i="1"/>
  <c r="H65" i="1"/>
  <c r="I64" i="1"/>
  <c r="O64" i="1" s="1"/>
  <c r="Q64" i="1" s="1"/>
  <c r="B64" i="1" s="1"/>
  <c r="J81" i="1"/>
  <c r="C72" i="1"/>
  <c r="T79" i="1" l="1"/>
  <c r="P79" i="1"/>
  <c r="R79" i="1" s="1"/>
  <c r="D79" i="1"/>
  <c r="E79" i="1" s="1"/>
  <c r="F79" i="1" s="1"/>
  <c r="G80" i="1" s="1"/>
  <c r="S79" i="1"/>
  <c r="A80" i="1"/>
  <c r="H66" i="1"/>
  <c r="I65" i="1"/>
  <c r="O65" i="1" s="1"/>
  <c r="Q65" i="1" s="1"/>
  <c r="B65" i="1" s="1"/>
  <c r="K67" i="1"/>
  <c r="L66" i="1"/>
  <c r="M66" i="1" s="1"/>
  <c r="N66" i="1" s="1"/>
  <c r="J82" i="1"/>
  <c r="C73" i="1"/>
  <c r="T80" i="1" l="1"/>
  <c r="S80" i="1"/>
  <c r="P80" i="1"/>
  <c r="R80" i="1" s="1"/>
  <c r="D80" i="1"/>
  <c r="E80" i="1" s="1"/>
  <c r="F80" i="1" s="1"/>
  <c r="G81" i="1" s="1"/>
  <c r="A81" i="1"/>
  <c r="D81" i="1" s="1"/>
  <c r="L67" i="1"/>
  <c r="M67" i="1" s="1"/>
  <c r="N67" i="1" s="1"/>
  <c r="K68" i="1"/>
  <c r="I66" i="1"/>
  <c r="O66" i="1" s="1"/>
  <c r="Q66" i="1" s="1"/>
  <c r="B66" i="1" s="1"/>
  <c r="H67" i="1"/>
  <c r="C74" i="1"/>
  <c r="J83" i="1"/>
  <c r="T81" i="1" l="1"/>
  <c r="S81" i="1"/>
  <c r="A82" i="1"/>
  <c r="E81" i="1"/>
  <c r="F81" i="1" s="1"/>
  <c r="G82" i="1" s="1"/>
  <c r="P81" i="1"/>
  <c r="R81" i="1" s="1"/>
  <c r="K69" i="1"/>
  <c r="L68" i="1"/>
  <c r="M68" i="1" s="1"/>
  <c r="N68" i="1" s="1"/>
  <c r="I67" i="1"/>
  <c r="O67" i="1" s="1"/>
  <c r="Q67" i="1" s="1"/>
  <c r="B67" i="1" s="1"/>
  <c r="H68" i="1"/>
  <c r="C75" i="1"/>
  <c r="J84" i="1"/>
  <c r="T82" i="1" l="1"/>
  <c r="S82" i="1"/>
  <c r="P82" i="1"/>
  <c r="R82" i="1" s="1"/>
  <c r="D82" i="1"/>
  <c r="E82" i="1" s="1"/>
  <c r="F82" i="1" s="1"/>
  <c r="G83" i="1" s="1"/>
  <c r="A83" i="1"/>
  <c r="H69" i="1"/>
  <c r="I68" i="1"/>
  <c r="O68" i="1" s="1"/>
  <c r="Q68" i="1" s="1"/>
  <c r="L69" i="1"/>
  <c r="M69" i="1" s="1"/>
  <c r="N69" i="1" s="1"/>
  <c r="K70" i="1"/>
  <c r="J85" i="1"/>
  <c r="C76" i="1"/>
  <c r="P83" i="1" l="1"/>
  <c r="R83" i="1" s="1"/>
  <c r="D83" i="1"/>
  <c r="E83" i="1" s="1"/>
  <c r="F83" i="1" s="1"/>
  <c r="G84" i="1" s="1"/>
  <c r="T83" i="1"/>
  <c r="S83" i="1"/>
  <c r="S84" i="1" s="1"/>
  <c r="A84" i="1"/>
  <c r="B68" i="1"/>
  <c r="H70" i="1"/>
  <c r="I69" i="1"/>
  <c r="O69" i="1" s="1"/>
  <c r="Q69" i="1" s="1"/>
  <c r="B69" i="1" s="1"/>
  <c r="L70" i="1"/>
  <c r="M70" i="1" s="1"/>
  <c r="N70" i="1" s="1"/>
  <c r="K71" i="1"/>
  <c r="J86" i="1"/>
  <c r="C77" i="1"/>
  <c r="T84" i="1" l="1"/>
  <c r="P84" i="1"/>
  <c r="R84" i="1" s="1"/>
  <c r="D84" i="1"/>
  <c r="A85" i="1"/>
  <c r="D85" i="1" s="1"/>
  <c r="E84" i="1"/>
  <c r="F84" i="1" s="1"/>
  <c r="G85" i="1" s="1"/>
  <c r="I70" i="1"/>
  <c r="O70" i="1" s="1"/>
  <c r="Q70" i="1" s="1"/>
  <c r="B70" i="1" s="1"/>
  <c r="H71" i="1"/>
  <c r="L71" i="1"/>
  <c r="M71" i="1" s="1"/>
  <c r="N71" i="1" s="1"/>
  <c r="K72" i="1"/>
  <c r="J87" i="1"/>
  <c r="C78" i="1"/>
  <c r="T85" i="1" l="1"/>
  <c r="S85" i="1"/>
  <c r="A86" i="1"/>
  <c r="D86" i="1" s="1"/>
  <c r="E85" i="1"/>
  <c r="F85" i="1" s="1"/>
  <c r="G86" i="1" s="1"/>
  <c r="H72" i="1"/>
  <c r="I71" i="1"/>
  <c r="O71" i="1" s="1"/>
  <c r="Q71" i="1" s="1"/>
  <c r="B71" i="1" s="1"/>
  <c r="L72" i="1"/>
  <c r="M72" i="1" s="1"/>
  <c r="N72" i="1" s="1"/>
  <c r="K73" i="1"/>
  <c r="P85" i="1"/>
  <c r="R85" i="1" s="1"/>
  <c r="J88" i="1"/>
  <c r="C79" i="1"/>
  <c r="A87" i="1" l="1"/>
  <c r="D87" i="1" s="1"/>
  <c r="E86" i="1"/>
  <c r="F86" i="1" s="1"/>
  <c r="G87" i="1" s="1"/>
  <c r="L73" i="1"/>
  <c r="M73" i="1" s="1"/>
  <c r="N73" i="1" s="1"/>
  <c r="K74" i="1"/>
  <c r="H73" i="1"/>
  <c r="I72" i="1"/>
  <c r="O72" i="1" s="1"/>
  <c r="Q72" i="1" s="1"/>
  <c r="B72" i="1" s="1"/>
  <c r="T86" i="1"/>
  <c r="P86" i="1"/>
  <c r="R86" i="1" s="1"/>
  <c r="S86" i="1"/>
  <c r="C80" i="1"/>
  <c r="J89" i="1"/>
  <c r="A88" i="1" l="1"/>
  <c r="D88" i="1" s="1"/>
  <c r="E87" i="1"/>
  <c r="F87" i="1" s="1"/>
  <c r="G88" i="1" s="1"/>
  <c r="L74" i="1"/>
  <c r="M74" i="1" s="1"/>
  <c r="N74" i="1" s="1"/>
  <c r="K75" i="1"/>
  <c r="H74" i="1"/>
  <c r="I73" i="1"/>
  <c r="O73" i="1" s="1"/>
  <c r="Q73" i="1" s="1"/>
  <c r="B73" i="1" s="1"/>
  <c r="S87" i="1"/>
  <c r="P87" i="1"/>
  <c r="R87" i="1" s="1"/>
  <c r="T87" i="1"/>
  <c r="C81" i="1"/>
  <c r="J90" i="1"/>
  <c r="A89" i="1" l="1"/>
  <c r="D89" i="1" s="1"/>
  <c r="E88" i="1"/>
  <c r="F88" i="1" s="1"/>
  <c r="G89" i="1" s="1"/>
  <c r="I74" i="1"/>
  <c r="O74" i="1" s="1"/>
  <c r="Q74" i="1" s="1"/>
  <c r="B74" i="1" s="1"/>
  <c r="H75" i="1"/>
  <c r="L75" i="1"/>
  <c r="M75" i="1" s="1"/>
  <c r="N75" i="1" s="1"/>
  <c r="K76" i="1"/>
  <c r="T88" i="1"/>
  <c r="P88" i="1"/>
  <c r="R88" i="1" s="1"/>
  <c r="S88" i="1"/>
  <c r="C82" i="1"/>
  <c r="J91" i="1"/>
  <c r="A90" i="1" l="1"/>
  <c r="D90" i="1" s="1"/>
  <c r="E89" i="1"/>
  <c r="F89" i="1" s="1"/>
  <c r="G90" i="1" s="1"/>
  <c r="H76" i="1"/>
  <c r="I75" i="1"/>
  <c r="O75" i="1" s="1"/>
  <c r="Q75" i="1" s="1"/>
  <c r="B75" i="1" s="1"/>
  <c r="L76" i="1"/>
  <c r="M76" i="1" s="1"/>
  <c r="N76" i="1" s="1"/>
  <c r="K77" i="1"/>
  <c r="S89" i="1"/>
  <c r="T89" i="1"/>
  <c r="P89" i="1"/>
  <c r="R89" i="1" s="1"/>
  <c r="C83" i="1"/>
  <c r="J92" i="1"/>
  <c r="A91" i="1" l="1"/>
  <c r="D91" i="1" s="1"/>
  <c r="E90" i="1"/>
  <c r="F90" i="1" s="1"/>
  <c r="G91" i="1" s="1"/>
  <c r="H77" i="1"/>
  <c r="I76" i="1"/>
  <c r="O76" i="1" s="1"/>
  <c r="Q76" i="1" s="1"/>
  <c r="B76" i="1" s="1"/>
  <c r="L77" i="1"/>
  <c r="M77" i="1" s="1"/>
  <c r="N77" i="1" s="1"/>
  <c r="K78" i="1"/>
  <c r="P90" i="1"/>
  <c r="R90" i="1" s="1"/>
  <c r="S90" i="1"/>
  <c r="T90" i="1"/>
  <c r="J93" i="1"/>
  <c r="C84" i="1"/>
  <c r="A92" i="1" l="1"/>
  <c r="D92" i="1" s="1"/>
  <c r="E91" i="1"/>
  <c r="F91" i="1" s="1"/>
  <c r="G92" i="1" s="1"/>
  <c r="I77" i="1"/>
  <c r="O77" i="1" s="1"/>
  <c r="Q77" i="1" s="1"/>
  <c r="B77" i="1" s="1"/>
  <c r="H78" i="1"/>
  <c r="T91" i="1"/>
  <c r="L78" i="1"/>
  <c r="M78" i="1" s="1"/>
  <c r="N78" i="1" s="1"/>
  <c r="K79" i="1"/>
  <c r="S91" i="1"/>
  <c r="P91" i="1"/>
  <c r="R91" i="1" s="1"/>
  <c r="J94" i="1"/>
  <c r="C85" i="1"/>
  <c r="A93" i="1" l="1"/>
  <c r="D93" i="1" s="1"/>
  <c r="E92" i="1"/>
  <c r="F92" i="1" s="1"/>
  <c r="G93" i="1" s="1"/>
  <c r="T92" i="1"/>
  <c r="K80" i="1"/>
  <c r="L79" i="1"/>
  <c r="M79" i="1" s="1"/>
  <c r="N79" i="1" s="1"/>
  <c r="H79" i="1"/>
  <c r="I78" i="1"/>
  <c r="O78" i="1" s="1"/>
  <c r="Q78" i="1" s="1"/>
  <c r="B78" i="1" s="1"/>
  <c r="P92" i="1"/>
  <c r="R92" i="1" s="1"/>
  <c r="S92" i="1"/>
  <c r="C86" i="1"/>
  <c r="J95" i="1"/>
  <c r="A94" i="1" l="1"/>
  <c r="D94" i="1" s="1"/>
  <c r="E93" i="1"/>
  <c r="F93" i="1" s="1"/>
  <c r="G94" i="1" s="1"/>
  <c r="H80" i="1"/>
  <c r="I79" i="1"/>
  <c r="O79" i="1" s="1"/>
  <c r="Q79" i="1" s="1"/>
  <c r="B79" i="1" s="1"/>
  <c r="K81" i="1"/>
  <c r="L80" i="1"/>
  <c r="M80" i="1" s="1"/>
  <c r="N80" i="1" s="1"/>
  <c r="S93" i="1"/>
  <c r="T93" i="1"/>
  <c r="P93" i="1"/>
  <c r="R93" i="1" s="1"/>
  <c r="J96" i="1"/>
  <c r="C87" i="1"/>
  <c r="A95" i="1" l="1"/>
  <c r="D95" i="1" s="1"/>
  <c r="E94" i="1"/>
  <c r="F94" i="1" s="1"/>
  <c r="G95" i="1" s="1"/>
  <c r="L81" i="1"/>
  <c r="M81" i="1" s="1"/>
  <c r="N81" i="1" s="1"/>
  <c r="K82" i="1"/>
  <c r="H81" i="1"/>
  <c r="I80" i="1"/>
  <c r="O80" i="1" s="1"/>
  <c r="Q80" i="1" s="1"/>
  <c r="B80" i="1" s="1"/>
  <c r="S94" i="1"/>
  <c r="P94" i="1"/>
  <c r="R94" i="1" s="1"/>
  <c r="T94" i="1"/>
  <c r="J97" i="1"/>
  <c r="C88" i="1"/>
  <c r="A96" i="1" l="1"/>
  <c r="D96" i="1" s="1"/>
  <c r="E95" i="1"/>
  <c r="F95" i="1" s="1"/>
  <c r="G96" i="1" s="1"/>
  <c r="T95" i="1"/>
  <c r="I81" i="1"/>
  <c r="O81" i="1" s="1"/>
  <c r="Q81" i="1" s="1"/>
  <c r="B81" i="1" s="1"/>
  <c r="H82" i="1"/>
  <c r="L82" i="1"/>
  <c r="M82" i="1" s="1"/>
  <c r="N82" i="1" s="1"/>
  <c r="K83" i="1"/>
  <c r="P95" i="1"/>
  <c r="R95" i="1" s="1"/>
  <c r="S95" i="1"/>
  <c r="C89" i="1"/>
  <c r="J98" i="1"/>
  <c r="A97" i="1" l="1"/>
  <c r="D97" i="1" s="1"/>
  <c r="E96" i="1"/>
  <c r="F96" i="1" s="1"/>
  <c r="G97" i="1" s="1"/>
  <c r="S96" i="1"/>
  <c r="H83" i="1"/>
  <c r="I82" i="1"/>
  <c r="O82" i="1" s="1"/>
  <c r="Q82" i="1" s="1"/>
  <c r="B82" i="1" s="1"/>
  <c r="L83" i="1"/>
  <c r="M83" i="1" s="1"/>
  <c r="N83" i="1" s="1"/>
  <c r="K84" i="1"/>
  <c r="P96" i="1"/>
  <c r="R96" i="1" s="1"/>
  <c r="T96" i="1"/>
  <c r="C90" i="1"/>
  <c r="J99" i="1"/>
  <c r="A98" i="1" l="1"/>
  <c r="D98" i="1" s="1"/>
  <c r="E97" i="1"/>
  <c r="F97" i="1" s="1"/>
  <c r="G98" i="1" s="1"/>
  <c r="T97" i="1"/>
  <c r="I83" i="1"/>
  <c r="O83" i="1" s="1"/>
  <c r="Q83" i="1" s="1"/>
  <c r="B83" i="1" s="1"/>
  <c r="H84" i="1"/>
  <c r="K85" i="1"/>
  <c r="L84" i="1"/>
  <c r="M84" i="1" s="1"/>
  <c r="N84" i="1" s="1"/>
  <c r="P97" i="1"/>
  <c r="R97" i="1" s="1"/>
  <c r="S97" i="1"/>
  <c r="J100" i="1"/>
  <c r="C91" i="1"/>
  <c r="A99" i="1" l="1"/>
  <c r="D99" i="1" s="1"/>
  <c r="E98" i="1"/>
  <c r="F98" i="1" s="1"/>
  <c r="G99" i="1" s="1"/>
  <c r="S98" i="1"/>
  <c r="K86" i="1"/>
  <c r="L85" i="1"/>
  <c r="M85" i="1" s="1"/>
  <c r="N85" i="1" s="1"/>
  <c r="H85" i="1"/>
  <c r="I84" i="1"/>
  <c r="O84" i="1" s="1"/>
  <c r="Q84" i="1" s="1"/>
  <c r="B84" i="1" s="1"/>
  <c r="P98" i="1"/>
  <c r="R98" i="1" s="1"/>
  <c r="T98" i="1"/>
  <c r="C92" i="1"/>
  <c r="J101" i="1"/>
  <c r="A100" i="1" l="1"/>
  <c r="D100" i="1" s="1"/>
  <c r="E99" i="1"/>
  <c r="F99" i="1" s="1"/>
  <c r="G100" i="1" s="1"/>
  <c r="I85" i="1"/>
  <c r="O85" i="1" s="1"/>
  <c r="Q85" i="1" s="1"/>
  <c r="B85" i="1" s="1"/>
  <c r="H86" i="1"/>
  <c r="K87" i="1"/>
  <c r="L86" i="1"/>
  <c r="M86" i="1" s="1"/>
  <c r="N86" i="1" s="1"/>
  <c r="T99" i="1"/>
  <c r="P99" i="1"/>
  <c r="R99" i="1" s="1"/>
  <c r="S99" i="1"/>
  <c r="C93" i="1"/>
  <c r="J102" i="1"/>
  <c r="A101" i="1" l="1"/>
  <c r="D101" i="1" s="1"/>
  <c r="E100" i="1"/>
  <c r="F100" i="1" s="1"/>
  <c r="G101" i="1" s="1"/>
  <c r="S100" i="1"/>
  <c r="K88" i="1"/>
  <c r="L87" i="1"/>
  <c r="M87" i="1" s="1"/>
  <c r="N87" i="1" s="1"/>
  <c r="I86" i="1"/>
  <c r="O86" i="1" s="1"/>
  <c r="Q86" i="1" s="1"/>
  <c r="B86" i="1" s="1"/>
  <c r="H87" i="1"/>
  <c r="P100" i="1"/>
  <c r="R100" i="1" s="1"/>
  <c r="T100" i="1"/>
  <c r="J103" i="1"/>
  <c r="C94" i="1"/>
  <c r="A102" i="1" l="1"/>
  <c r="D102" i="1" s="1"/>
  <c r="E101" i="1"/>
  <c r="F101" i="1" s="1"/>
  <c r="G102" i="1" s="1"/>
  <c r="I87" i="1"/>
  <c r="O87" i="1" s="1"/>
  <c r="Q87" i="1" s="1"/>
  <c r="B87" i="1" s="1"/>
  <c r="H88" i="1"/>
  <c r="K89" i="1"/>
  <c r="L88" i="1"/>
  <c r="M88" i="1" s="1"/>
  <c r="N88" i="1" s="1"/>
  <c r="T101" i="1"/>
  <c r="S101" i="1"/>
  <c r="P101" i="1"/>
  <c r="R101" i="1" s="1"/>
  <c r="C95" i="1"/>
  <c r="J104" i="1"/>
  <c r="A103" i="1" l="1"/>
  <c r="D103" i="1" s="1"/>
  <c r="E102" i="1"/>
  <c r="F102" i="1" s="1"/>
  <c r="G103" i="1" s="1"/>
  <c r="L89" i="1"/>
  <c r="M89" i="1" s="1"/>
  <c r="N89" i="1" s="1"/>
  <c r="K90" i="1"/>
  <c r="H89" i="1"/>
  <c r="I88" i="1"/>
  <c r="O88" i="1" s="1"/>
  <c r="Q88" i="1" s="1"/>
  <c r="B88" i="1" s="1"/>
  <c r="S102" i="1"/>
  <c r="P102" i="1"/>
  <c r="R102" i="1" s="1"/>
  <c r="T102" i="1"/>
  <c r="J105" i="1"/>
  <c r="C96" i="1"/>
  <c r="A104" i="1" l="1"/>
  <c r="D104" i="1" s="1"/>
  <c r="E103" i="1"/>
  <c r="F103" i="1" s="1"/>
  <c r="G104" i="1" s="1"/>
  <c r="T103" i="1"/>
  <c r="I89" i="1"/>
  <c r="O89" i="1" s="1"/>
  <c r="Q89" i="1" s="1"/>
  <c r="B89" i="1" s="1"/>
  <c r="H90" i="1"/>
  <c r="L90" i="1"/>
  <c r="M90" i="1" s="1"/>
  <c r="N90" i="1" s="1"/>
  <c r="K91" i="1"/>
  <c r="P103" i="1"/>
  <c r="R103" i="1" s="1"/>
  <c r="S103" i="1"/>
  <c r="C97" i="1"/>
  <c r="J106" i="1"/>
  <c r="A105" i="1" l="1"/>
  <c r="D105" i="1" s="1"/>
  <c r="E104" i="1"/>
  <c r="F104" i="1" s="1"/>
  <c r="G105" i="1" s="1"/>
  <c r="K92" i="1"/>
  <c r="L91" i="1"/>
  <c r="M91" i="1" s="1"/>
  <c r="N91" i="1" s="1"/>
  <c r="H91" i="1"/>
  <c r="I90" i="1"/>
  <c r="O90" i="1" s="1"/>
  <c r="Q90" i="1" s="1"/>
  <c r="B90" i="1" s="1"/>
  <c r="S104" i="1"/>
  <c r="T104" i="1"/>
  <c r="P104" i="1"/>
  <c r="R104" i="1" s="1"/>
  <c r="J107" i="1"/>
  <c r="C98" i="1"/>
  <c r="A106" i="1" l="1"/>
  <c r="D106" i="1" s="1"/>
  <c r="E105" i="1"/>
  <c r="F105" i="1" s="1"/>
  <c r="G106" i="1" s="1"/>
  <c r="H92" i="1"/>
  <c r="I91" i="1"/>
  <c r="O91" i="1" s="1"/>
  <c r="Q91" i="1" s="1"/>
  <c r="B91" i="1" s="1"/>
  <c r="K93" i="1"/>
  <c r="L92" i="1"/>
  <c r="M92" i="1" s="1"/>
  <c r="N92" i="1" s="1"/>
  <c r="P105" i="1"/>
  <c r="R105" i="1" s="1"/>
  <c r="T105" i="1"/>
  <c r="S105" i="1"/>
  <c r="C99" i="1"/>
  <c r="J108" i="1"/>
  <c r="A107" i="1" l="1"/>
  <c r="D107" i="1" s="1"/>
  <c r="E106" i="1"/>
  <c r="F106" i="1" s="1"/>
  <c r="G107" i="1" s="1"/>
  <c r="L93" i="1"/>
  <c r="M93" i="1" s="1"/>
  <c r="N93" i="1" s="1"/>
  <c r="K94" i="1"/>
  <c r="S106" i="1"/>
  <c r="I92" i="1"/>
  <c r="O92" i="1" s="1"/>
  <c r="Q92" i="1" s="1"/>
  <c r="B92" i="1" s="1"/>
  <c r="H93" i="1"/>
  <c r="T106" i="1"/>
  <c r="P106" i="1"/>
  <c r="C100" i="1"/>
  <c r="J109" i="1"/>
  <c r="A108" i="1" l="1"/>
  <c r="D108" i="1" s="1"/>
  <c r="E107" i="1"/>
  <c r="F107" i="1" s="1"/>
  <c r="G108" i="1" s="1"/>
  <c r="K95" i="1"/>
  <c r="L94" i="1"/>
  <c r="M94" i="1" s="1"/>
  <c r="N94" i="1" s="1"/>
  <c r="I93" i="1"/>
  <c r="O93" i="1" s="1"/>
  <c r="Q93" i="1" s="1"/>
  <c r="B93" i="1" s="1"/>
  <c r="H94" i="1"/>
  <c r="T107" i="1"/>
  <c r="S107" i="1"/>
  <c r="R106" i="1"/>
  <c r="P107" i="1"/>
  <c r="R107" i="1" s="1"/>
  <c r="C101" i="1"/>
  <c r="J110" i="1"/>
  <c r="A109" i="1" l="1"/>
  <c r="D109" i="1" s="1"/>
  <c r="E108" i="1"/>
  <c r="F108" i="1" s="1"/>
  <c r="G109" i="1" s="1"/>
  <c r="H95" i="1"/>
  <c r="I94" i="1"/>
  <c r="O94" i="1" s="1"/>
  <c r="Q94" i="1" s="1"/>
  <c r="L95" i="1"/>
  <c r="M95" i="1" s="1"/>
  <c r="N95" i="1" s="1"/>
  <c r="K96" i="1"/>
  <c r="P108" i="1"/>
  <c r="R108" i="1" s="1"/>
  <c r="S108" i="1"/>
  <c r="T108" i="1"/>
  <c r="C102" i="1"/>
  <c r="J111" i="1"/>
  <c r="A110" i="1" l="1"/>
  <c r="D110" i="1" s="1"/>
  <c r="E109" i="1"/>
  <c r="F109" i="1" s="1"/>
  <c r="G110" i="1" s="1"/>
  <c r="B94" i="1"/>
  <c r="H96" i="1"/>
  <c r="I95" i="1"/>
  <c r="O95" i="1" s="1"/>
  <c r="Q95" i="1" s="1"/>
  <c r="B95" i="1" s="1"/>
  <c r="T109" i="1"/>
  <c r="L96" i="1"/>
  <c r="M96" i="1" s="1"/>
  <c r="N96" i="1" s="1"/>
  <c r="K97" i="1"/>
  <c r="P109" i="1"/>
  <c r="R109" i="1" s="1"/>
  <c r="S109" i="1"/>
  <c r="J112" i="1"/>
  <c r="C103" i="1"/>
  <c r="A111" i="1" l="1"/>
  <c r="D111" i="1" s="1"/>
  <c r="E110" i="1"/>
  <c r="F110" i="1" s="1"/>
  <c r="G111" i="1" s="1"/>
  <c r="S110" i="1"/>
  <c r="L97" i="1"/>
  <c r="M97" i="1" s="1"/>
  <c r="N97" i="1" s="1"/>
  <c r="K98" i="1"/>
  <c r="H97" i="1"/>
  <c r="I96" i="1"/>
  <c r="O96" i="1" s="1"/>
  <c r="Q96" i="1" s="1"/>
  <c r="B96" i="1" s="1"/>
  <c r="T110" i="1"/>
  <c r="P110" i="1"/>
  <c r="R110" i="1" s="1"/>
  <c r="J113" i="1"/>
  <c r="C104" i="1"/>
  <c r="A112" i="1" l="1"/>
  <c r="D112" i="1" s="1"/>
  <c r="E112" i="1" s="1"/>
  <c r="E111" i="1"/>
  <c r="F111" i="1" s="1"/>
  <c r="G112" i="1" s="1"/>
  <c r="H98" i="1"/>
  <c r="I97" i="1"/>
  <c r="O97" i="1" s="1"/>
  <c r="Q97" i="1" s="1"/>
  <c r="B97" i="1" s="1"/>
  <c r="L98" i="1"/>
  <c r="M98" i="1" s="1"/>
  <c r="N98" i="1" s="1"/>
  <c r="K99" i="1"/>
  <c r="P111" i="1"/>
  <c r="R111" i="1" s="1"/>
  <c r="T111" i="1"/>
  <c r="S111" i="1"/>
  <c r="C105" i="1"/>
  <c r="J114" i="1"/>
  <c r="A113" i="1" l="1"/>
  <c r="D113" i="1" s="1"/>
  <c r="E113" i="1" s="1"/>
  <c r="F112" i="1"/>
  <c r="G113" i="1" s="1"/>
  <c r="L99" i="1"/>
  <c r="M99" i="1" s="1"/>
  <c r="N99" i="1" s="1"/>
  <c r="K100" i="1"/>
  <c r="S112" i="1"/>
  <c r="H99" i="1"/>
  <c r="I98" i="1"/>
  <c r="O98" i="1" s="1"/>
  <c r="Q98" i="1" s="1"/>
  <c r="B98" i="1" s="1"/>
  <c r="T112" i="1"/>
  <c r="P112" i="1"/>
  <c r="R112" i="1" s="1"/>
  <c r="J115" i="1"/>
  <c r="C106" i="1"/>
  <c r="A114" i="1" l="1"/>
  <c r="D114" i="1" s="1"/>
  <c r="E114" i="1" s="1"/>
  <c r="F113" i="1"/>
  <c r="G114" i="1" s="1"/>
  <c r="K101" i="1"/>
  <c r="L100" i="1"/>
  <c r="M100" i="1" s="1"/>
  <c r="N100" i="1" s="1"/>
  <c r="H100" i="1"/>
  <c r="I99" i="1"/>
  <c r="O99" i="1" s="1"/>
  <c r="Q99" i="1" s="1"/>
  <c r="B99" i="1" s="1"/>
  <c r="P113" i="1"/>
  <c r="R113" i="1" s="1"/>
  <c r="S113" i="1"/>
  <c r="T113" i="1"/>
  <c r="C107" i="1"/>
  <c r="J116" i="1"/>
  <c r="A115" i="1" l="1"/>
  <c r="D115" i="1" s="1"/>
  <c r="F114" i="1"/>
  <c r="G115" i="1" s="1"/>
  <c r="H101" i="1"/>
  <c r="I100" i="1"/>
  <c r="O100" i="1" s="1"/>
  <c r="Q100" i="1" s="1"/>
  <c r="B100" i="1" s="1"/>
  <c r="T114" i="1"/>
  <c r="L101" i="1"/>
  <c r="M101" i="1" s="1"/>
  <c r="N101" i="1" s="1"/>
  <c r="K102" i="1"/>
  <c r="S114" i="1"/>
  <c r="P114" i="1"/>
  <c r="R114" i="1" s="1"/>
  <c r="J117" i="1"/>
  <c r="C108" i="1"/>
  <c r="A116" i="1" l="1"/>
  <c r="D116" i="1" s="1"/>
  <c r="E115" i="1"/>
  <c r="F115" i="1" s="1"/>
  <c r="G116" i="1" s="1"/>
  <c r="L102" i="1"/>
  <c r="M102" i="1" s="1"/>
  <c r="N102" i="1" s="1"/>
  <c r="K103" i="1"/>
  <c r="H102" i="1"/>
  <c r="I101" i="1"/>
  <c r="O101" i="1" s="1"/>
  <c r="Q101" i="1" s="1"/>
  <c r="B101" i="1" s="1"/>
  <c r="T115" i="1"/>
  <c r="P115" i="1"/>
  <c r="S115" i="1"/>
  <c r="J118" i="1"/>
  <c r="C109" i="1"/>
  <c r="R115" i="1" l="1"/>
  <c r="A117" i="1"/>
  <c r="D117" i="1" s="1"/>
  <c r="E116" i="1"/>
  <c r="F116" i="1" s="1"/>
  <c r="G117" i="1" s="1"/>
  <c r="S116" i="1"/>
  <c r="H103" i="1"/>
  <c r="I102" i="1"/>
  <c r="O102" i="1" s="1"/>
  <c r="Q102" i="1" s="1"/>
  <c r="B102" i="1" s="1"/>
  <c r="K104" i="1"/>
  <c r="L103" i="1"/>
  <c r="M103" i="1" s="1"/>
  <c r="N103" i="1" s="1"/>
  <c r="P116" i="1"/>
  <c r="R116" i="1" s="1"/>
  <c r="T116" i="1"/>
  <c r="J119" i="1"/>
  <c r="C110" i="1"/>
  <c r="A118" i="1" l="1"/>
  <c r="D118" i="1" s="1"/>
  <c r="E117" i="1"/>
  <c r="F117" i="1" s="1"/>
  <c r="G118" i="1" s="1"/>
  <c r="K105" i="1"/>
  <c r="L104" i="1"/>
  <c r="M104" i="1" s="1"/>
  <c r="N104" i="1" s="1"/>
  <c r="H104" i="1"/>
  <c r="I103" i="1"/>
  <c r="O103" i="1" s="1"/>
  <c r="Q103" i="1" s="1"/>
  <c r="B103" i="1" s="1"/>
  <c r="T117" i="1"/>
  <c r="P117" i="1"/>
  <c r="R117" i="1" s="1"/>
  <c r="S117" i="1"/>
  <c r="C111" i="1"/>
  <c r="J120" i="1"/>
  <c r="A119" i="1" l="1"/>
  <c r="D119" i="1" s="1"/>
  <c r="E118" i="1"/>
  <c r="F118" i="1" s="1"/>
  <c r="G119" i="1" s="1"/>
  <c r="I104" i="1"/>
  <c r="O104" i="1" s="1"/>
  <c r="Q104" i="1" s="1"/>
  <c r="B104" i="1" s="1"/>
  <c r="H105" i="1"/>
  <c r="L105" i="1"/>
  <c r="M105" i="1" s="1"/>
  <c r="N105" i="1" s="1"/>
  <c r="K106" i="1"/>
  <c r="S118" i="1"/>
  <c r="P118" i="1"/>
  <c r="R118" i="1" s="1"/>
  <c r="T118" i="1"/>
  <c r="J121" i="1"/>
  <c r="C112" i="1"/>
  <c r="A120" i="1" l="1"/>
  <c r="D120" i="1" s="1"/>
  <c r="E119" i="1"/>
  <c r="F119" i="1" s="1"/>
  <c r="G120" i="1" s="1"/>
  <c r="H106" i="1"/>
  <c r="I105" i="1"/>
  <c r="O105" i="1" s="1"/>
  <c r="Q105" i="1" s="1"/>
  <c r="B105" i="1" s="1"/>
  <c r="L106" i="1"/>
  <c r="M106" i="1" s="1"/>
  <c r="N106" i="1" s="1"/>
  <c r="K107" i="1"/>
  <c r="T119" i="1"/>
  <c r="P119" i="1"/>
  <c r="R119" i="1" s="1"/>
  <c r="S119" i="1"/>
  <c r="C113" i="1"/>
  <c r="J122" i="1"/>
  <c r="A121" i="1" l="1"/>
  <c r="D121" i="1" s="1"/>
  <c r="E120" i="1"/>
  <c r="F120" i="1" s="1"/>
  <c r="G121" i="1" s="1"/>
  <c r="H107" i="1"/>
  <c r="I106" i="1"/>
  <c r="O106" i="1" s="1"/>
  <c r="Q106" i="1" s="1"/>
  <c r="S120" i="1"/>
  <c r="L107" i="1"/>
  <c r="M107" i="1" s="1"/>
  <c r="N107" i="1" s="1"/>
  <c r="K108" i="1"/>
  <c r="P120" i="1"/>
  <c r="R120" i="1" s="1"/>
  <c r="T120" i="1"/>
  <c r="J123" i="1"/>
  <c r="C114" i="1"/>
  <c r="A122" i="1" l="1"/>
  <c r="D122" i="1" s="1"/>
  <c r="E121" i="1"/>
  <c r="F121" i="1" s="1"/>
  <c r="G122" i="1" s="1"/>
  <c r="B106" i="1"/>
  <c r="L108" i="1"/>
  <c r="M108" i="1" s="1"/>
  <c r="N108" i="1" s="1"/>
  <c r="K109" i="1"/>
  <c r="H108" i="1"/>
  <c r="I107" i="1"/>
  <c r="O107" i="1" s="1"/>
  <c r="Q107" i="1" s="1"/>
  <c r="B107" i="1" s="1"/>
  <c r="T121" i="1"/>
  <c r="P121" i="1"/>
  <c r="R121" i="1" s="1"/>
  <c r="S121" i="1"/>
  <c r="C115" i="1"/>
  <c r="J124" i="1"/>
  <c r="A123" i="1" l="1"/>
  <c r="D123" i="1" s="1"/>
  <c r="E122" i="1"/>
  <c r="F122" i="1" s="1"/>
  <c r="G123" i="1" s="1"/>
  <c r="H109" i="1"/>
  <c r="I108" i="1"/>
  <c r="O108" i="1" s="1"/>
  <c r="Q108" i="1" s="1"/>
  <c r="B108" i="1" s="1"/>
  <c r="K110" i="1"/>
  <c r="L109" i="1"/>
  <c r="M109" i="1" s="1"/>
  <c r="N109" i="1" s="1"/>
  <c r="S122" i="1"/>
  <c r="P122" i="1"/>
  <c r="R122" i="1" s="1"/>
  <c r="T122" i="1"/>
  <c r="C116" i="1"/>
  <c r="J125" i="1"/>
  <c r="A124" i="1" l="1"/>
  <c r="D124" i="1" s="1"/>
  <c r="E123" i="1"/>
  <c r="F123" i="1" s="1"/>
  <c r="G124" i="1" s="1"/>
  <c r="L110" i="1"/>
  <c r="M110" i="1" s="1"/>
  <c r="N110" i="1" s="1"/>
  <c r="K111" i="1"/>
  <c r="H110" i="1"/>
  <c r="I109" i="1"/>
  <c r="O109" i="1" s="1"/>
  <c r="Q109" i="1" s="1"/>
  <c r="B109" i="1" s="1"/>
  <c r="S123" i="1"/>
  <c r="P123" i="1"/>
  <c r="R123" i="1" s="1"/>
  <c r="T123" i="1"/>
  <c r="J126" i="1"/>
  <c r="C117" i="1"/>
  <c r="A125" i="1" l="1"/>
  <c r="D125" i="1" s="1"/>
  <c r="E124" i="1"/>
  <c r="F124" i="1" s="1"/>
  <c r="G125" i="1" s="1"/>
  <c r="H111" i="1"/>
  <c r="I110" i="1"/>
  <c r="O110" i="1" s="1"/>
  <c r="Q110" i="1" s="1"/>
  <c r="B110" i="1" s="1"/>
  <c r="L111" i="1"/>
  <c r="M111" i="1" s="1"/>
  <c r="N111" i="1" s="1"/>
  <c r="K112" i="1"/>
  <c r="T124" i="1"/>
  <c r="P124" i="1"/>
  <c r="R124" i="1" s="1"/>
  <c r="S124" i="1"/>
  <c r="J127" i="1"/>
  <c r="C118" i="1"/>
  <c r="A126" i="1" l="1"/>
  <c r="D126" i="1" s="1"/>
  <c r="E125" i="1"/>
  <c r="F125" i="1" s="1"/>
  <c r="G126" i="1" s="1"/>
  <c r="L112" i="1"/>
  <c r="M112" i="1" s="1"/>
  <c r="N112" i="1" s="1"/>
  <c r="K113" i="1"/>
  <c r="H112" i="1"/>
  <c r="I111" i="1"/>
  <c r="O111" i="1" s="1"/>
  <c r="Q111" i="1" s="1"/>
  <c r="B111" i="1" s="1"/>
  <c r="S125" i="1"/>
  <c r="P125" i="1"/>
  <c r="R125" i="1" s="1"/>
  <c r="T125" i="1"/>
  <c r="C119" i="1"/>
  <c r="J128" i="1"/>
  <c r="A127" i="1" l="1"/>
  <c r="D127" i="1" s="1"/>
  <c r="E126" i="1"/>
  <c r="F126" i="1" s="1"/>
  <c r="G127" i="1" s="1"/>
  <c r="I112" i="1"/>
  <c r="O112" i="1" s="1"/>
  <c r="Q112" i="1" s="1"/>
  <c r="B112" i="1" s="1"/>
  <c r="H113" i="1"/>
  <c r="L113" i="1"/>
  <c r="M113" i="1" s="1"/>
  <c r="N113" i="1" s="1"/>
  <c r="K114" i="1"/>
  <c r="T126" i="1"/>
  <c r="P126" i="1"/>
  <c r="R126" i="1" s="1"/>
  <c r="S126" i="1"/>
  <c r="C120" i="1"/>
  <c r="J129" i="1"/>
  <c r="A128" i="1" l="1"/>
  <c r="D128" i="1" s="1"/>
  <c r="E127" i="1"/>
  <c r="F127" i="1" s="1"/>
  <c r="G128" i="1" s="1"/>
  <c r="L114" i="1"/>
  <c r="M114" i="1" s="1"/>
  <c r="N114" i="1" s="1"/>
  <c r="K115" i="1"/>
  <c r="I113" i="1"/>
  <c r="O113" i="1" s="1"/>
  <c r="Q113" i="1" s="1"/>
  <c r="B113" i="1" s="1"/>
  <c r="H114" i="1"/>
  <c r="P127" i="1"/>
  <c r="R127" i="1" s="1"/>
  <c r="S127" i="1"/>
  <c r="T127" i="1"/>
  <c r="J130" i="1"/>
  <c r="C121" i="1"/>
  <c r="A129" i="1" l="1"/>
  <c r="D129" i="1" s="1"/>
  <c r="E128" i="1"/>
  <c r="F128" i="1" s="1"/>
  <c r="G129" i="1" s="1"/>
  <c r="H115" i="1"/>
  <c r="I114" i="1"/>
  <c r="O114" i="1" s="1"/>
  <c r="Q114" i="1" s="1"/>
  <c r="B114" i="1" s="1"/>
  <c r="L115" i="1"/>
  <c r="M115" i="1" s="1"/>
  <c r="N115" i="1" s="1"/>
  <c r="K116" i="1"/>
  <c r="S128" i="1"/>
  <c r="T128" i="1"/>
  <c r="P128" i="1"/>
  <c r="R128" i="1" s="1"/>
  <c r="J131" i="1"/>
  <c r="C122" i="1"/>
  <c r="A130" i="1" l="1"/>
  <c r="D130" i="1" s="1"/>
  <c r="E129" i="1"/>
  <c r="F129" i="1" s="1"/>
  <c r="G130" i="1" s="1"/>
  <c r="L116" i="1"/>
  <c r="M116" i="1" s="1"/>
  <c r="N116" i="1" s="1"/>
  <c r="K117" i="1"/>
  <c r="H116" i="1"/>
  <c r="I115" i="1"/>
  <c r="O115" i="1" s="1"/>
  <c r="Q115" i="1" s="1"/>
  <c r="S129" i="1"/>
  <c r="P129" i="1"/>
  <c r="R129" i="1" s="1"/>
  <c r="T129" i="1"/>
  <c r="C123" i="1"/>
  <c r="J132" i="1"/>
  <c r="B115" i="1" l="1"/>
  <c r="A131" i="1"/>
  <c r="D131" i="1" s="1"/>
  <c r="E130" i="1"/>
  <c r="F130" i="1" s="1"/>
  <c r="G131" i="1" s="1"/>
  <c r="H117" i="1"/>
  <c r="I116" i="1"/>
  <c r="O116" i="1" s="1"/>
  <c r="Q116" i="1" s="1"/>
  <c r="B116" i="1" s="1"/>
  <c r="L117" i="1"/>
  <c r="M117" i="1" s="1"/>
  <c r="N117" i="1" s="1"/>
  <c r="K118" i="1"/>
  <c r="T130" i="1"/>
  <c r="P130" i="1"/>
  <c r="R130" i="1" s="1"/>
  <c r="S130" i="1"/>
  <c r="C124" i="1"/>
  <c r="J133" i="1"/>
  <c r="A132" i="1" l="1"/>
  <c r="D132" i="1" s="1"/>
  <c r="E131" i="1"/>
  <c r="F131" i="1" s="1"/>
  <c r="G132" i="1" s="1"/>
  <c r="K119" i="1"/>
  <c r="L118" i="1"/>
  <c r="M118" i="1" s="1"/>
  <c r="N118" i="1" s="1"/>
  <c r="H118" i="1"/>
  <c r="I117" i="1"/>
  <c r="O117" i="1" s="1"/>
  <c r="Q117" i="1" s="1"/>
  <c r="B117" i="1" s="1"/>
  <c r="S131" i="1"/>
  <c r="P131" i="1"/>
  <c r="R131" i="1" s="1"/>
  <c r="T131" i="1"/>
  <c r="J134" i="1"/>
  <c r="C125" i="1"/>
  <c r="A133" i="1" l="1"/>
  <c r="D133" i="1" s="1"/>
  <c r="E132" i="1"/>
  <c r="F132" i="1" s="1"/>
  <c r="G133" i="1" s="1"/>
  <c r="H119" i="1"/>
  <c r="I118" i="1"/>
  <c r="O118" i="1" s="1"/>
  <c r="Q118" i="1" s="1"/>
  <c r="B118" i="1" s="1"/>
  <c r="K120" i="1"/>
  <c r="L119" i="1"/>
  <c r="M119" i="1" s="1"/>
  <c r="N119" i="1" s="1"/>
  <c r="S132" i="1"/>
  <c r="T132" i="1"/>
  <c r="P132" i="1"/>
  <c r="R132" i="1" s="1"/>
  <c r="C126" i="1"/>
  <c r="J135" i="1"/>
  <c r="A134" i="1" l="1"/>
  <c r="D134" i="1" s="1"/>
  <c r="E133" i="1"/>
  <c r="F133" i="1" s="1"/>
  <c r="G134" i="1" s="1"/>
  <c r="K121" i="1"/>
  <c r="L120" i="1"/>
  <c r="M120" i="1" s="1"/>
  <c r="N120" i="1" s="1"/>
  <c r="H120" i="1"/>
  <c r="I119" i="1"/>
  <c r="O119" i="1" s="1"/>
  <c r="Q119" i="1" s="1"/>
  <c r="B119" i="1" s="1"/>
  <c r="T133" i="1"/>
  <c r="P133" i="1"/>
  <c r="R133" i="1" s="1"/>
  <c r="S133" i="1"/>
  <c r="C127" i="1"/>
  <c r="J136" i="1"/>
  <c r="A135" i="1" l="1"/>
  <c r="D135" i="1" s="1"/>
  <c r="E134" i="1"/>
  <c r="F134" i="1" s="1"/>
  <c r="G135" i="1" s="1"/>
  <c r="H121" i="1"/>
  <c r="I120" i="1"/>
  <c r="O120" i="1" s="1"/>
  <c r="Q120" i="1" s="1"/>
  <c r="B120" i="1" s="1"/>
  <c r="L121" i="1"/>
  <c r="M121" i="1" s="1"/>
  <c r="N121" i="1" s="1"/>
  <c r="K122" i="1"/>
  <c r="S134" i="1"/>
  <c r="P134" i="1"/>
  <c r="R134" i="1" s="1"/>
  <c r="T134" i="1"/>
  <c r="J137" i="1"/>
  <c r="C128" i="1"/>
  <c r="A136" i="1" l="1"/>
  <c r="D136" i="1" s="1"/>
  <c r="E135" i="1"/>
  <c r="F135" i="1" s="1"/>
  <c r="G136" i="1" s="1"/>
  <c r="K123" i="1"/>
  <c r="L122" i="1"/>
  <c r="M122" i="1" s="1"/>
  <c r="N122" i="1" s="1"/>
  <c r="H122" i="1"/>
  <c r="I121" i="1"/>
  <c r="O121" i="1" s="1"/>
  <c r="Q121" i="1" s="1"/>
  <c r="B121" i="1" s="1"/>
  <c r="T135" i="1"/>
  <c r="P135" i="1"/>
  <c r="R135" i="1" s="1"/>
  <c r="S135" i="1"/>
  <c r="J138" i="1"/>
  <c r="C129" i="1"/>
  <c r="A137" i="1" l="1"/>
  <c r="D137" i="1" s="1"/>
  <c r="E136" i="1"/>
  <c r="F136" i="1" s="1"/>
  <c r="G137" i="1" s="1"/>
  <c r="I122" i="1"/>
  <c r="O122" i="1" s="1"/>
  <c r="Q122" i="1" s="1"/>
  <c r="H123" i="1"/>
  <c r="L123" i="1"/>
  <c r="M123" i="1" s="1"/>
  <c r="N123" i="1" s="1"/>
  <c r="K124" i="1"/>
  <c r="S136" i="1"/>
  <c r="P136" i="1"/>
  <c r="T136" i="1"/>
  <c r="C130" i="1"/>
  <c r="J139" i="1"/>
  <c r="A138" i="1" l="1"/>
  <c r="D138" i="1" s="1"/>
  <c r="E137" i="1"/>
  <c r="F137" i="1" s="1"/>
  <c r="G138" i="1" s="1"/>
  <c r="B122" i="1"/>
  <c r="H124" i="1"/>
  <c r="I123" i="1"/>
  <c r="O123" i="1" s="1"/>
  <c r="Q123" i="1" s="1"/>
  <c r="B123" i="1" s="1"/>
  <c r="L124" i="1"/>
  <c r="M124" i="1" s="1"/>
  <c r="N124" i="1" s="1"/>
  <c r="K125" i="1"/>
  <c r="T137" i="1"/>
  <c r="S137" i="1"/>
  <c r="R136" i="1"/>
  <c r="P137" i="1"/>
  <c r="R137" i="1" s="1"/>
  <c r="C131" i="1"/>
  <c r="J140" i="1"/>
  <c r="A139" i="1" l="1"/>
  <c r="D139" i="1" s="1"/>
  <c r="E138" i="1"/>
  <c r="F138" i="1" s="1"/>
  <c r="G139" i="1" s="1"/>
  <c r="H125" i="1"/>
  <c r="I124" i="1"/>
  <c r="O124" i="1" s="1"/>
  <c r="Q124" i="1" s="1"/>
  <c r="B124" i="1" s="1"/>
  <c r="L125" i="1"/>
  <c r="M125" i="1" s="1"/>
  <c r="N125" i="1" s="1"/>
  <c r="K126" i="1"/>
  <c r="P138" i="1"/>
  <c r="R138" i="1" s="1"/>
  <c r="T138" i="1"/>
  <c r="S138" i="1"/>
  <c r="C132" i="1"/>
  <c r="J141" i="1"/>
  <c r="A140" i="1" l="1"/>
  <c r="D140" i="1" s="1"/>
  <c r="E139" i="1"/>
  <c r="F139" i="1" s="1"/>
  <c r="G140" i="1" s="1"/>
  <c r="H126" i="1"/>
  <c r="I125" i="1"/>
  <c r="O125" i="1" s="1"/>
  <c r="Q125" i="1" s="1"/>
  <c r="B125" i="1" s="1"/>
  <c r="L126" i="1"/>
  <c r="M126" i="1" s="1"/>
  <c r="N126" i="1" s="1"/>
  <c r="K127" i="1"/>
  <c r="S139" i="1"/>
  <c r="P139" i="1"/>
  <c r="R139" i="1" s="1"/>
  <c r="T139" i="1"/>
  <c r="J142" i="1"/>
  <c r="C133" i="1"/>
  <c r="A141" i="1" l="1"/>
  <c r="D141" i="1" s="1"/>
  <c r="E140" i="1"/>
  <c r="F140" i="1" s="1"/>
  <c r="G141" i="1" s="1"/>
  <c r="H127" i="1"/>
  <c r="I126" i="1"/>
  <c r="O126" i="1" s="1"/>
  <c r="Q126" i="1" s="1"/>
  <c r="B126" i="1" s="1"/>
  <c r="K128" i="1"/>
  <c r="L127" i="1"/>
  <c r="M127" i="1" s="1"/>
  <c r="N127" i="1" s="1"/>
  <c r="P140" i="1"/>
  <c r="R140" i="1" s="1"/>
  <c r="T140" i="1"/>
  <c r="S140" i="1"/>
  <c r="C134" i="1"/>
  <c r="J143" i="1"/>
  <c r="A142" i="1" l="1"/>
  <c r="D142" i="1" s="1"/>
  <c r="E141" i="1"/>
  <c r="F141" i="1" s="1"/>
  <c r="G142" i="1" s="1"/>
  <c r="L128" i="1"/>
  <c r="M128" i="1" s="1"/>
  <c r="N128" i="1" s="1"/>
  <c r="K129" i="1"/>
  <c r="I127" i="1"/>
  <c r="O127" i="1" s="1"/>
  <c r="Q127" i="1" s="1"/>
  <c r="B127" i="1" s="1"/>
  <c r="H128" i="1"/>
  <c r="P141" i="1"/>
  <c r="R141" i="1" s="1"/>
  <c r="S141" i="1"/>
  <c r="T141" i="1"/>
  <c r="C135" i="1"/>
  <c r="J144" i="1"/>
  <c r="A143" i="1" l="1"/>
  <c r="D143" i="1" s="1"/>
  <c r="E142" i="1"/>
  <c r="F142" i="1" s="1"/>
  <c r="G143" i="1" s="1"/>
  <c r="S142" i="1"/>
  <c r="H129" i="1"/>
  <c r="I128" i="1"/>
  <c r="O128" i="1" s="1"/>
  <c r="Q128" i="1" s="1"/>
  <c r="B128" i="1" s="1"/>
  <c r="L129" i="1"/>
  <c r="M129" i="1" s="1"/>
  <c r="N129" i="1" s="1"/>
  <c r="K130" i="1"/>
  <c r="P142" i="1"/>
  <c r="R142" i="1" s="1"/>
  <c r="T142" i="1"/>
  <c r="J145" i="1"/>
  <c r="C136" i="1"/>
  <c r="A144" i="1" l="1"/>
  <c r="D144" i="1" s="1"/>
  <c r="E143" i="1"/>
  <c r="F143" i="1" s="1"/>
  <c r="G144" i="1" s="1"/>
  <c r="H130" i="1"/>
  <c r="I129" i="1"/>
  <c r="O129" i="1" s="1"/>
  <c r="Q129" i="1" s="1"/>
  <c r="B129" i="1" s="1"/>
  <c r="K131" i="1"/>
  <c r="L130" i="1"/>
  <c r="M130" i="1" s="1"/>
  <c r="N130" i="1" s="1"/>
  <c r="S143" i="1"/>
  <c r="T143" i="1"/>
  <c r="P143" i="1"/>
  <c r="R143" i="1" s="1"/>
  <c r="C137" i="1"/>
  <c r="J146" i="1"/>
  <c r="A145" i="1" l="1"/>
  <c r="D145" i="1" s="1"/>
  <c r="E144" i="1"/>
  <c r="F144" i="1" s="1"/>
  <c r="G145" i="1" s="1"/>
  <c r="L131" i="1"/>
  <c r="M131" i="1" s="1"/>
  <c r="N131" i="1" s="1"/>
  <c r="K132" i="1"/>
  <c r="H131" i="1"/>
  <c r="I130" i="1"/>
  <c r="O130" i="1" s="1"/>
  <c r="Q130" i="1" s="1"/>
  <c r="B130" i="1" s="1"/>
  <c r="P144" i="1"/>
  <c r="R144" i="1" s="1"/>
  <c r="T144" i="1"/>
  <c r="S144" i="1"/>
  <c r="J147" i="1"/>
  <c r="C138" i="1"/>
  <c r="A146" i="1" l="1"/>
  <c r="D146" i="1" s="1"/>
  <c r="E145" i="1"/>
  <c r="F145" i="1" s="1"/>
  <c r="G146" i="1" s="1"/>
  <c r="H132" i="1"/>
  <c r="I131" i="1"/>
  <c r="O131" i="1" s="1"/>
  <c r="Q131" i="1" s="1"/>
  <c r="B131" i="1" s="1"/>
  <c r="L132" i="1"/>
  <c r="M132" i="1" s="1"/>
  <c r="N132" i="1" s="1"/>
  <c r="K133" i="1"/>
  <c r="P145" i="1"/>
  <c r="R145" i="1" s="1"/>
  <c r="S145" i="1"/>
  <c r="T145" i="1"/>
  <c r="J148" i="1"/>
  <c r="C139" i="1"/>
  <c r="A147" i="1" l="1"/>
  <c r="D147" i="1" s="1"/>
  <c r="E146" i="1"/>
  <c r="F146" i="1" s="1"/>
  <c r="G147" i="1" s="1"/>
  <c r="L133" i="1"/>
  <c r="M133" i="1" s="1"/>
  <c r="N133" i="1" s="1"/>
  <c r="K134" i="1"/>
  <c r="I132" i="1"/>
  <c r="O132" i="1" s="1"/>
  <c r="Q132" i="1" s="1"/>
  <c r="B132" i="1" s="1"/>
  <c r="H133" i="1"/>
  <c r="T146" i="1"/>
  <c r="S146" i="1"/>
  <c r="P146" i="1"/>
  <c r="R146" i="1" s="1"/>
  <c r="C140" i="1"/>
  <c r="J149" i="1"/>
  <c r="A148" i="1" l="1"/>
  <c r="D148" i="1" s="1"/>
  <c r="E147" i="1"/>
  <c r="F147" i="1" s="1"/>
  <c r="G148" i="1" s="1"/>
  <c r="H134" i="1"/>
  <c r="I133" i="1"/>
  <c r="O133" i="1" s="1"/>
  <c r="Q133" i="1" s="1"/>
  <c r="B133" i="1" s="1"/>
  <c r="K135" i="1"/>
  <c r="L134" i="1"/>
  <c r="M134" i="1" s="1"/>
  <c r="N134" i="1" s="1"/>
  <c r="P147" i="1"/>
  <c r="R147" i="1" s="1"/>
  <c r="S147" i="1"/>
  <c r="T147" i="1"/>
  <c r="J150" i="1"/>
  <c r="C141" i="1"/>
  <c r="A149" i="1" l="1"/>
  <c r="D149" i="1" s="1"/>
  <c r="E148" i="1"/>
  <c r="F148" i="1" s="1"/>
  <c r="G149" i="1" s="1"/>
  <c r="K136" i="1"/>
  <c r="L135" i="1"/>
  <c r="M135" i="1" s="1"/>
  <c r="N135" i="1" s="1"/>
  <c r="H135" i="1"/>
  <c r="I134" i="1"/>
  <c r="O134" i="1" s="1"/>
  <c r="Q134" i="1" s="1"/>
  <c r="B134" i="1" s="1"/>
  <c r="T148" i="1"/>
  <c r="P148" i="1"/>
  <c r="R148" i="1" s="1"/>
  <c r="S148" i="1"/>
  <c r="J151" i="1"/>
  <c r="C142" i="1"/>
  <c r="A150" i="1" l="1"/>
  <c r="D150" i="1" s="1"/>
  <c r="E149" i="1"/>
  <c r="F149" i="1" s="1"/>
  <c r="G150" i="1" s="1"/>
  <c r="H136" i="1"/>
  <c r="I135" i="1"/>
  <c r="O135" i="1" s="1"/>
  <c r="Q135" i="1" s="1"/>
  <c r="B135" i="1" s="1"/>
  <c r="K137" i="1"/>
  <c r="L136" i="1"/>
  <c r="M136" i="1" s="1"/>
  <c r="N136" i="1" s="1"/>
  <c r="P149" i="1"/>
  <c r="R149" i="1" s="1"/>
  <c r="S149" i="1"/>
  <c r="T149" i="1"/>
  <c r="C143" i="1"/>
  <c r="J152" i="1"/>
  <c r="A151" i="1" l="1"/>
  <c r="D151" i="1" s="1"/>
  <c r="E150" i="1"/>
  <c r="F150" i="1" s="1"/>
  <c r="G151" i="1" s="1"/>
  <c r="L137" i="1"/>
  <c r="M137" i="1" s="1"/>
  <c r="N137" i="1" s="1"/>
  <c r="K138" i="1"/>
  <c r="H137" i="1"/>
  <c r="I136" i="1"/>
  <c r="O136" i="1" s="1"/>
  <c r="Q136" i="1" s="1"/>
  <c r="T150" i="1"/>
  <c r="S150" i="1"/>
  <c r="P150" i="1"/>
  <c r="R150" i="1" s="1"/>
  <c r="J153" i="1"/>
  <c r="C144" i="1"/>
  <c r="A152" i="1" l="1"/>
  <c r="D152" i="1" s="1"/>
  <c r="E151" i="1"/>
  <c r="F151" i="1" s="1"/>
  <c r="G152" i="1" s="1"/>
  <c r="B136" i="1"/>
  <c r="H138" i="1"/>
  <c r="I137" i="1"/>
  <c r="O137" i="1" s="1"/>
  <c r="Q137" i="1" s="1"/>
  <c r="B137" i="1" s="1"/>
  <c r="K139" i="1"/>
  <c r="L138" i="1"/>
  <c r="M138" i="1" s="1"/>
  <c r="N138" i="1" s="1"/>
  <c r="S151" i="1"/>
  <c r="P151" i="1"/>
  <c r="R151" i="1" s="1"/>
  <c r="T151" i="1"/>
  <c r="J154" i="1"/>
  <c r="C145" i="1"/>
  <c r="A153" i="1" l="1"/>
  <c r="D153" i="1" s="1"/>
  <c r="E152" i="1"/>
  <c r="F152" i="1" s="1"/>
  <c r="G153" i="1" s="1"/>
  <c r="L139" i="1"/>
  <c r="M139" i="1" s="1"/>
  <c r="N139" i="1" s="1"/>
  <c r="K140" i="1"/>
  <c r="H139" i="1"/>
  <c r="I138" i="1"/>
  <c r="O138" i="1" s="1"/>
  <c r="Q138" i="1" s="1"/>
  <c r="B138" i="1" s="1"/>
  <c r="T152" i="1"/>
  <c r="P152" i="1"/>
  <c r="R152" i="1" s="1"/>
  <c r="S152" i="1"/>
  <c r="J155" i="1"/>
  <c r="C146" i="1"/>
  <c r="A154" i="1" l="1"/>
  <c r="D154" i="1" s="1"/>
  <c r="E153" i="1"/>
  <c r="F153" i="1" s="1"/>
  <c r="G154" i="1" s="1"/>
  <c r="H140" i="1"/>
  <c r="I139" i="1"/>
  <c r="O139" i="1" s="1"/>
  <c r="Q139" i="1" s="1"/>
  <c r="B139" i="1" s="1"/>
  <c r="L140" i="1"/>
  <c r="M140" i="1" s="1"/>
  <c r="N140" i="1" s="1"/>
  <c r="K141" i="1"/>
  <c r="S153" i="1"/>
  <c r="P153" i="1"/>
  <c r="R153" i="1" s="1"/>
  <c r="T153" i="1"/>
  <c r="C147" i="1"/>
  <c r="J156" i="1"/>
  <c r="A155" i="1" l="1"/>
  <c r="D155" i="1" s="1"/>
  <c r="E154" i="1"/>
  <c r="F154" i="1" s="1"/>
  <c r="G155" i="1" s="1"/>
  <c r="K142" i="1"/>
  <c r="L141" i="1"/>
  <c r="M141" i="1" s="1"/>
  <c r="N141" i="1" s="1"/>
  <c r="H141" i="1"/>
  <c r="I140" i="1"/>
  <c r="O140" i="1" s="1"/>
  <c r="Q140" i="1" s="1"/>
  <c r="B140" i="1" s="1"/>
  <c r="T154" i="1"/>
  <c r="P154" i="1"/>
  <c r="R154" i="1" s="1"/>
  <c r="S154" i="1"/>
  <c r="C148" i="1"/>
  <c r="J157" i="1"/>
  <c r="A156" i="1" l="1"/>
  <c r="D156" i="1" s="1"/>
  <c r="E155" i="1"/>
  <c r="F155" i="1" s="1"/>
  <c r="G156" i="1" s="1"/>
  <c r="I141" i="1"/>
  <c r="O141" i="1" s="1"/>
  <c r="Q141" i="1" s="1"/>
  <c r="B141" i="1" s="1"/>
  <c r="H142" i="1"/>
  <c r="L142" i="1"/>
  <c r="M142" i="1" s="1"/>
  <c r="N142" i="1" s="1"/>
  <c r="K143" i="1"/>
  <c r="S155" i="1"/>
  <c r="P155" i="1"/>
  <c r="R155" i="1" s="1"/>
  <c r="T155" i="1"/>
  <c r="J158" i="1"/>
  <c r="C149" i="1"/>
  <c r="A157" i="1" l="1"/>
  <c r="D157" i="1" s="1"/>
  <c r="E156" i="1"/>
  <c r="F156" i="1" s="1"/>
  <c r="G157" i="1" s="1"/>
  <c r="I142" i="1"/>
  <c r="O142" i="1" s="1"/>
  <c r="Q142" i="1" s="1"/>
  <c r="B142" i="1" s="1"/>
  <c r="H143" i="1"/>
  <c r="L143" i="1"/>
  <c r="M143" i="1" s="1"/>
  <c r="N143" i="1" s="1"/>
  <c r="K144" i="1"/>
  <c r="T156" i="1"/>
  <c r="P156" i="1"/>
  <c r="R156" i="1" s="1"/>
  <c r="S156" i="1"/>
  <c r="C150" i="1"/>
  <c r="J159" i="1"/>
  <c r="A158" i="1" l="1"/>
  <c r="D158" i="1" s="1"/>
  <c r="E157" i="1"/>
  <c r="F157" i="1" s="1"/>
  <c r="G158" i="1" s="1"/>
  <c r="H144" i="1"/>
  <c r="I143" i="1"/>
  <c r="O143" i="1" s="1"/>
  <c r="Q143" i="1" s="1"/>
  <c r="B143" i="1" s="1"/>
  <c r="S157" i="1"/>
  <c r="L144" i="1"/>
  <c r="M144" i="1" s="1"/>
  <c r="N144" i="1" s="1"/>
  <c r="K145" i="1"/>
  <c r="P157" i="1"/>
  <c r="R157" i="1" s="1"/>
  <c r="T157" i="1"/>
  <c r="C151" i="1"/>
  <c r="J160" i="1"/>
  <c r="A159" i="1" l="1"/>
  <c r="D159" i="1" s="1"/>
  <c r="E158" i="1"/>
  <c r="F158" i="1" s="1"/>
  <c r="G159" i="1" s="1"/>
  <c r="K146" i="1"/>
  <c r="L145" i="1"/>
  <c r="M145" i="1" s="1"/>
  <c r="N145" i="1" s="1"/>
  <c r="H145" i="1"/>
  <c r="I144" i="1"/>
  <c r="O144" i="1" s="1"/>
  <c r="Q144" i="1" s="1"/>
  <c r="B144" i="1" s="1"/>
  <c r="T158" i="1"/>
  <c r="P158" i="1"/>
  <c r="R158" i="1" s="1"/>
  <c r="S158" i="1"/>
  <c r="C152" i="1"/>
  <c r="J161" i="1"/>
  <c r="A160" i="1" l="1"/>
  <c r="D160" i="1" s="1"/>
  <c r="E159" i="1"/>
  <c r="F159" i="1" s="1"/>
  <c r="G160" i="1" s="1"/>
  <c r="H146" i="1"/>
  <c r="I145" i="1"/>
  <c r="O145" i="1" s="1"/>
  <c r="Q145" i="1" s="1"/>
  <c r="B145" i="1" s="1"/>
  <c r="L146" i="1"/>
  <c r="M146" i="1" s="1"/>
  <c r="N146" i="1" s="1"/>
  <c r="K147" i="1"/>
  <c r="S159" i="1"/>
  <c r="P159" i="1"/>
  <c r="R159" i="1" s="1"/>
  <c r="T159" i="1"/>
  <c r="C153" i="1"/>
  <c r="J162" i="1"/>
  <c r="A161" i="1" l="1"/>
  <c r="D161" i="1" s="1"/>
  <c r="E160" i="1"/>
  <c r="F160" i="1" s="1"/>
  <c r="G161" i="1" s="1"/>
  <c r="L147" i="1"/>
  <c r="M147" i="1" s="1"/>
  <c r="N147" i="1" s="1"/>
  <c r="K148" i="1"/>
  <c r="H147" i="1"/>
  <c r="I146" i="1"/>
  <c r="O146" i="1" s="1"/>
  <c r="Q146" i="1" s="1"/>
  <c r="B146" i="1" s="1"/>
  <c r="T160" i="1"/>
  <c r="P160" i="1"/>
  <c r="R160" i="1" s="1"/>
  <c r="S160" i="1"/>
  <c r="J163" i="1"/>
  <c r="C154" i="1"/>
  <c r="A162" i="1" l="1"/>
  <c r="D162" i="1" s="1"/>
  <c r="E161" i="1"/>
  <c r="F161" i="1" s="1"/>
  <c r="G162" i="1" s="1"/>
  <c r="H148" i="1"/>
  <c r="I147" i="1"/>
  <c r="O147" i="1" s="1"/>
  <c r="Q147" i="1" s="1"/>
  <c r="B147" i="1" s="1"/>
  <c r="K149" i="1"/>
  <c r="L148" i="1"/>
  <c r="M148" i="1" s="1"/>
  <c r="N148" i="1" s="1"/>
  <c r="P161" i="1"/>
  <c r="R161" i="1" s="1"/>
  <c r="S161" i="1"/>
  <c r="T161" i="1"/>
  <c r="C155" i="1"/>
  <c r="J164" i="1"/>
  <c r="A163" i="1" l="1"/>
  <c r="D163" i="1" s="1"/>
  <c r="E162" i="1"/>
  <c r="F162" i="1" s="1"/>
  <c r="G163" i="1" s="1"/>
  <c r="S162" i="1"/>
  <c r="K150" i="1"/>
  <c r="L149" i="1"/>
  <c r="M149" i="1" s="1"/>
  <c r="N149" i="1" s="1"/>
  <c r="T162" i="1"/>
  <c r="I148" i="1"/>
  <c r="O148" i="1" s="1"/>
  <c r="Q148" i="1" s="1"/>
  <c r="B148" i="1" s="1"/>
  <c r="H149" i="1"/>
  <c r="P162" i="1"/>
  <c r="R162" i="1" s="1"/>
  <c r="J165" i="1"/>
  <c r="C156" i="1"/>
  <c r="A164" i="1" l="1"/>
  <c r="D164" i="1" s="1"/>
  <c r="E163" i="1"/>
  <c r="F163" i="1" s="1"/>
  <c r="G164" i="1" s="1"/>
  <c r="H150" i="1"/>
  <c r="I149" i="1"/>
  <c r="O149" i="1" s="1"/>
  <c r="Q149" i="1" s="1"/>
  <c r="B149" i="1" s="1"/>
  <c r="K151" i="1"/>
  <c r="L150" i="1"/>
  <c r="M150" i="1" s="1"/>
  <c r="N150" i="1" s="1"/>
  <c r="P163" i="1"/>
  <c r="R163" i="1" s="1"/>
  <c r="S163" i="1"/>
  <c r="T163" i="1"/>
  <c r="C157" i="1"/>
  <c r="J166" i="1"/>
  <c r="A165" i="1" l="1"/>
  <c r="D165" i="1" s="1"/>
  <c r="E164" i="1"/>
  <c r="F164" i="1" s="1"/>
  <c r="G165" i="1" s="1"/>
  <c r="L151" i="1"/>
  <c r="M151" i="1" s="1"/>
  <c r="N151" i="1" s="1"/>
  <c r="K152" i="1"/>
  <c r="H151" i="1"/>
  <c r="I150" i="1"/>
  <c r="O150" i="1" s="1"/>
  <c r="Q150" i="1" s="1"/>
  <c r="B150" i="1" s="1"/>
  <c r="T164" i="1"/>
  <c r="S164" i="1"/>
  <c r="P164" i="1"/>
  <c r="J167" i="1"/>
  <c r="C158" i="1"/>
  <c r="A166" i="1" l="1"/>
  <c r="D166" i="1" s="1"/>
  <c r="E165" i="1"/>
  <c r="F165" i="1" s="1"/>
  <c r="G166" i="1" s="1"/>
  <c r="H152" i="1"/>
  <c r="I151" i="1"/>
  <c r="O151" i="1" s="1"/>
  <c r="Q151" i="1" s="1"/>
  <c r="B151" i="1" s="1"/>
  <c r="K153" i="1"/>
  <c r="L152" i="1"/>
  <c r="M152" i="1" s="1"/>
  <c r="N152" i="1" s="1"/>
  <c r="P165" i="1"/>
  <c r="R165" i="1" s="1"/>
  <c r="T165" i="1"/>
  <c r="S165" i="1"/>
  <c r="R164" i="1"/>
  <c r="J168" i="1"/>
  <c r="C159" i="1"/>
  <c r="A167" i="1" l="1"/>
  <c r="D167" i="1" s="1"/>
  <c r="E166" i="1"/>
  <c r="F166" i="1" s="1"/>
  <c r="G167" i="1" s="1"/>
  <c r="K154" i="1"/>
  <c r="L153" i="1"/>
  <c r="M153" i="1" s="1"/>
  <c r="N153" i="1" s="1"/>
  <c r="I152" i="1"/>
  <c r="O152" i="1" s="1"/>
  <c r="Q152" i="1" s="1"/>
  <c r="B152" i="1" s="1"/>
  <c r="H153" i="1"/>
  <c r="S166" i="1"/>
  <c r="T166" i="1"/>
  <c r="P166" i="1"/>
  <c r="R166" i="1" s="1"/>
  <c r="C160" i="1"/>
  <c r="J169" i="1"/>
  <c r="A168" i="1" l="1"/>
  <c r="D168" i="1" s="1"/>
  <c r="E167" i="1"/>
  <c r="F167" i="1" s="1"/>
  <c r="G168" i="1" s="1"/>
  <c r="L154" i="1"/>
  <c r="M154" i="1" s="1"/>
  <c r="N154" i="1" s="1"/>
  <c r="K155" i="1"/>
  <c r="H154" i="1"/>
  <c r="I153" i="1"/>
  <c r="O153" i="1" s="1"/>
  <c r="Q153" i="1" s="1"/>
  <c r="B153" i="1" s="1"/>
  <c r="P167" i="1"/>
  <c r="R167" i="1" s="1"/>
  <c r="S167" i="1"/>
  <c r="T167" i="1"/>
  <c r="C161" i="1"/>
  <c r="J170" i="1"/>
  <c r="A169" i="1" l="1"/>
  <c r="D169" i="1" s="1"/>
  <c r="E168" i="1"/>
  <c r="F168" i="1" s="1"/>
  <c r="G169" i="1" s="1"/>
  <c r="H155" i="1"/>
  <c r="I154" i="1"/>
  <c r="O154" i="1" s="1"/>
  <c r="Q154" i="1" s="1"/>
  <c r="B154" i="1" s="1"/>
  <c r="K156" i="1"/>
  <c r="L155" i="1"/>
  <c r="M155" i="1" s="1"/>
  <c r="N155" i="1" s="1"/>
  <c r="P168" i="1"/>
  <c r="R168" i="1" s="1"/>
  <c r="T168" i="1"/>
  <c r="S168" i="1"/>
  <c r="J171" i="1"/>
  <c r="C162" i="1"/>
  <c r="A170" i="1" l="1"/>
  <c r="D170" i="1" s="1"/>
  <c r="E169" i="1"/>
  <c r="F169" i="1" s="1"/>
  <c r="G170" i="1" s="1"/>
  <c r="K157" i="1"/>
  <c r="L156" i="1"/>
  <c r="M156" i="1" s="1"/>
  <c r="N156" i="1" s="1"/>
  <c r="H156" i="1"/>
  <c r="I155" i="1"/>
  <c r="O155" i="1" s="1"/>
  <c r="Q155" i="1" s="1"/>
  <c r="S169" i="1"/>
  <c r="T169" i="1"/>
  <c r="P169" i="1"/>
  <c r="R169" i="1" s="1"/>
  <c r="C163" i="1"/>
  <c r="J172" i="1"/>
  <c r="A171" i="1" l="1"/>
  <c r="D171" i="1" s="1"/>
  <c r="E170" i="1"/>
  <c r="F170" i="1" s="1"/>
  <c r="G171" i="1" s="1"/>
  <c r="B155" i="1"/>
  <c r="H157" i="1"/>
  <c r="I156" i="1"/>
  <c r="O156" i="1" s="1"/>
  <c r="Q156" i="1" s="1"/>
  <c r="B156" i="1" s="1"/>
  <c r="L157" i="1"/>
  <c r="M157" i="1" s="1"/>
  <c r="N157" i="1" s="1"/>
  <c r="K158" i="1"/>
  <c r="P170" i="1"/>
  <c r="R170" i="1" s="1"/>
  <c r="T170" i="1"/>
  <c r="S170" i="1"/>
  <c r="C164" i="1"/>
  <c r="J173" i="1"/>
  <c r="A172" i="1" l="1"/>
  <c r="D172" i="1" s="1"/>
  <c r="E171" i="1"/>
  <c r="F171" i="1" s="1"/>
  <c r="G172" i="1" s="1"/>
  <c r="K159" i="1"/>
  <c r="L158" i="1"/>
  <c r="M158" i="1" s="1"/>
  <c r="N158" i="1" s="1"/>
  <c r="H158" i="1"/>
  <c r="I157" i="1"/>
  <c r="O157" i="1" s="1"/>
  <c r="Q157" i="1" s="1"/>
  <c r="B157" i="1" s="1"/>
  <c r="P171" i="1"/>
  <c r="R171" i="1" s="1"/>
  <c r="S171" i="1"/>
  <c r="T171" i="1"/>
  <c r="C165" i="1"/>
  <c r="J174" i="1"/>
  <c r="A173" i="1" l="1"/>
  <c r="D173" i="1" s="1"/>
  <c r="E172" i="1"/>
  <c r="F172" i="1" s="1"/>
  <c r="G173" i="1" s="1"/>
  <c r="H159" i="1"/>
  <c r="I158" i="1"/>
  <c r="O158" i="1" s="1"/>
  <c r="Q158" i="1" s="1"/>
  <c r="B158" i="1" s="1"/>
  <c r="L159" i="1"/>
  <c r="M159" i="1" s="1"/>
  <c r="N159" i="1" s="1"/>
  <c r="K160" i="1"/>
  <c r="P172" i="1"/>
  <c r="R172" i="1" s="1"/>
  <c r="T172" i="1"/>
  <c r="S172" i="1"/>
  <c r="C166" i="1"/>
  <c r="J175" i="1"/>
  <c r="A174" i="1" l="1"/>
  <c r="D174" i="1" s="1"/>
  <c r="E173" i="1"/>
  <c r="F173" i="1" s="1"/>
  <c r="G174" i="1" s="1"/>
  <c r="K161" i="1"/>
  <c r="L160" i="1"/>
  <c r="M160" i="1" s="1"/>
  <c r="N160" i="1" s="1"/>
  <c r="I159" i="1"/>
  <c r="O159" i="1" s="1"/>
  <c r="Q159" i="1" s="1"/>
  <c r="B159" i="1" s="1"/>
  <c r="H160" i="1"/>
  <c r="P173" i="1"/>
  <c r="R173" i="1" s="1"/>
  <c r="S173" i="1"/>
  <c r="T173" i="1"/>
  <c r="J176" i="1"/>
  <c r="C167" i="1"/>
  <c r="A175" i="1" l="1"/>
  <c r="D175" i="1" s="1"/>
  <c r="E174" i="1"/>
  <c r="F174" i="1" s="1"/>
  <c r="G175" i="1" s="1"/>
  <c r="K162" i="1"/>
  <c r="L161" i="1"/>
  <c r="M161" i="1" s="1"/>
  <c r="N161" i="1" s="1"/>
  <c r="H161" i="1"/>
  <c r="I160" i="1"/>
  <c r="O160" i="1" s="1"/>
  <c r="Q160" i="1" s="1"/>
  <c r="P174" i="1"/>
  <c r="R174" i="1" s="1"/>
  <c r="T174" i="1"/>
  <c r="S174" i="1"/>
  <c r="C168" i="1"/>
  <c r="A176" i="1" l="1"/>
  <c r="D176" i="1" s="1"/>
  <c r="E175" i="1"/>
  <c r="F175" i="1" s="1"/>
  <c r="G176" i="1" s="1"/>
  <c r="B160" i="1"/>
  <c r="H162" i="1"/>
  <c r="I161" i="1"/>
  <c r="O161" i="1" s="1"/>
  <c r="Q161" i="1" s="1"/>
  <c r="B161" i="1" s="1"/>
  <c r="L162" i="1"/>
  <c r="M162" i="1" s="1"/>
  <c r="N162" i="1" s="1"/>
  <c r="K163" i="1"/>
  <c r="S175" i="1"/>
  <c r="P175" i="1"/>
  <c r="R175" i="1" s="1"/>
  <c r="T175" i="1"/>
  <c r="J178" i="1"/>
  <c r="C169" i="1"/>
  <c r="A177" i="1" l="1"/>
  <c r="D177" i="1" s="1"/>
  <c r="E176" i="1"/>
  <c r="F176" i="1" s="1"/>
  <c r="G177" i="1" s="1"/>
  <c r="L163" i="1"/>
  <c r="M163" i="1" s="1"/>
  <c r="N163" i="1" s="1"/>
  <c r="K164" i="1"/>
  <c r="H163" i="1"/>
  <c r="I162" i="1"/>
  <c r="O162" i="1" s="1"/>
  <c r="Q162" i="1" s="1"/>
  <c r="B162" i="1" s="1"/>
  <c r="T176" i="1"/>
  <c r="P176" i="1"/>
  <c r="S176" i="1"/>
  <c r="C170" i="1"/>
  <c r="J179" i="1"/>
  <c r="R176" i="1" l="1"/>
  <c r="A178" i="1"/>
  <c r="D178" i="1" s="1"/>
  <c r="E177" i="1"/>
  <c r="F177" i="1" s="1"/>
  <c r="G178" i="1" s="1"/>
  <c r="H164" i="1"/>
  <c r="I163" i="1"/>
  <c r="O163" i="1" s="1"/>
  <c r="Q163" i="1" s="1"/>
  <c r="B163" i="1" s="1"/>
  <c r="K165" i="1"/>
  <c r="L164" i="1"/>
  <c r="M164" i="1" s="1"/>
  <c r="N164" i="1" s="1"/>
  <c r="S177" i="1"/>
  <c r="P177" i="1"/>
  <c r="R177" i="1" s="1"/>
  <c r="T177" i="1"/>
  <c r="C171" i="1"/>
  <c r="J180" i="1"/>
  <c r="A179" i="1" l="1"/>
  <c r="D179" i="1" s="1"/>
  <c r="E178" i="1"/>
  <c r="F178" i="1" s="1"/>
  <c r="G179" i="1" s="1"/>
  <c r="K166" i="1"/>
  <c r="L165" i="1"/>
  <c r="M165" i="1" s="1"/>
  <c r="N165" i="1" s="1"/>
  <c r="H165" i="1"/>
  <c r="I164" i="1"/>
  <c r="O164" i="1" s="1"/>
  <c r="Q164" i="1" s="1"/>
  <c r="P178" i="1"/>
  <c r="R178" i="1" s="1"/>
  <c r="T178" i="1"/>
  <c r="S178" i="1"/>
  <c r="C172" i="1"/>
  <c r="J181" i="1"/>
  <c r="A180" i="1" l="1"/>
  <c r="D180" i="1" s="1"/>
  <c r="E179" i="1"/>
  <c r="F179" i="1" s="1"/>
  <c r="G180" i="1" s="1"/>
  <c r="B164" i="1"/>
  <c r="H166" i="1"/>
  <c r="I165" i="1"/>
  <c r="O165" i="1" s="1"/>
  <c r="Q165" i="1" s="1"/>
  <c r="B165" i="1" s="1"/>
  <c r="L166" i="1"/>
  <c r="M166" i="1" s="1"/>
  <c r="N166" i="1" s="1"/>
  <c r="K167" i="1"/>
  <c r="S179" i="1"/>
  <c r="P179" i="1"/>
  <c r="R179" i="1" s="1"/>
  <c r="T179" i="1"/>
  <c r="C173" i="1"/>
  <c r="J182" i="1"/>
  <c r="A181" i="1" l="1"/>
  <c r="D181" i="1" s="1"/>
  <c r="E180" i="1"/>
  <c r="F180" i="1" s="1"/>
  <c r="G181" i="1" s="1"/>
  <c r="L167" i="1"/>
  <c r="M167" i="1" s="1"/>
  <c r="N167" i="1" s="1"/>
  <c r="K168" i="1"/>
  <c r="I166" i="1"/>
  <c r="O166" i="1" s="1"/>
  <c r="Q166" i="1" s="1"/>
  <c r="B166" i="1" s="1"/>
  <c r="H167" i="1"/>
  <c r="T180" i="1"/>
  <c r="P180" i="1"/>
  <c r="R180" i="1" s="1"/>
  <c r="S180" i="1"/>
  <c r="C174" i="1"/>
  <c r="J183" i="1"/>
  <c r="A182" i="1" l="1"/>
  <c r="D182" i="1" s="1"/>
  <c r="E181" i="1"/>
  <c r="F181" i="1" s="1"/>
  <c r="G182" i="1" s="1"/>
  <c r="L168" i="1"/>
  <c r="M168" i="1" s="1"/>
  <c r="N168" i="1" s="1"/>
  <c r="K169" i="1"/>
  <c r="H168" i="1"/>
  <c r="I167" i="1"/>
  <c r="O167" i="1" s="1"/>
  <c r="Q167" i="1" s="1"/>
  <c r="B167" i="1" s="1"/>
  <c r="S181" i="1"/>
  <c r="P181" i="1"/>
  <c r="R181" i="1" s="1"/>
  <c r="T181" i="1"/>
  <c r="J184" i="1"/>
  <c r="C175" i="1"/>
  <c r="A183" i="1" l="1"/>
  <c r="D183" i="1" s="1"/>
  <c r="E182" i="1"/>
  <c r="F182" i="1" s="1"/>
  <c r="G183" i="1" s="1"/>
  <c r="H169" i="1"/>
  <c r="I168" i="1"/>
  <c r="O168" i="1" s="1"/>
  <c r="Q168" i="1" s="1"/>
  <c r="B168" i="1" s="1"/>
  <c r="L169" i="1"/>
  <c r="M169" i="1" s="1"/>
  <c r="N169" i="1" s="1"/>
  <c r="K170" i="1"/>
  <c r="T182" i="1"/>
  <c r="P182" i="1"/>
  <c r="R182" i="1" s="1"/>
  <c r="S182" i="1"/>
  <c r="C176" i="1"/>
  <c r="J185" i="1"/>
  <c r="A184" i="1" l="1"/>
  <c r="D184" i="1" s="1"/>
  <c r="E183" i="1"/>
  <c r="F183" i="1" s="1"/>
  <c r="G184" i="1" s="1"/>
  <c r="L170" i="1"/>
  <c r="M170" i="1" s="1"/>
  <c r="N170" i="1" s="1"/>
  <c r="K171" i="1"/>
  <c r="H170" i="1"/>
  <c r="I169" i="1"/>
  <c r="O169" i="1" s="1"/>
  <c r="Q169" i="1" s="1"/>
  <c r="B169" i="1" s="1"/>
  <c r="S183" i="1"/>
  <c r="P183" i="1"/>
  <c r="R183" i="1" s="1"/>
  <c r="T183" i="1"/>
  <c r="J186" i="1"/>
  <c r="C177" i="1"/>
  <c r="A185" i="1" l="1"/>
  <c r="D185" i="1" s="1"/>
  <c r="E184" i="1"/>
  <c r="F184" i="1" s="1"/>
  <c r="G185" i="1" s="1"/>
  <c r="H171" i="1"/>
  <c r="I170" i="1"/>
  <c r="O170" i="1" s="1"/>
  <c r="Q170" i="1" s="1"/>
  <c r="B170" i="1" s="1"/>
  <c r="K172" i="1"/>
  <c r="L171" i="1"/>
  <c r="M171" i="1" s="1"/>
  <c r="N171" i="1" s="1"/>
  <c r="P184" i="1"/>
  <c r="R184" i="1" s="1"/>
  <c r="T184" i="1"/>
  <c r="S184" i="1"/>
  <c r="C178" i="1"/>
  <c r="J187" i="1"/>
  <c r="A186" i="1" l="1"/>
  <c r="D186" i="1" s="1"/>
  <c r="E185" i="1"/>
  <c r="F185" i="1" s="1"/>
  <c r="G186" i="1" s="1"/>
  <c r="T185" i="1"/>
  <c r="L172" i="1"/>
  <c r="M172" i="1" s="1"/>
  <c r="N172" i="1" s="1"/>
  <c r="K173" i="1"/>
  <c r="S185" i="1"/>
  <c r="H172" i="1"/>
  <c r="I171" i="1"/>
  <c r="O171" i="1" s="1"/>
  <c r="Q171" i="1" s="1"/>
  <c r="B171" i="1" s="1"/>
  <c r="P185" i="1"/>
  <c r="R185" i="1" s="1"/>
  <c r="J188" i="1"/>
  <c r="C179" i="1"/>
  <c r="A187" i="1" l="1"/>
  <c r="D187" i="1" s="1"/>
  <c r="E186" i="1"/>
  <c r="F186" i="1" s="1"/>
  <c r="G187" i="1" s="1"/>
  <c r="L173" i="1"/>
  <c r="M173" i="1" s="1"/>
  <c r="N173" i="1" s="1"/>
  <c r="K174" i="1"/>
  <c r="I172" i="1"/>
  <c r="O172" i="1" s="1"/>
  <c r="Q172" i="1" s="1"/>
  <c r="B172" i="1" s="1"/>
  <c r="H173" i="1"/>
  <c r="T186" i="1"/>
  <c r="P186" i="1"/>
  <c r="R186" i="1" s="1"/>
  <c r="S186" i="1"/>
  <c r="C180" i="1"/>
  <c r="J189" i="1"/>
  <c r="A188" i="1" l="1"/>
  <c r="D188" i="1" s="1"/>
  <c r="E187" i="1"/>
  <c r="F187" i="1" s="1"/>
  <c r="G188" i="1" s="1"/>
  <c r="H174" i="1"/>
  <c r="I173" i="1"/>
  <c r="O173" i="1" s="1"/>
  <c r="Q173" i="1" s="1"/>
  <c r="B173" i="1" s="1"/>
  <c r="K175" i="1"/>
  <c r="L174" i="1"/>
  <c r="M174" i="1" s="1"/>
  <c r="N174" i="1" s="1"/>
  <c r="S187" i="1"/>
  <c r="P187" i="1"/>
  <c r="R187" i="1" s="1"/>
  <c r="T187" i="1"/>
  <c r="J190" i="1"/>
  <c r="C181" i="1"/>
  <c r="A189" i="1" l="1"/>
  <c r="D189" i="1" s="1"/>
  <c r="E188" i="1"/>
  <c r="F188" i="1" s="1"/>
  <c r="G189" i="1" s="1"/>
  <c r="L175" i="1"/>
  <c r="M175" i="1" s="1"/>
  <c r="N175" i="1" s="1"/>
  <c r="K176" i="1"/>
  <c r="H175" i="1"/>
  <c r="I174" i="1"/>
  <c r="O174" i="1" s="1"/>
  <c r="Q174" i="1" s="1"/>
  <c r="B174" i="1" s="1"/>
  <c r="T188" i="1"/>
  <c r="P188" i="1"/>
  <c r="R188" i="1" s="1"/>
  <c r="S188" i="1"/>
  <c r="C182" i="1"/>
  <c r="J191" i="1"/>
  <c r="A190" i="1" l="1"/>
  <c r="D190" i="1" s="1"/>
  <c r="E189" i="1"/>
  <c r="F189" i="1" s="1"/>
  <c r="G190" i="1" s="1"/>
  <c r="H176" i="1"/>
  <c r="I175" i="1"/>
  <c r="O175" i="1" s="1"/>
  <c r="Q175" i="1" s="1"/>
  <c r="B175" i="1" s="1"/>
  <c r="L176" i="1"/>
  <c r="M176" i="1" s="1"/>
  <c r="N176" i="1" s="1"/>
  <c r="K177" i="1"/>
  <c r="P189" i="1"/>
  <c r="R189" i="1" s="1"/>
  <c r="S189" i="1"/>
  <c r="T189" i="1"/>
  <c r="C183" i="1"/>
  <c r="J192" i="1"/>
  <c r="A191" i="1" l="1"/>
  <c r="D191" i="1" s="1"/>
  <c r="E190" i="1"/>
  <c r="F190" i="1" s="1"/>
  <c r="G191" i="1" s="1"/>
  <c r="L177" i="1"/>
  <c r="M177" i="1" s="1"/>
  <c r="N177" i="1" s="1"/>
  <c r="K178" i="1"/>
  <c r="H177" i="1"/>
  <c r="I176" i="1"/>
  <c r="O176" i="1" s="1"/>
  <c r="Q176" i="1" s="1"/>
  <c r="T190" i="1"/>
  <c r="S190" i="1"/>
  <c r="P190" i="1"/>
  <c r="R190" i="1" s="1"/>
  <c r="J193" i="1"/>
  <c r="C184" i="1"/>
  <c r="B176" i="1" l="1"/>
  <c r="A192" i="1"/>
  <c r="D192" i="1" s="1"/>
  <c r="E191" i="1"/>
  <c r="F191" i="1" s="1"/>
  <c r="G192" i="1" s="1"/>
  <c r="H178" i="1"/>
  <c r="I177" i="1"/>
  <c r="O177" i="1" s="1"/>
  <c r="Q177" i="1" s="1"/>
  <c r="B177" i="1" s="1"/>
  <c r="L178" i="1"/>
  <c r="M178" i="1" s="1"/>
  <c r="N178" i="1" s="1"/>
  <c r="K179" i="1"/>
  <c r="S191" i="1"/>
  <c r="T191" i="1"/>
  <c r="P191" i="1"/>
  <c r="R191" i="1" s="1"/>
  <c r="J194" i="1"/>
  <c r="C185" i="1"/>
  <c r="A193" i="1" l="1"/>
  <c r="D193" i="1" s="1"/>
  <c r="E192" i="1"/>
  <c r="F192" i="1" s="1"/>
  <c r="G193" i="1" s="1"/>
  <c r="K180" i="1"/>
  <c r="L179" i="1"/>
  <c r="M179" i="1" s="1"/>
  <c r="N179" i="1" s="1"/>
  <c r="H179" i="1"/>
  <c r="I178" i="1"/>
  <c r="O178" i="1" s="1"/>
  <c r="Q178" i="1" s="1"/>
  <c r="B178" i="1" s="1"/>
  <c r="T192" i="1"/>
  <c r="P192" i="1"/>
  <c r="R192" i="1" s="1"/>
  <c r="S192" i="1"/>
  <c r="J195" i="1"/>
  <c r="C186" i="1"/>
  <c r="A194" i="1" l="1"/>
  <c r="D194" i="1" s="1"/>
  <c r="E193" i="1"/>
  <c r="F193" i="1" s="1"/>
  <c r="G194" i="1" s="1"/>
  <c r="H180" i="1"/>
  <c r="I179" i="1"/>
  <c r="O179" i="1" s="1"/>
  <c r="Q179" i="1" s="1"/>
  <c r="B179" i="1" s="1"/>
  <c r="L180" i="1"/>
  <c r="M180" i="1" s="1"/>
  <c r="N180" i="1" s="1"/>
  <c r="K181" i="1"/>
  <c r="P193" i="1"/>
  <c r="R193" i="1" s="1"/>
  <c r="S193" i="1"/>
  <c r="T193" i="1"/>
  <c r="J196" i="1"/>
  <c r="C187" i="1"/>
  <c r="A195" i="1" l="1"/>
  <c r="D195" i="1" s="1"/>
  <c r="E194" i="1"/>
  <c r="F194" i="1" s="1"/>
  <c r="G195" i="1" s="1"/>
  <c r="K182" i="1"/>
  <c r="L181" i="1"/>
  <c r="M181" i="1" s="1"/>
  <c r="N181" i="1" s="1"/>
  <c r="H181" i="1"/>
  <c r="I180" i="1"/>
  <c r="O180" i="1" s="1"/>
  <c r="Q180" i="1" s="1"/>
  <c r="B180" i="1" s="1"/>
  <c r="T194" i="1"/>
  <c r="S194" i="1"/>
  <c r="P194" i="1"/>
  <c r="R194" i="1" s="1"/>
  <c r="C188" i="1"/>
  <c r="J197" i="1"/>
  <c r="A196" i="1" l="1"/>
  <c r="D196" i="1" s="1"/>
  <c r="E195" i="1"/>
  <c r="F195" i="1" s="1"/>
  <c r="G196" i="1" s="1"/>
  <c r="H182" i="1"/>
  <c r="I181" i="1"/>
  <c r="O181" i="1" s="1"/>
  <c r="Q181" i="1" s="1"/>
  <c r="B181" i="1" s="1"/>
  <c r="L182" i="1"/>
  <c r="M182" i="1" s="1"/>
  <c r="N182" i="1" s="1"/>
  <c r="K183" i="1"/>
  <c r="P195" i="1"/>
  <c r="R195" i="1" s="1"/>
  <c r="S195" i="1"/>
  <c r="T195" i="1"/>
  <c r="C189" i="1"/>
  <c r="J198" i="1"/>
  <c r="A197" i="1" l="1"/>
  <c r="D197" i="1" s="1"/>
  <c r="E196" i="1"/>
  <c r="F196" i="1" s="1"/>
  <c r="G197" i="1" s="1"/>
  <c r="L183" i="1"/>
  <c r="M183" i="1" s="1"/>
  <c r="N183" i="1" s="1"/>
  <c r="K184" i="1"/>
  <c r="H183" i="1"/>
  <c r="I182" i="1"/>
  <c r="O182" i="1" s="1"/>
  <c r="Q182" i="1" s="1"/>
  <c r="B182" i="1" s="1"/>
  <c r="S196" i="1"/>
  <c r="P196" i="1"/>
  <c r="R196" i="1" s="1"/>
  <c r="T196" i="1"/>
  <c r="C190" i="1"/>
  <c r="J199" i="1"/>
  <c r="A198" i="1" l="1"/>
  <c r="D198" i="1" s="1"/>
  <c r="E197" i="1"/>
  <c r="F197" i="1" s="1"/>
  <c r="G198" i="1" s="1"/>
  <c r="H184" i="1"/>
  <c r="I183" i="1"/>
  <c r="O183" i="1" s="1"/>
  <c r="Q183" i="1" s="1"/>
  <c r="L184" i="1"/>
  <c r="M184" i="1" s="1"/>
  <c r="N184" i="1" s="1"/>
  <c r="K185" i="1"/>
  <c r="T197" i="1"/>
  <c r="P197" i="1"/>
  <c r="S197" i="1"/>
  <c r="J200" i="1"/>
  <c r="C191" i="1"/>
  <c r="A199" i="1" l="1"/>
  <c r="D199" i="1" s="1"/>
  <c r="E198" i="1"/>
  <c r="F198" i="1" s="1"/>
  <c r="G199" i="1" s="1"/>
  <c r="B183" i="1"/>
  <c r="K186" i="1"/>
  <c r="L185" i="1"/>
  <c r="M185" i="1" s="1"/>
  <c r="N185" i="1" s="1"/>
  <c r="H185" i="1"/>
  <c r="I184" i="1"/>
  <c r="O184" i="1" s="1"/>
  <c r="Q184" i="1" s="1"/>
  <c r="B184" i="1" s="1"/>
  <c r="P198" i="1"/>
  <c r="T198" i="1"/>
  <c r="S198" i="1"/>
  <c r="R197" i="1"/>
  <c r="C192" i="1"/>
  <c r="J201" i="1"/>
  <c r="A200" i="1" l="1"/>
  <c r="D200" i="1" s="1"/>
  <c r="E199" i="1"/>
  <c r="F199" i="1" s="1"/>
  <c r="G200" i="1" s="1"/>
  <c r="I185" i="1"/>
  <c r="O185" i="1" s="1"/>
  <c r="Q185" i="1" s="1"/>
  <c r="H186" i="1"/>
  <c r="K187" i="1"/>
  <c r="L186" i="1"/>
  <c r="M186" i="1" s="1"/>
  <c r="N186" i="1" s="1"/>
  <c r="S199" i="1"/>
  <c r="R198" i="1"/>
  <c r="T199" i="1"/>
  <c r="P199" i="1"/>
  <c r="R199" i="1" s="1"/>
  <c r="C193" i="1"/>
  <c r="J202" i="1"/>
  <c r="A201" i="1" l="1"/>
  <c r="D201" i="1" s="1"/>
  <c r="E200" i="1"/>
  <c r="F200" i="1" s="1"/>
  <c r="G201" i="1" s="1"/>
  <c r="B185" i="1"/>
  <c r="K188" i="1"/>
  <c r="L187" i="1"/>
  <c r="M187" i="1" s="1"/>
  <c r="N187" i="1" s="1"/>
  <c r="H187" i="1"/>
  <c r="I186" i="1"/>
  <c r="O186" i="1" s="1"/>
  <c r="Q186" i="1" s="1"/>
  <c r="B186" i="1" s="1"/>
  <c r="T200" i="1"/>
  <c r="P200" i="1"/>
  <c r="R200" i="1" s="1"/>
  <c r="S200" i="1"/>
  <c r="J203" i="1"/>
  <c r="C194" i="1"/>
  <c r="A202" i="1" l="1"/>
  <c r="D202" i="1" s="1"/>
  <c r="E201" i="1"/>
  <c r="F201" i="1" s="1"/>
  <c r="G202" i="1" s="1"/>
  <c r="H188" i="1"/>
  <c r="I187" i="1"/>
  <c r="O187" i="1" s="1"/>
  <c r="Q187" i="1" s="1"/>
  <c r="B187" i="1" s="1"/>
  <c r="K189" i="1"/>
  <c r="L188" i="1"/>
  <c r="M188" i="1" s="1"/>
  <c r="N188" i="1" s="1"/>
  <c r="S201" i="1"/>
  <c r="P201" i="1"/>
  <c r="R201" i="1" s="1"/>
  <c r="T201" i="1"/>
  <c r="C195" i="1"/>
  <c r="J204" i="1"/>
  <c r="A203" i="1" l="1"/>
  <c r="D203" i="1" s="1"/>
  <c r="E202" i="1"/>
  <c r="F202" i="1" s="1"/>
  <c r="G203" i="1" s="1"/>
  <c r="K190" i="1"/>
  <c r="L189" i="1"/>
  <c r="M189" i="1" s="1"/>
  <c r="N189" i="1" s="1"/>
  <c r="H189" i="1"/>
  <c r="I188" i="1"/>
  <c r="O188" i="1" s="1"/>
  <c r="Q188" i="1" s="1"/>
  <c r="B188" i="1" s="1"/>
  <c r="T202" i="1"/>
  <c r="P202" i="1"/>
  <c r="R202" i="1" s="1"/>
  <c r="S202" i="1"/>
  <c r="C196" i="1"/>
  <c r="J205" i="1"/>
  <c r="A204" i="1" l="1"/>
  <c r="D204" i="1" s="1"/>
  <c r="E203" i="1"/>
  <c r="F203" i="1" s="1"/>
  <c r="G204" i="1" s="1"/>
  <c r="H190" i="1"/>
  <c r="I189" i="1"/>
  <c r="O189" i="1" s="1"/>
  <c r="Q189" i="1" s="1"/>
  <c r="B189" i="1" s="1"/>
  <c r="K191" i="1"/>
  <c r="L190" i="1"/>
  <c r="M190" i="1" s="1"/>
  <c r="N190" i="1" s="1"/>
  <c r="S203" i="1"/>
  <c r="P203" i="1"/>
  <c r="R203" i="1" s="1"/>
  <c r="T203" i="1"/>
  <c r="C197" i="1"/>
  <c r="J206" i="1"/>
  <c r="A205" i="1" l="1"/>
  <c r="D205" i="1" s="1"/>
  <c r="E204" i="1"/>
  <c r="F204" i="1" s="1"/>
  <c r="G205" i="1" s="1"/>
  <c r="L191" i="1"/>
  <c r="M191" i="1" s="1"/>
  <c r="N191" i="1" s="1"/>
  <c r="K192" i="1"/>
  <c r="H191" i="1"/>
  <c r="I190" i="1"/>
  <c r="O190" i="1" s="1"/>
  <c r="Q190" i="1" s="1"/>
  <c r="B190" i="1" s="1"/>
  <c r="T204" i="1"/>
  <c r="P204" i="1"/>
  <c r="R204" i="1" s="1"/>
  <c r="S204" i="1"/>
  <c r="C198" i="1"/>
  <c r="J207" i="1"/>
  <c r="A206" i="1" l="1"/>
  <c r="D206" i="1" s="1"/>
  <c r="E205" i="1"/>
  <c r="F205" i="1" s="1"/>
  <c r="G206" i="1" s="1"/>
  <c r="H192" i="1"/>
  <c r="I191" i="1"/>
  <c r="O191" i="1" s="1"/>
  <c r="Q191" i="1" s="1"/>
  <c r="B191" i="1" s="1"/>
  <c r="K193" i="1"/>
  <c r="L192" i="1"/>
  <c r="M192" i="1" s="1"/>
  <c r="N192" i="1" s="1"/>
  <c r="S205" i="1"/>
  <c r="P205" i="1"/>
  <c r="R205" i="1" s="1"/>
  <c r="T205" i="1"/>
  <c r="J208" i="1"/>
  <c r="C199" i="1"/>
  <c r="A207" i="1" l="1"/>
  <c r="D207" i="1" s="1"/>
  <c r="E206" i="1"/>
  <c r="F206" i="1" s="1"/>
  <c r="G207" i="1" s="1"/>
  <c r="K194" i="1"/>
  <c r="L193" i="1"/>
  <c r="M193" i="1" s="1"/>
  <c r="N193" i="1" s="1"/>
  <c r="H193" i="1"/>
  <c r="I192" i="1"/>
  <c r="O192" i="1" s="1"/>
  <c r="Q192" i="1" s="1"/>
  <c r="B192" i="1" s="1"/>
  <c r="T206" i="1"/>
  <c r="P206" i="1"/>
  <c r="R206" i="1" s="1"/>
  <c r="S206" i="1"/>
  <c r="J209" i="1"/>
  <c r="C200" i="1"/>
  <c r="A208" i="1" l="1"/>
  <c r="D208" i="1" s="1"/>
  <c r="E207" i="1"/>
  <c r="F207" i="1" s="1"/>
  <c r="G208" i="1" s="1"/>
  <c r="H194" i="1"/>
  <c r="I193" i="1"/>
  <c r="O193" i="1" s="1"/>
  <c r="Q193" i="1" s="1"/>
  <c r="B193" i="1" s="1"/>
  <c r="L194" i="1"/>
  <c r="M194" i="1" s="1"/>
  <c r="N194" i="1" s="1"/>
  <c r="K195" i="1"/>
  <c r="S207" i="1"/>
  <c r="P207" i="1"/>
  <c r="R207" i="1" s="1"/>
  <c r="T207" i="1"/>
  <c r="J210" i="1"/>
  <c r="C201" i="1"/>
  <c r="A209" i="1" l="1"/>
  <c r="D209" i="1" s="1"/>
  <c r="E208" i="1"/>
  <c r="F208" i="1" s="1"/>
  <c r="G209" i="1" s="1"/>
  <c r="K196" i="1"/>
  <c r="L195" i="1"/>
  <c r="M195" i="1" s="1"/>
  <c r="N195" i="1" s="1"/>
  <c r="H195" i="1"/>
  <c r="I194" i="1"/>
  <c r="O194" i="1" s="1"/>
  <c r="Q194" i="1" s="1"/>
  <c r="P208" i="1"/>
  <c r="R208" i="1" s="1"/>
  <c r="T208" i="1"/>
  <c r="S208" i="1"/>
  <c r="C202" i="1"/>
  <c r="J211" i="1"/>
  <c r="A210" i="1" l="1"/>
  <c r="D210" i="1" s="1"/>
  <c r="E209" i="1"/>
  <c r="F209" i="1" s="1"/>
  <c r="G210" i="1" s="1"/>
  <c r="B194" i="1"/>
  <c r="H196" i="1"/>
  <c r="I195" i="1"/>
  <c r="O195" i="1" s="1"/>
  <c r="Q195" i="1" s="1"/>
  <c r="B195" i="1" s="1"/>
  <c r="L196" i="1"/>
  <c r="M196" i="1" s="1"/>
  <c r="N196" i="1" s="1"/>
  <c r="K197" i="1"/>
  <c r="S209" i="1"/>
  <c r="T209" i="1"/>
  <c r="P209" i="1"/>
  <c r="R209" i="1" s="1"/>
  <c r="J212" i="1"/>
  <c r="C203" i="1"/>
  <c r="A211" i="1" l="1"/>
  <c r="D211" i="1" s="1"/>
  <c r="E210" i="1"/>
  <c r="F210" i="1" s="1"/>
  <c r="G211" i="1" s="1"/>
  <c r="L197" i="1"/>
  <c r="M197" i="1" s="1"/>
  <c r="N197" i="1" s="1"/>
  <c r="K198" i="1"/>
  <c r="H197" i="1"/>
  <c r="I196" i="1"/>
  <c r="O196" i="1" s="1"/>
  <c r="Q196" i="1" s="1"/>
  <c r="P210" i="1"/>
  <c r="R210" i="1" s="1"/>
  <c r="S210" i="1"/>
  <c r="T210" i="1"/>
  <c r="J213" i="1"/>
  <c r="C204" i="1"/>
  <c r="A212" i="1" l="1"/>
  <c r="D212" i="1" s="1"/>
  <c r="E211" i="1"/>
  <c r="F211" i="1" s="1"/>
  <c r="G212" i="1" s="1"/>
  <c r="B196" i="1"/>
  <c r="H198" i="1"/>
  <c r="I197" i="1"/>
  <c r="O197" i="1" s="1"/>
  <c r="Q197" i="1" s="1"/>
  <c r="K199" i="1"/>
  <c r="L198" i="1"/>
  <c r="M198" i="1" s="1"/>
  <c r="N198" i="1" s="1"/>
  <c r="T211" i="1"/>
  <c r="S211" i="1"/>
  <c r="P211" i="1"/>
  <c r="R211" i="1" s="1"/>
  <c r="C205" i="1"/>
  <c r="J214" i="1"/>
  <c r="A213" i="1" l="1"/>
  <c r="D213" i="1" s="1"/>
  <c r="E212" i="1"/>
  <c r="F212" i="1" s="1"/>
  <c r="G213" i="1" s="1"/>
  <c r="B197" i="1"/>
  <c r="K200" i="1"/>
  <c r="L199" i="1"/>
  <c r="M199" i="1" s="1"/>
  <c r="N199" i="1" s="1"/>
  <c r="H199" i="1"/>
  <c r="I198" i="1"/>
  <c r="O198" i="1" s="1"/>
  <c r="Q198" i="1" s="1"/>
  <c r="B198" i="1" s="1"/>
  <c r="P212" i="1"/>
  <c r="R212" i="1" s="1"/>
  <c r="S212" i="1"/>
  <c r="T212" i="1"/>
  <c r="J215" i="1"/>
  <c r="C206" i="1"/>
  <c r="A214" i="1" l="1"/>
  <c r="D214" i="1" s="1"/>
  <c r="E213" i="1"/>
  <c r="F213" i="1" s="1"/>
  <c r="G214" i="1" s="1"/>
  <c r="I199" i="1"/>
  <c r="O199" i="1" s="1"/>
  <c r="Q199" i="1" s="1"/>
  <c r="B199" i="1" s="1"/>
  <c r="H200" i="1"/>
  <c r="K201" i="1"/>
  <c r="L200" i="1"/>
  <c r="M200" i="1" s="1"/>
  <c r="N200" i="1" s="1"/>
  <c r="T213" i="1"/>
  <c r="S213" i="1"/>
  <c r="P213" i="1"/>
  <c r="R213" i="1" s="1"/>
  <c r="C207" i="1"/>
  <c r="J216" i="1"/>
  <c r="A215" i="1" l="1"/>
  <c r="D215" i="1" s="1"/>
  <c r="E214" i="1"/>
  <c r="F214" i="1" s="1"/>
  <c r="G215" i="1" s="1"/>
  <c r="K202" i="1"/>
  <c r="L201" i="1"/>
  <c r="M201" i="1" s="1"/>
  <c r="N201" i="1" s="1"/>
  <c r="H201" i="1"/>
  <c r="I200" i="1"/>
  <c r="O200" i="1" s="1"/>
  <c r="Q200" i="1" s="1"/>
  <c r="B200" i="1" s="1"/>
  <c r="P214" i="1"/>
  <c r="R214" i="1" s="1"/>
  <c r="S214" i="1"/>
  <c r="T214" i="1"/>
  <c r="C208" i="1"/>
  <c r="J217" i="1"/>
  <c r="A216" i="1" l="1"/>
  <c r="D216" i="1" s="1"/>
  <c r="E215" i="1"/>
  <c r="F215" i="1" s="1"/>
  <c r="G216" i="1" s="1"/>
  <c r="H202" i="1"/>
  <c r="I201" i="1"/>
  <c r="O201" i="1" s="1"/>
  <c r="Q201" i="1" s="1"/>
  <c r="B201" i="1" s="1"/>
  <c r="K203" i="1"/>
  <c r="L202" i="1"/>
  <c r="M202" i="1" s="1"/>
  <c r="N202" i="1" s="1"/>
  <c r="T215" i="1"/>
  <c r="S215" i="1"/>
  <c r="P215" i="1"/>
  <c r="R215" i="1" s="1"/>
  <c r="J218" i="1"/>
  <c r="C209" i="1"/>
  <c r="A217" i="1" l="1"/>
  <c r="D217" i="1" s="1"/>
  <c r="E216" i="1"/>
  <c r="F216" i="1" s="1"/>
  <c r="G217" i="1" s="1"/>
  <c r="K204" i="1"/>
  <c r="L203" i="1"/>
  <c r="M203" i="1" s="1"/>
  <c r="N203" i="1" s="1"/>
  <c r="I202" i="1"/>
  <c r="O202" i="1" s="1"/>
  <c r="Q202" i="1" s="1"/>
  <c r="B202" i="1" s="1"/>
  <c r="H203" i="1"/>
  <c r="P216" i="1"/>
  <c r="R216" i="1" s="1"/>
  <c r="S216" i="1"/>
  <c r="T216" i="1"/>
  <c r="C210" i="1"/>
  <c r="J219" i="1"/>
  <c r="A218" i="1" l="1"/>
  <c r="D218" i="1" s="1"/>
  <c r="E217" i="1"/>
  <c r="F217" i="1" s="1"/>
  <c r="G218" i="1" s="1"/>
  <c r="H204" i="1"/>
  <c r="I203" i="1"/>
  <c r="O203" i="1" s="1"/>
  <c r="Q203" i="1" s="1"/>
  <c r="B203" i="1" s="1"/>
  <c r="K205" i="1"/>
  <c r="L204" i="1"/>
  <c r="M204" i="1" s="1"/>
  <c r="N204" i="1" s="1"/>
  <c r="P217" i="1"/>
  <c r="R217" i="1" s="1"/>
  <c r="T217" i="1"/>
  <c r="S217" i="1"/>
  <c r="C211" i="1"/>
  <c r="J220" i="1"/>
  <c r="A219" i="1" l="1"/>
  <c r="D219" i="1" s="1"/>
  <c r="E218" i="1"/>
  <c r="F218" i="1" s="1"/>
  <c r="G219" i="1" s="1"/>
  <c r="K206" i="1"/>
  <c r="L205" i="1"/>
  <c r="M205" i="1" s="1"/>
  <c r="N205" i="1" s="1"/>
  <c r="I204" i="1"/>
  <c r="O204" i="1" s="1"/>
  <c r="Q204" i="1" s="1"/>
  <c r="B204" i="1" s="1"/>
  <c r="H205" i="1"/>
  <c r="S218" i="1"/>
  <c r="T218" i="1"/>
  <c r="P218" i="1"/>
  <c r="R218" i="1" s="1"/>
  <c r="C212" i="1"/>
  <c r="J221" i="1"/>
  <c r="A220" i="1" l="1"/>
  <c r="D220" i="1" s="1"/>
  <c r="E219" i="1"/>
  <c r="F219" i="1" s="1"/>
  <c r="G220" i="1" s="1"/>
  <c r="H206" i="1"/>
  <c r="I205" i="1"/>
  <c r="O205" i="1" s="1"/>
  <c r="Q205" i="1" s="1"/>
  <c r="B205" i="1" s="1"/>
  <c r="L206" i="1"/>
  <c r="M206" i="1" s="1"/>
  <c r="N206" i="1" s="1"/>
  <c r="K207" i="1"/>
  <c r="P219" i="1"/>
  <c r="R219" i="1" s="1"/>
  <c r="T219" i="1"/>
  <c r="S219" i="1"/>
  <c r="C213" i="1"/>
  <c r="J222" i="1"/>
  <c r="A221" i="1" l="1"/>
  <c r="D221" i="1" s="1"/>
  <c r="E220" i="1"/>
  <c r="F220" i="1" s="1"/>
  <c r="G221" i="1" s="1"/>
  <c r="K208" i="1"/>
  <c r="L207" i="1"/>
  <c r="M207" i="1" s="1"/>
  <c r="N207" i="1" s="1"/>
  <c r="H207" i="1"/>
  <c r="I206" i="1"/>
  <c r="O206" i="1" s="1"/>
  <c r="Q206" i="1" s="1"/>
  <c r="B206" i="1" s="1"/>
  <c r="S220" i="1"/>
  <c r="T220" i="1"/>
  <c r="P220" i="1"/>
  <c r="R220" i="1" s="1"/>
  <c r="J223" i="1"/>
  <c r="C214" i="1"/>
  <c r="A222" i="1" l="1"/>
  <c r="D222" i="1" s="1"/>
  <c r="E221" i="1"/>
  <c r="F221" i="1" s="1"/>
  <c r="G222" i="1" s="1"/>
  <c r="H208" i="1"/>
  <c r="I207" i="1"/>
  <c r="O207" i="1" s="1"/>
  <c r="Q207" i="1" s="1"/>
  <c r="B207" i="1" s="1"/>
  <c r="L208" i="1"/>
  <c r="M208" i="1" s="1"/>
  <c r="N208" i="1" s="1"/>
  <c r="K209" i="1"/>
  <c r="T221" i="1"/>
  <c r="P221" i="1"/>
  <c r="R221" i="1" s="1"/>
  <c r="S221" i="1"/>
  <c r="C215" i="1"/>
  <c r="J224" i="1"/>
  <c r="A223" i="1" l="1"/>
  <c r="D223" i="1" s="1"/>
  <c r="E222" i="1"/>
  <c r="F222" i="1" s="1"/>
  <c r="G223" i="1" s="1"/>
  <c r="K210" i="1"/>
  <c r="L209" i="1"/>
  <c r="M209" i="1" s="1"/>
  <c r="N209" i="1" s="1"/>
  <c r="I208" i="1"/>
  <c r="O208" i="1" s="1"/>
  <c r="Q208" i="1" s="1"/>
  <c r="B208" i="1" s="1"/>
  <c r="H209" i="1"/>
  <c r="S222" i="1"/>
  <c r="P222" i="1"/>
  <c r="R222" i="1" s="1"/>
  <c r="T222" i="1"/>
  <c r="C216" i="1"/>
  <c r="J225" i="1"/>
  <c r="A224" i="1" l="1"/>
  <c r="D224" i="1" s="1"/>
  <c r="E223" i="1"/>
  <c r="F223" i="1" s="1"/>
  <c r="G224" i="1" s="1"/>
  <c r="L210" i="1"/>
  <c r="M210" i="1" s="1"/>
  <c r="N210" i="1" s="1"/>
  <c r="K211" i="1"/>
  <c r="H210" i="1"/>
  <c r="I209" i="1"/>
  <c r="O209" i="1" s="1"/>
  <c r="Q209" i="1" s="1"/>
  <c r="B209" i="1" s="1"/>
  <c r="P223" i="1"/>
  <c r="R223" i="1" s="1"/>
  <c r="T223" i="1"/>
  <c r="S223" i="1"/>
  <c r="J226" i="1"/>
  <c r="C217" i="1"/>
  <c r="A225" i="1" l="1"/>
  <c r="D225" i="1" s="1"/>
  <c r="E224" i="1"/>
  <c r="F224" i="1" s="1"/>
  <c r="G225" i="1" s="1"/>
  <c r="I210" i="1"/>
  <c r="O210" i="1" s="1"/>
  <c r="Q210" i="1" s="1"/>
  <c r="B210" i="1" s="1"/>
  <c r="H211" i="1"/>
  <c r="K212" i="1"/>
  <c r="L211" i="1"/>
  <c r="M211" i="1" s="1"/>
  <c r="N211" i="1" s="1"/>
  <c r="S224" i="1"/>
  <c r="T224" i="1"/>
  <c r="P224" i="1"/>
  <c r="R224" i="1" s="1"/>
  <c r="J227" i="1"/>
  <c r="C218" i="1"/>
  <c r="A226" i="1" l="1"/>
  <c r="D226" i="1" s="1"/>
  <c r="E225" i="1"/>
  <c r="F225" i="1" s="1"/>
  <c r="G226" i="1" s="1"/>
  <c r="K213" i="1"/>
  <c r="L212" i="1"/>
  <c r="M212" i="1" s="1"/>
  <c r="N212" i="1" s="1"/>
  <c r="H212" i="1"/>
  <c r="I211" i="1"/>
  <c r="O211" i="1" s="1"/>
  <c r="Q211" i="1" s="1"/>
  <c r="B211" i="1" s="1"/>
  <c r="P225" i="1"/>
  <c r="T225" i="1"/>
  <c r="S225" i="1"/>
  <c r="J228" i="1"/>
  <c r="C219" i="1"/>
  <c r="A227" i="1" l="1"/>
  <c r="D227" i="1" s="1"/>
  <c r="E226" i="1"/>
  <c r="F226" i="1" s="1"/>
  <c r="G227" i="1" s="1"/>
  <c r="H213" i="1"/>
  <c r="I212" i="1"/>
  <c r="O212" i="1" s="1"/>
  <c r="Q212" i="1" s="1"/>
  <c r="B212" i="1" s="1"/>
  <c r="K214" i="1"/>
  <c r="L213" i="1"/>
  <c r="M213" i="1" s="1"/>
  <c r="N213" i="1" s="1"/>
  <c r="P226" i="1"/>
  <c r="S226" i="1"/>
  <c r="T226" i="1"/>
  <c r="R225" i="1"/>
  <c r="J229" i="1"/>
  <c r="C220" i="1"/>
  <c r="A228" i="1" l="1"/>
  <c r="D228" i="1" s="1"/>
  <c r="E227" i="1"/>
  <c r="F227" i="1" s="1"/>
  <c r="G228" i="1" s="1"/>
  <c r="K215" i="1"/>
  <c r="L214" i="1"/>
  <c r="M214" i="1" s="1"/>
  <c r="N214" i="1" s="1"/>
  <c r="H214" i="1"/>
  <c r="I213" i="1"/>
  <c r="O213" i="1" s="1"/>
  <c r="Q213" i="1" s="1"/>
  <c r="B213" i="1" s="1"/>
  <c r="R226" i="1"/>
  <c r="T227" i="1"/>
  <c r="S227" i="1"/>
  <c r="P227" i="1"/>
  <c r="R227" i="1" s="1"/>
  <c r="J230" i="1"/>
  <c r="C221" i="1"/>
  <c r="A229" i="1" l="1"/>
  <c r="D229" i="1" s="1"/>
  <c r="E228" i="1"/>
  <c r="F228" i="1" s="1"/>
  <c r="G229" i="1" s="1"/>
  <c r="S228" i="1"/>
  <c r="H215" i="1"/>
  <c r="I214" i="1"/>
  <c r="O214" i="1" s="1"/>
  <c r="Q214" i="1" s="1"/>
  <c r="B214" i="1" s="1"/>
  <c r="K216" i="1"/>
  <c r="L215" i="1"/>
  <c r="M215" i="1" s="1"/>
  <c r="N215" i="1" s="1"/>
  <c r="P228" i="1"/>
  <c r="R228" i="1" s="1"/>
  <c r="T228" i="1"/>
  <c r="J231" i="1"/>
  <c r="C222" i="1"/>
  <c r="A230" i="1" l="1"/>
  <c r="D230" i="1" s="1"/>
  <c r="E229" i="1"/>
  <c r="F229" i="1" s="1"/>
  <c r="G230" i="1" s="1"/>
  <c r="H216" i="1"/>
  <c r="I215" i="1"/>
  <c r="O215" i="1" s="1"/>
  <c r="Q215" i="1" s="1"/>
  <c r="B215" i="1" s="1"/>
  <c r="K217" i="1"/>
  <c r="L216" i="1"/>
  <c r="M216" i="1" s="1"/>
  <c r="N216" i="1" s="1"/>
  <c r="T229" i="1"/>
  <c r="S229" i="1"/>
  <c r="P229" i="1"/>
  <c r="R229" i="1" s="1"/>
  <c r="J232" i="1"/>
  <c r="C223" i="1"/>
  <c r="A231" i="1" l="1"/>
  <c r="D231" i="1" s="1"/>
  <c r="E230" i="1"/>
  <c r="F230" i="1" s="1"/>
  <c r="G231" i="1" s="1"/>
  <c r="K218" i="1"/>
  <c r="L217" i="1"/>
  <c r="M217" i="1" s="1"/>
  <c r="N217" i="1" s="1"/>
  <c r="H217" i="1"/>
  <c r="I216" i="1"/>
  <c r="O216" i="1" s="1"/>
  <c r="Q216" i="1" s="1"/>
  <c r="B216" i="1" s="1"/>
  <c r="P230" i="1"/>
  <c r="R230" i="1" s="1"/>
  <c r="S230" i="1"/>
  <c r="T230" i="1"/>
  <c r="C224" i="1"/>
  <c r="J233" i="1"/>
  <c r="A232" i="1" l="1"/>
  <c r="D232" i="1" s="1"/>
  <c r="E231" i="1"/>
  <c r="F231" i="1" s="1"/>
  <c r="G232" i="1" s="1"/>
  <c r="H218" i="1"/>
  <c r="I217" i="1"/>
  <c r="O217" i="1" s="1"/>
  <c r="Q217" i="1" s="1"/>
  <c r="B217" i="1" s="1"/>
  <c r="K219" i="1"/>
  <c r="L218" i="1"/>
  <c r="M218" i="1" s="1"/>
  <c r="N218" i="1" s="1"/>
  <c r="S231" i="1"/>
  <c r="P231" i="1"/>
  <c r="R231" i="1" s="1"/>
  <c r="T231" i="1"/>
  <c r="J234" i="1"/>
  <c r="C225" i="1"/>
  <c r="A233" i="1" l="1"/>
  <c r="D233" i="1" s="1"/>
  <c r="E232" i="1"/>
  <c r="F232" i="1" s="1"/>
  <c r="G233" i="1" s="1"/>
  <c r="K220" i="1"/>
  <c r="L219" i="1"/>
  <c r="M219" i="1" s="1"/>
  <c r="N219" i="1" s="1"/>
  <c r="H219" i="1"/>
  <c r="I218" i="1"/>
  <c r="O218" i="1" s="1"/>
  <c r="Q218" i="1" s="1"/>
  <c r="B218" i="1" s="1"/>
  <c r="S232" i="1"/>
  <c r="T232" i="1"/>
  <c r="P232" i="1"/>
  <c r="R232" i="1" s="1"/>
  <c r="J235" i="1"/>
  <c r="C226" i="1"/>
  <c r="A234" i="1" l="1"/>
  <c r="D234" i="1" s="1"/>
  <c r="E233" i="1"/>
  <c r="F233" i="1" s="1"/>
  <c r="G234" i="1" s="1"/>
  <c r="H220" i="1"/>
  <c r="I219" i="1"/>
  <c r="O219" i="1" s="1"/>
  <c r="Q219" i="1" s="1"/>
  <c r="B219" i="1" s="1"/>
  <c r="K221" i="1"/>
  <c r="L220" i="1"/>
  <c r="M220" i="1" s="1"/>
  <c r="N220" i="1" s="1"/>
  <c r="P233" i="1"/>
  <c r="R233" i="1" s="1"/>
  <c r="T233" i="1"/>
  <c r="S233" i="1"/>
  <c r="C227" i="1"/>
  <c r="J236" i="1"/>
  <c r="A235" i="1" l="1"/>
  <c r="D235" i="1" s="1"/>
  <c r="E234" i="1"/>
  <c r="F234" i="1" s="1"/>
  <c r="G235" i="1" s="1"/>
  <c r="K222" i="1"/>
  <c r="L221" i="1"/>
  <c r="M221" i="1" s="1"/>
  <c r="N221" i="1" s="1"/>
  <c r="H221" i="1"/>
  <c r="I220" i="1"/>
  <c r="O220" i="1" s="1"/>
  <c r="Q220" i="1" s="1"/>
  <c r="B220" i="1" s="1"/>
  <c r="P234" i="1"/>
  <c r="R234" i="1" s="1"/>
  <c r="S234" i="1"/>
  <c r="T234" i="1"/>
  <c r="C228" i="1"/>
  <c r="J237" i="1"/>
  <c r="A236" i="1" l="1"/>
  <c r="D236" i="1" s="1"/>
  <c r="E235" i="1"/>
  <c r="F235" i="1" s="1"/>
  <c r="G236" i="1" s="1"/>
  <c r="S235" i="1"/>
  <c r="H222" i="1"/>
  <c r="I221" i="1"/>
  <c r="O221" i="1" s="1"/>
  <c r="Q221" i="1" s="1"/>
  <c r="B221" i="1" s="1"/>
  <c r="L222" i="1"/>
  <c r="M222" i="1" s="1"/>
  <c r="N222" i="1" s="1"/>
  <c r="K223" i="1"/>
  <c r="T235" i="1"/>
  <c r="P235" i="1"/>
  <c r="R235" i="1" s="1"/>
  <c r="J238" i="1"/>
  <c r="C229" i="1"/>
  <c r="A237" i="1" l="1"/>
  <c r="D237" i="1" s="1"/>
  <c r="E236" i="1"/>
  <c r="F236" i="1" s="1"/>
  <c r="G237" i="1" s="1"/>
  <c r="K224" i="1"/>
  <c r="L223" i="1"/>
  <c r="M223" i="1" s="1"/>
  <c r="N223" i="1" s="1"/>
  <c r="I222" i="1"/>
  <c r="O222" i="1" s="1"/>
  <c r="Q222" i="1" s="1"/>
  <c r="B222" i="1" s="1"/>
  <c r="H223" i="1"/>
  <c r="S236" i="1"/>
  <c r="P236" i="1"/>
  <c r="R236" i="1" s="1"/>
  <c r="T236" i="1"/>
  <c r="C230" i="1"/>
  <c r="J239" i="1"/>
  <c r="A238" i="1" l="1"/>
  <c r="D238" i="1" s="1"/>
  <c r="E237" i="1"/>
  <c r="F237" i="1" s="1"/>
  <c r="G238" i="1" s="1"/>
  <c r="H224" i="1"/>
  <c r="I223" i="1"/>
  <c r="O223" i="1" s="1"/>
  <c r="Q223" i="1" s="1"/>
  <c r="B223" i="1" s="1"/>
  <c r="K225" i="1"/>
  <c r="L224" i="1"/>
  <c r="M224" i="1" s="1"/>
  <c r="N224" i="1" s="1"/>
  <c r="P237" i="1"/>
  <c r="R237" i="1" s="1"/>
  <c r="T237" i="1"/>
  <c r="S237" i="1"/>
  <c r="C231" i="1"/>
  <c r="J240" i="1"/>
  <c r="A239" i="1" l="1"/>
  <c r="D239" i="1" s="1"/>
  <c r="E238" i="1"/>
  <c r="F238" i="1" s="1"/>
  <c r="G239" i="1" s="1"/>
  <c r="L225" i="1"/>
  <c r="M225" i="1" s="1"/>
  <c r="N225" i="1" s="1"/>
  <c r="K226" i="1"/>
  <c r="I224" i="1"/>
  <c r="O224" i="1" s="1"/>
  <c r="Q224" i="1" s="1"/>
  <c r="B224" i="1" s="1"/>
  <c r="H225" i="1"/>
  <c r="P238" i="1"/>
  <c r="S238" i="1"/>
  <c r="T238" i="1"/>
  <c r="C232" i="1"/>
  <c r="J241" i="1"/>
  <c r="A240" i="1" l="1"/>
  <c r="D240" i="1" s="1"/>
  <c r="E239" i="1"/>
  <c r="F239" i="1" s="1"/>
  <c r="G240" i="1" s="1"/>
  <c r="H226" i="1"/>
  <c r="I225" i="1"/>
  <c r="O225" i="1" s="1"/>
  <c r="Q225" i="1" s="1"/>
  <c r="B225" i="1" s="1"/>
  <c r="K227" i="1"/>
  <c r="L226" i="1"/>
  <c r="M226" i="1" s="1"/>
  <c r="N226" i="1" s="1"/>
  <c r="T239" i="1"/>
  <c r="S239" i="1"/>
  <c r="P239" i="1"/>
  <c r="R239" i="1" s="1"/>
  <c r="J242" i="1"/>
  <c r="C233" i="1"/>
  <c r="A241" i="1" l="1"/>
  <c r="D241" i="1" s="1"/>
  <c r="E240" i="1"/>
  <c r="F240" i="1" s="1"/>
  <c r="G241" i="1" s="1"/>
  <c r="K228" i="1"/>
  <c r="L227" i="1"/>
  <c r="M227" i="1" s="1"/>
  <c r="N227" i="1" s="1"/>
  <c r="I226" i="1"/>
  <c r="O226" i="1" s="1"/>
  <c r="Q226" i="1" s="1"/>
  <c r="B226" i="1" s="1"/>
  <c r="H227" i="1"/>
  <c r="P240" i="1"/>
  <c r="R240" i="1" s="1"/>
  <c r="S240" i="1"/>
  <c r="T240" i="1"/>
  <c r="J243" i="1"/>
  <c r="C234" i="1"/>
  <c r="A242" i="1" l="1"/>
  <c r="D242" i="1" s="1"/>
  <c r="E241" i="1"/>
  <c r="F241" i="1" s="1"/>
  <c r="G242" i="1" s="1"/>
  <c r="K229" i="1"/>
  <c r="L228" i="1"/>
  <c r="M228" i="1" s="1"/>
  <c r="N228" i="1" s="1"/>
  <c r="H228" i="1"/>
  <c r="I227" i="1"/>
  <c r="O227" i="1" s="1"/>
  <c r="Q227" i="1" s="1"/>
  <c r="B227" i="1" s="1"/>
  <c r="P241" i="1"/>
  <c r="R241" i="1" s="1"/>
  <c r="T241" i="1"/>
  <c r="S241" i="1"/>
  <c r="J244" i="1"/>
  <c r="C235" i="1"/>
  <c r="A243" i="1" l="1"/>
  <c r="D243" i="1" s="1"/>
  <c r="E242" i="1"/>
  <c r="F242" i="1" s="1"/>
  <c r="G243" i="1" s="1"/>
  <c r="I228" i="1"/>
  <c r="O228" i="1" s="1"/>
  <c r="Q228" i="1" s="1"/>
  <c r="B228" i="1" s="1"/>
  <c r="H229" i="1"/>
  <c r="K230" i="1"/>
  <c r="L229" i="1"/>
  <c r="M229" i="1" s="1"/>
  <c r="N229" i="1" s="1"/>
  <c r="S242" i="1"/>
  <c r="T242" i="1"/>
  <c r="P242" i="1"/>
  <c r="R242" i="1" s="1"/>
  <c r="C236" i="1"/>
  <c r="J245" i="1"/>
  <c r="A244" i="1" l="1"/>
  <c r="D244" i="1" s="1"/>
  <c r="E243" i="1"/>
  <c r="F243" i="1" s="1"/>
  <c r="G244" i="1" s="1"/>
  <c r="K231" i="1"/>
  <c r="L230" i="1"/>
  <c r="M230" i="1" s="1"/>
  <c r="N230" i="1" s="1"/>
  <c r="H230" i="1"/>
  <c r="I229" i="1"/>
  <c r="O229" i="1" s="1"/>
  <c r="Q229" i="1" s="1"/>
  <c r="B229" i="1" s="1"/>
  <c r="P243" i="1"/>
  <c r="R243" i="1" s="1"/>
  <c r="T243" i="1"/>
  <c r="S243" i="1"/>
  <c r="J246" i="1"/>
  <c r="C237" i="1"/>
  <c r="A245" i="1" l="1"/>
  <c r="D245" i="1" s="1"/>
  <c r="E244" i="1"/>
  <c r="F244" i="1" s="1"/>
  <c r="G245" i="1" s="1"/>
  <c r="H231" i="1"/>
  <c r="I230" i="1"/>
  <c r="O230" i="1" s="1"/>
  <c r="Q230" i="1" s="1"/>
  <c r="B230" i="1" s="1"/>
  <c r="K232" i="1"/>
  <c r="L231" i="1"/>
  <c r="M231" i="1" s="1"/>
  <c r="N231" i="1" s="1"/>
  <c r="P244" i="1"/>
  <c r="R244" i="1" s="1"/>
  <c r="S244" i="1"/>
  <c r="T244" i="1"/>
  <c r="C238" i="1"/>
  <c r="J247" i="1"/>
  <c r="A246" i="1" l="1"/>
  <c r="D246" i="1" s="1"/>
  <c r="E245" i="1"/>
  <c r="F245" i="1" s="1"/>
  <c r="G246" i="1" s="1"/>
  <c r="K233" i="1"/>
  <c r="L232" i="1"/>
  <c r="M232" i="1" s="1"/>
  <c r="N232" i="1" s="1"/>
  <c r="H232" i="1"/>
  <c r="I231" i="1"/>
  <c r="O231" i="1" s="1"/>
  <c r="Q231" i="1" s="1"/>
  <c r="B231" i="1" s="1"/>
  <c r="P245" i="1"/>
  <c r="R245" i="1" s="1"/>
  <c r="T245" i="1"/>
  <c r="S245" i="1"/>
  <c r="J248" i="1"/>
  <c r="A247" i="1" l="1"/>
  <c r="D247" i="1" s="1"/>
  <c r="E246" i="1"/>
  <c r="F246" i="1" s="1"/>
  <c r="G247" i="1" s="1"/>
  <c r="H233" i="1"/>
  <c r="I232" i="1"/>
  <c r="O232" i="1" s="1"/>
  <c r="Q232" i="1" s="1"/>
  <c r="B232" i="1" s="1"/>
  <c r="K234" i="1"/>
  <c r="L233" i="1"/>
  <c r="M233" i="1" s="1"/>
  <c r="N233" i="1" s="1"/>
  <c r="S246" i="1"/>
  <c r="T246" i="1"/>
  <c r="P246" i="1"/>
  <c r="R246" i="1" s="1"/>
  <c r="J249" i="1"/>
  <c r="A248" i="1" l="1"/>
  <c r="D248" i="1" s="1"/>
  <c r="E247" i="1"/>
  <c r="F247" i="1" s="1"/>
  <c r="G248" i="1" s="1"/>
  <c r="K235" i="1"/>
  <c r="L234" i="1"/>
  <c r="M234" i="1" s="1"/>
  <c r="N234" i="1" s="1"/>
  <c r="H234" i="1"/>
  <c r="I233" i="1"/>
  <c r="O233" i="1" s="1"/>
  <c r="Q233" i="1" s="1"/>
  <c r="B233" i="1" s="1"/>
  <c r="T247" i="1"/>
  <c r="P247" i="1"/>
  <c r="R247" i="1" s="1"/>
  <c r="S247" i="1"/>
  <c r="J250" i="1"/>
  <c r="A249" i="1" l="1"/>
  <c r="D249" i="1" s="1"/>
  <c r="E248" i="1"/>
  <c r="F248" i="1" s="1"/>
  <c r="G249" i="1" s="1"/>
  <c r="H235" i="1"/>
  <c r="I234" i="1"/>
  <c r="O234" i="1" s="1"/>
  <c r="Q234" i="1" s="1"/>
  <c r="B234" i="1" s="1"/>
  <c r="L235" i="1"/>
  <c r="M235" i="1" s="1"/>
  <c r="N235" i="1" s="1"/>
  <c r="K236" i="1"/>
  <c r="S248" i="1"/>
  <c r="P248" i="1"/>
  <c r="R248" i="1" s="1"/>
  <c r="T248" i="1"/>
  <c r="J251" i="1"/>
  <c r="A250" i="1" l="1"/>
  <c r="D250" i="1" s="1"/>
  <c r="E249" i="1"/>
  <c r="F249" i="1" s="1"/>
  <c r="G250" i="1" s="1"/>
  <c r="K237" i="1"/>
  <c r="L236" i="1"/>
  <c r="M236" i="1" s="1"/>
  <c r="N236" i="1" s="1"/>
  <c r="H236" i="1"/>
  <c r="I235" i="1"/>
  <c r="O235" i="1" s="1"/>
  <c r="Q235" i="1" s="1"/>
  <c r="B235" i="1" s="1"/>
  <c r="T249" i="1"/>
  <c r="P249" i="1"/>
  <c r="R249" i="1" s="1"/>
  <c r="S249" i="1"/>
  <c r="J252" i="1"/>
  <c r="A251" i="1" l="1"/>
  <c r="D251" i="1" s="1"/>
  <c r="E250" i="1"/>
  <c r="F250" i="1" s="1"/>
  <c r="G251" i="1" s="1"/>
  <c r="H237" i="1"/>
  <c r="I236" i="1"/>
  <c r="O236" i="1" s="1"/>
  <c r="Q236" i="1" s="1"/>
  <c r="B236" i="1" s="1"/>
  <c r="L237" i="1"/>
  <c r="M237" i="1" s="1"/>
  <c r="N237" i="1" s="1"/>
  <c r="K238" i="1"/>
  <c r="P250" i="1"/>
  <c r="R250" i="1" s="1"/>
  <c r="S250" i="1"/>
  <c r="T250" i="1"/>
  <c r="J253" i="1"/>
  <c r="A252" i="1" l="1"/>
  <c r="D252" i="1" s="1"/>
  <c r="E251" i="1"/>
  <c r="F251" i="1" s="1"/>
  <c r="G252" i="1" s="1"/>
  <c r="K239" i="1"/>
  <c r="L238" i="1"/>
  <c r="M238" i="1" s="1"/>
  <c r="N238" i="1" s="1"/>
  <c r="H238" i="1"/>
  <c r="I237" i="1"/>
  <c r="O237" i="1" s="1"/>
  <c r="Q237" i="1" s="1"/>
  <c r="B237" i="1" s="1"/>
  <c r="P251" i="1"/>
  <c r="R251" i="1" s="1"/>
  <c r="T251" i="1"/>
  <c r="S251" i="1"/>
  <c r="J254" i="1"/>
  <c r="A253" i="1" l="1"/>
  <c r="D253" i="1" s="1"/>
  <c r="E252" i="1"/>
  <c r="F252" i="1" s="1"/>
  <c r="G253" i="1" s="1"/>
  <c r="H239" i="1"/>
  <c r="I238" i="1"/>
  <c r="O238" i="1" s="1"/>
  <c r="Q238" i="1" s="1"/>
  <c r="L239" i="1"/>
  <c r="M239" i="1" s="1"/>
  <c r="N239" i="1" s="1"/>
  <c r="K240" i="1"/>
  <c r="S252" i="1"/>
  <c r="T252" i="1"/>
  <c r="P252" i="1"/>
  <c r="R252" i="1" s="1"/>
  <c r="J255" i="1"/>
  <c r="B238" i="1" l="1"/>
  <c r="A254" i="1"/>
  <c r="D254" i="1" s="1"/>
  <c r="E253" i="1"/>
  <c r="F253" i="1" s="1"/>
  <c r="G254" i="1" s="1"/>
  <c r="K241" i="1"/>
  <c r="L240" i="1"/>
  <c r="M240" i="1" s="1"/>
  <c r="N240" i="1" s="1"/>
  <c r="H240" i="1"/>
  <c r="I239" i="1"/>
  <c r="O239" i="1" s="1"/>
  <c r="P253" i="1"/>
  <c r="R253" i="1" s="1"/>
  <c r="T253" i="1"/>
  <c r="S253" i="1"/>
  <c r="J256" i="1"/>
  <c r="A255" i="1" l="1"/>
  <c r="D255" i="1" s="1"/>
  <c r="E254" i="1"/>
  <c r="F254" i="1" s="1"/>
  <c r="G255" i="1" s="1"/>
  <c r="H241" i="1"/>
  <c r="I240" i="1"/>
  <c r="O240" i="1" s="1"/>
  <c r="K242" i="1"/>
  <c r="L241" i="1"/>
  <c r="M241" i="1" s="1"/>
  <c r="N241" i="1" s="1"/>
  <c r="S254" i="1"/>
  <c r="T254" i="1"/>
  <c r="P254" i="1"/>
  <c r="R254" i="1" s="1"/>
  <c r="J257" i="1"/>
  <c r="A256" i="1" l="1"/>
  <c r="D256" i="1" s="1"/>
  <c r="E255" i="1"/>
  <c r="F255" i="1" s="1"/>
  <c r="G256" i="1" s="1"/>
  <c r="K243" i="1"/>
  <c r="L242" i="1"/>
  <c r="M242" i="1" s="1"/>
  <c r="N242" i="1" s="1"/>
  <c r="H242" i="1"/>
  <c r="I241" i="1"/>
  <c r="O241" i="1" s="1"/>
  <c r="P255" i="1"/>
  <c r="R255" i="1" s="1"/>
  <c r="T255" i="1"/>
  <c r="S255" i="1"/>
  <c r="J258" i="1"/>
  <c r="A257" i="1" l="1"/>
  <c r="D257" i="1" s="1"/>
  <c r="E256" i="1"/>
  <c r="F256" i="1" s="1"/>
  <c r="G257" i="1" s="1"/>
  <c r="H243" i="1"/>
  <c r="I242" i="1"/>
  <c r="O242" i="1" s="1"/>
  <c r="K244" i="1"/>
  <c r="L243" i="1"/>
  <c r="M243" i="1" s="1"/>
  <c r="N243" i="1" s="1"/>
  <c r="S256" i="1"/>
  <c r="T256" i="1"/>
  <c r="P256" i="1"/>
  <c r="J259" i="1"/>
  <c r="A258" i="1" l="1"/>
  <c r="D258" i="1" s="1"/>
  <c r="E257" i="1"/>
  <c r="F257" i="1" s="1"/>
  <c r="G258" i="1" s="1"/>
  <c r="K245" i="1"/>
  <c r="L244" i="1"/>
  <c r="M244" i="1" s="1"/>
  <c r="N244" i="1" s="1"/>
  <c r="I243" i="1"/>
  <c r="O243" i="1" s="1"/>
  <c r="H244" i="1"/>
  <c r="T257" i="1"/>
  <c r="S257" i="1"/>
  <c r="R256" i="1"/>
  <c r="P257" i="1"/>
  <c r="R257" i="1" s="1"/>
  <c r="J260" i="1"/>
  <c r="A259" i="1" l="1"/>
  <c r="D259" i="1" s="1"/>
  <c r="E258" i="1"/>
  <c r="F258" i="1" s="1"/>
  <c r="G259" i="1" s="1"/>
  <c r="H245" i="1"/>
  <c r="I244" i="1"/>
  <c r="O244" i="1" s="1"/>
  <c r="K246" i="1"/>
  <c r="L245" i="1"/>
  <c r="M245" i="1" s="1"/>
  <c r="N245" i="1" s="1"/>
  <c r="P258" i="1"/>
  <c r="R258" i="1" s="1"/>
  <c r="S258" i="1"/>
  <c r="T258" i="1"/>
  <c r="J261" i="1"/>
  <c r="A260" i="1" l="1"/>
  <c r="D260" i="1" s="1"/>
  <c r="E259" i="1"/>
  <c r="F259" i="1" s="1"/>
  <c r="G260" i="1" s="1"/>
  <c r="K247" i="1"/>
  <c r="L246" i="1"/>
  <c r="M246" i="1" s="1"/>
  <c r="N246" i="1" s="1"/>
  <c r="H246" i="1"/>
  <c r="I245" i="1"/>
  <c r="O245" i="1" s="1"/>
  <c r="T259" i="1"/>
  <c r="S259" i="1"/>
  <c r="P259" i="1"/>
  <c r="R259" i="1" s="1"/>
  <c r="J262" i="1"/>
  <c r="A261" i="1" l="1"/>
  <c r="D261" i="1" s="1"/>
  <c r="E260" i="1"/>
  <c r="F260" i="1" s="1"/>
  <c r="G261" i="1" s="1"/>
  <c r="H247" i="1"/>
  <c r="I246" i="1"/>
  <c r="O246" i="1" s="1"/>
  <c r="L247" i="1"/>
  <c r="M247" i="1" s="1"/>
  <c r="N247" i="1" s="1"/>
  <c r="K248" i="1"/>
  <c r="S260" i="1"/>
  <c r="P260" i="1"/>
  <c r="R260" i="1" s="1"/>
  <c r="T260" i="1"/>
  <c r="J263" i="1"/>
  <c r="A262" i="1" l="1"/>
  <c r="D262" i="1" s="1"/>
  <c r="E261" i="1"/>
  <c r="F261" i="1" s="1"/>
  <c r="G262" i="1" s="1"/>
  <c r="K249" i="1"/>
  <c r="L248" i="1"/>
  <c r="M248" i="1" s="1"/>
  <c r="N248" i="1" s="1"/>
  <c r="H248" i="1"/>
  <c r="I247" i="1"/>
  <c r="O247" i="1" s="1"/>
  <c r="P261" i="1"/>
  <c r="R261" i="1" s="1"/>
  <c r="T261" i="1"/>
  <c r="S261" i="1"/>
  <c r="J264" i="1"/>
  <c r="A263" i="1" l="1"/>
  <c r="D263" i="1" s="1"/>
  <c r="E262" i="1"/>
  <c r="F262" i="1" s="1"/>
  <c r="G263" i="1" s="1"/>
  <c r="H249" i="1"/>
  <c r="I248" i="1"/>
  <c r="O248" i="1" s="1"/>
  <c r="L249" i="1"/>
  <c r="M249" i="1" s="1"/>
  <c r="N249" i="1" s="1"/>
  <c r="K250" i="1"/>
  <c r="S262" i="1"/>
  <c r="T262" i="1"/>
  <c r="P262" i="1"/>
  <c r="R262" i="1" s="1"/>
  <c r="J265" i="1"/>
  <c r="A264" i="1" l="1"/>
  <c r="D264" i="1" s="1"/>
  <c r="E263" i="1"/>
  <c r="F263" i="1" s="1"/>
  <c r="G264" i="1" s="1"/>
  <c r="K251" i="1"/>
  <c r="L250" i="1"/>
  <c r="M250" i="1" s="1"/>
  <c r="N250" i="1" s="1"/>
  <c r="H250" i="1"/>
  <c r="I249" i="1"/>
  <c r="O249" i="1" s="1"/>
  <c r="P263" i="1"/>
  <c r="R263" i="1" s="1"/>
  <c r="T263" i="1"/>
  <c r="S263" i="1"/>
  <c r="J266" i="1"/>
  <c r="A265" i="1" l="1"/>
  <c r="D265" i="1" s="1"/>
  <c r="E264" i="1"/>
  <c r="F264" i="1" s="1"/>
  <c r="G265" i="1" s="1"/>
  <c r="H251" i="1"/>
  <c r="I250" i="1"/>
  <c r="O250" i="1" s="1"/>
  <c r="L251" i="1"/>
  <c r="M251" i="1" s="1"/>
  <c r="N251" i="1" s="1"/>
  <c r="K252" i="1"/>
  <c r="S264" i="1"/>
  <c r="T264" i="1"/>
  <c r="P264" i="1"/>
  <c r="R264" i="1" s="1"/>
  <c r="J267" i="1"/>
  <c r="A266" i="1" l="1"/>
  <c r="D266" i="1" s="1"/>
  <c r="E265" i="1"/>
  <c r="F265" i="1" s="1"/>
  <c r="G266" i="1" s="1"/>
  <c r="K253" i="1"/>
  <c r="L252" i="1"/>
  <c r="M252" i="1" s="1"/>
  <c r="N252" i="1" s="1"/>
  <c r="H252" i="1"/>
  <c r="I251" i="1"/>
  <c r="O251" i="1" s="1"/>
  <c r="P265" i="1"/>
  <c r="R265" i="1" s="1"/>
  <c r="T265" i="1"/>
  <c r="S265" i="1"/>
  <c r="J268" i="1"/>
  <c r="A267" i="1" l="1"/>
  <c r="D267" i="1" s="1"/>
  <c r="E266" i="1"/>
  <c r="F266" i="1" s="1"/>
  <c r="G267" i="1" s="1"/>
  <c r="I252" i="1"/>
  <c r="O252" i="1" s="1"/>
  <c r="H253" i="1"/>
  <c r="K254" i="1"/>
  <c r="L253" i="1"/>
  <c r="M253" i="1" s="1"/>
  <c r="N253" i="1" s="1"/>
  <c r="S266" i="1"/>
  <c r="T266" i="1"/>
  <c r="P266" i="1"/>
  <c r="R266" i="1" s="1"/>
  <c r="J269" i="1"/>
  <c r="A268" i="1" l="1"/>
  <c r="D268" i="1" s="1"/>
  <c r="E267" i="1"/>
  <c r="F267" i="1" s="1"/>
  <c r="G268" i="1" s="1"/>
  <c r="K255" i="1"/>
  <c r="L254" i="1"/>
  <c r="M254" i="1" s="1"/>
  <c r="N254" i="1" s="1"/>
  <c r="H254" i="1"/>
  <c r="I253" i="1"/>
  <c r="O253" i="1" s="1"/>
  <c r="P267" i="1"/>
  <c r="R267" i="1" s="1"/>
  <c r="T267" i="1"/>
  <c r="S267" i="1"/>
  <c r="J270" i="1"/>
  <c r="A269" i="1" l="1"/>
  <c r="D269" i="1" s="1"/>
  <c r="E268" i="1"/>
  <c r="F268" i="1" s="1"/>
  <c r="G269" i="1" s="1"/>
  <c r="H255" i="1"/>
  <c r="I254" i="1"/>
  <c r="O254" i="1" s="1"/>
  <c r="K256" i="1"/>
  <c r="L255" i="1"/>
  <c r="M255" i="1" s="1"/>
  <c r="N255" i="1" s="1"/>
  <c r="P268" i="1"/>
  <c r="R268" i="1" s="1"/>
  <c r="S268" i="1"/>
  <c r="T268" i="1"/>
  <c r="J271" i="1"/>
  <c r="A270" i="1" l="1"/>
  <c r="D270" i="1" s="1"/>
  <c r="E269" i="1"/>
  <c r="F269" i="1" s="1"/>
  <c r="G270" i="1" s="1"/>
  <c r="K257" i="1"/>
  <c r="L256" i="1"/>
  <c r="M256" i="1" s="1"/>
  <c r="N256" i="1" s="1"/>
  <c r="I255" i="1"/>
  <c r="O255" i="1" s="1"/>
  <c r="H256" i="1"/>
  <c r="P269" i="1"/>
  <c r="R269" i="1" s="1"/>
  <c r="T269" i="1"/>
  <c r="S269" i="1"/>
  <c r="J272" i="1"/>
  <c r="A271" i="1" l="1"/>
  <c r="D271" i="1" s="1"/>
  <c r="E270" i="1"/>
  <c r="F270" i="1" s="1"/>
  <c r="G271" i="1" s="1"/>
  <c r="H257" i="1"/>
  <c r="I256" i="1"/>
  <c r="O256" i="1" s="1"/>
  <c r="K258" i="1"/>
  <c r="L257" i="1"/>
  <c r="M257" i="1" s="1"/>
  <c r="N257" i="1" s="1"/>
  <c r="P270" i="1"/>
  <c r="R270" i="1" s="1"/>
  <c r="S270" i="1"/>
  <c r="T270" i="1"/>
  <c r="J273" i="1"/>
  <c r="A272" i="1" l="1"/>
  <c r="D272" i="1" s="1"/>
  <c r="E271" i="1"/>
  <c r="F271" i="1" s="1"/>
  <c r="G272" i="1" s="1"/>
  <c r="K259" i="1"/>
  <c r="L258" i="1"/>
  <c r="M258" i="1" s="1"/>
  <c r="N258" i="1" s="1"/>
  <c r="H258" i="1"/>
  <c r="I257" i="1"/>
  <c r="O257" i="1" s="1"/>
  <c r="T271" i="1"/>
  <c r="S271" i="1"/>
  <c r="P271" i="1"/>
  <c r="R271" i="1" s="1"/>
  <c r="J274" i="1"/>
  <c r="A273" i="1" l="1"/>
  <c r="D273" i="1" s="1"/>
  <c r="E272" i="1"/>
  <c r="F272" i="1" s="1"/>
  <c r="G273" i="1" s="1"/>
  <c r="H259" i="1"/>
  <c r="I258" i="1"/>
  <c r="O258" i="1" s="1"/>
  <c r="L259" i="1"/>
  <c r="M259" i="1" s="1"/>
  <c r="N259" i="1" s="1"/>
  <c r="K260" i="1"/>
  <c r="P272" i="1"/>
  <c r="R272" i="1" s="1"/>
  <c r="S272" i="1"/>
  <c r="T272" i="1"/>
  <c r="J275" i="1"/>
  <c r="A274" i="1" l="1"/>
  <c r="D274" i="1" s="1"/>
  <c r="E273" i="1"/>
  <c r="F273" i="1" s="1"/>
  <c r="G274" i="1" s="1"/>
  <c r="K261" i="1"/>
  <c r="L260" i="1"/>
  <c r="M260" i="1" s="1"/>
  <c r="N260" i="1" s="1"/>
  <c r="I259" i="1"/>
  <c r="O259" i="1" s="1"/>
  <c r="H260" i="1"/>
  <c r="T273" i="1"/>
  <c r="S273" i="1"/>
  <c r="P273" i="1"/>
  <c r="R273" i="1" s="1"/>
  <c r="J276" i="1"/>
  <c r="A275" i="1" l="1"/>
  <c r="D275" i="1" s="1"/>
  <c r="E274" i="1"/>
  <c r="F274" i="1" s="1"/>
  <c r="G275" i="1" s="1"/>
  <c r="L261" i="1"/>
  <c r="M261" i="1" s="1"/>
  <c r="N261" i="1" s="1"/>
  <c r="K262" i="1"/>
  <c r="H261" i="1"/>
  <c r="I260" i="1"/>
  <c r="O260" i="1" s="1"/>
  <c r="P274" i="1"/>
  <c r="R274" i="1" s="1"/>
  <c r="S274" i="1"/>
  <c r="T274" i="1"/>
  <c r="J277" i="1"/>
  <c r="A276" i="1" l="1"/>
  <c r="D276" i="1" s="1"/>
  <c r="E275" i="1"/>
  <c r="F275" i="1" s="1"/>
  <c r="G276" i="1" s="1"/>
  <c r="H262" i="1"/>
  <c r="I261" i="1"/>
  <c r="O261" i="1" s="1"/>
  <c r="K263" i="1"/>
  <c r="L262" i="1"/>
  <c r="M262" i="1" s="1"/>
  <c r="N262" i="1" s="1"/>
  <c r="P275" i="1"/>
  <c r="R275" i="1" s="1"/>
  <c r="T275" i="1"/>
  <c r="S275" i="1"/>
  <c r="J278" i="1"/>
  <c r="A277" i="1" l="1"/>
  <c r="D277" i="1" s="1"/>
  <c r="E276" i="1"/>
  <c r="F276" i="1" s="1"/>
  <c r="G277" i="1" s="1"/>
  <c r="K264" i="1"/>
  <c r="L263" i="1"/>
  <c r="M263" i="1" s="1"/>
  <c r="N263" i="1" s="1"/>
  <c r="I262" i="1"/>
  <c r="O262" i="1" s="1"/>
  <c r="H263" i="1"/>
  <c r="S276" i="1"/>
  <c r="T276" i="1"/>
  <c r="P276" i="1"/>
  <c r="R276" i="1" s="1"/>
  <c r="J279" i="1"/>
  <c r="A278" i="1" l="1"/>
  <c r="D278" i="1" s="1"/>
  <c r="E277" i="1"/>
  <c r="F277" i="1" s="1"/>
  <c r="G278" i="1" s="1"/>
  <c r="K265" i="1"/>
  <c r="L264" i="1"/>
  <c r="M264" i="1" s="1"/>
  <c r="N264" i="1" s="1"/>
  <c r="H264" i="1"/>
  <c r="I263" i="1"/>
  <c r="O263" i="1" s="1"/>
  <c r="T277" i="1"/>
  <c r="P277" i="1"/>
  <c r="R277" i="1" s="1"/>
  <c r="S277" i="1"/>
  <c r="J280" i="1"/>
  <c r="A279" i="1" l="1"/>
  <c r="D279" i="1" s="1"/>
  <c r="E278" i="1"/>
  <c r="F278" i="1" s="1"/>
  <c r="G279" i="1" s="1"/>
  <c r="H265" i="1"/>
  <c r="I264" i="1"/>
  <c r="O264" i="1" s="1"/>
  <c r="K266" i="1"/>
  <c r="L265" i="1"/>
  <c r="M265" i="1" s="1"/>
  <c r="N265" i="1" s="1"/>
  <c r="P278" i="1"/>
  <c r="R278" i="1" s="1"/>
  <c r="S278" i="1"/>
  <c r="T278" i="1"/>
  <c r="J281" i="1"/>
  <c r="A280" i="1" l="1"/>
  <c r="D280" i="1" s="1"/>
  <c r="E279" i="1"/>
  <c r="F279" i="1" s="1"/>
  <c r="G280" i="1" s="1"/>
  <c r="K267" i="1"/>
  <c r="L266" i="1"/>
  <c r="M266" i="1" s="1"/>
  <c r="N266" i="1" s="1"/>
  <c r="H266" i="1"/>
  <c r="I265" i="1"/>
  <c r="O265" i="1" s="1"/>
  <c r="P279" i="1"/>
  <c r="R279" i="1" s="1"/>
  <c r="T279" i="1"/>
  <c r="S279" i="1"/>
  <c r="J282" i="1"/>
  <c r="A281" i="1" l="1"/>
  <c r="D281" i="1" s="1"/>
  <c r="E280" i="1"/>
  <c r="F280" i="1" s="1"/>
  <c r="G281" i="1" s="1"/>
  <c r="H267" i="1"/>
  <c r="I266" i="1"/>
  <c r="O266" i="1" s="1"/>
  <c r="K268" i="1"/>
  <c r="L267" i="1"/>
  <c r="M267" i="1" s="1"/>
  <c r="N267" i="1" s="1"/>
  <c r="P280" i="1"/>
  <c r="R280" i="1" s="1"/>
  <c r="S280" i="1"/>
  <c r="T280" i="1"/>
  <c r="J283" i="1"/>
  <c r="A282" i="1" l="1"/>
  <c r="D282" i="1" s="1"/>
  <c r="E281" i="1"/>
  <c r="F281" i="1" s="1"/>
  <c r="G282" i="1" s="1"/>
  <c r="S281" i="1"/>
  <c r="K269" i="1"/>
  <c r="L268" i="1"/>
  <c r="M268" i="1" s="1"/>
  <c r="N268" i="1" s="1"/>
  <c r="H268" i="1"/>
  <c r="I267" i="1"/>
  <c r="O267" i="1" s="1"/>
  <c r="P281" i="1"/>
  <c r="R281" i="1" s="1"/>
  <c r="T281" i="1"/>
  <c r="J284" i="1"/>
  <c r="A283" i="1" l="1"/>
  <c r="D283" i="1" s="1"/>
  <c r="E282" i="1"/>
  <c r="F282" i="1" s="1"/>
  <c r="G283" i="1" s="1"/>
  <c r="K270" i="1"/>
  <c r="L269" i="1"/>
  <c r="M269" i="1" s="1"/>
  <c r="N269" i="1" s="1"/>
  <c r="I268" i="1"/>
  <c r="O268" i="1" s="1"/>
  <c r="H269" i="1"/>
  <c r="P282" i="1"/>
  <c r="R282" i="1" s="1"/>
  <c r="S282" i="1"/>
  <c r="T282" i="1"/>
  <c r="J285" i="1"/>
  <c r="A284" i="1" l="1"/>
  <c r="D284" i="1" s="1"/>
  <c r="E283" i="1"/>
  <c r="F283" i="1" s="1"/>
  <c r="G284" i="1" s="1"/>
  <c r="K271" i="1"/>
  <c r="L270" i="1"/>
  <c r="M270" i="1" s="1"/>
  <c r="N270" i="1" s="1"/>
  <c r="H270" i="1"/>
  <c r="I269" i="1"/>
  <c r="O269" i="1" s="1"/>
  <c r="S283" i="1"/>
  <c r="T283" i="1"/>
  <c r="P283" i="1"/>
  <c r="R283" i="1" s="1"/>
  <c r="J286" i="1"/>
  <c r="A285" i="1" l="1"/>
  <c r="D285" i="1" s="1"/>
  <c r="E284" i="1"/>
  <c r="F284" i="1" s="1"/>
  <c r="G285" i="1" s="1"/>
  <c r="I270" i="1"/>
  <c r="O270" i="1" s="1"/>
  <c r="H271" i="1"/>
  <c r="L271" i="1"/>
  <c r="M271" i="1" s="1"/>
  <c r="N271" i="1" s="1"/>
  <c r="K272" i="1"/>
  <c r="P284" i="1"/>
  <c r="R284" i="1" s="1"/>
  <c r="S284" i="1"/>
  <c r="T284" i="1"/>
  <c r="J287" i="1"/>
  <c r="A286" i="1" l="1"/>
  <c r="D286" i="1" s="1"/>
  <c r="E285" i="1"/>
  <c r="F285" i="1" s="1"/>
  <c r="G286" i="1" s="1"/>
  <c r="H272" i="1"/>
  <c r="I271" i="1"/>
  <c r="O271" i="1" s="1"/>
  <c r="K273" i="1"/>
  <c r="L272" i="1"/>
  <c r="M272" i="1" s="1"/>
  <c r="N272" i="1" s="1"/>
  <c r="P285" i="1"/>
  <c r="R285" i="1" s="1"/>
  <c r="T285" i="1"/>
  <c r="S285" i="1"/>
  <c r="J288" i="1"/>
  <c r="A287" i="1" l="1"/>
  <c r="D287" i="1" s="1"/>
  <c r="E286" i="1"/>
  <c r="F286" i="1" s="1"/>
  <c r="G287" i="1" s="1"/>
  <c r="K274" i="1"/>
  <c r="L273" i="1"/>
  <c r="M273" i="1" s="1"/>
  <c r="N273" i="1" s="1"/>
  <c r="H273" i="1"/>
  <c r="I272" i="1"/>
  <c r="O272" i="1" s="1"/>
  <c r="P286" i="1"/>
  <c r="R286" i="1" s="1"/>
  <c r="S286" i="1"/>
  <c r="T286" i="1"/>
  <c r="J289" i="1"/>
  <c r="A288" i="1" l="1"/>
  <c r="D288" i="1" s="1"/>
  <c r="E287" i="1"/>
  <c r="F287" i="1" s="1"/>
  <c r="G288" i="1" s="1"/>
  <c r="S287" i="1"/>
  <c r="H274" i="1"/>
  <c r="I273" i="1"/>
  <c r="O273" i="1" s="1"/>
  <c r="K275" i="1"/>
  <c r="L274" i="1"/>
  <c r="M274" i="1" s="1"/>
  <c r="N274" i="1" s="1"/>
  <c r="P287" i="1"/>
  <c r="R287" i="1" s="1"/>
  <c r="T287" i="1"/>
  <c r="J290" i="1"/>
  <c r="A289" i="1" l="1"/>
  <c r="D289" i="1" s="1"/>
  <c r="E288" i="1"/>
  <c r="F288" i="1" s="1"/>
  <c r="G289" i="1" s="1"/>
  <c r="H275" i="1"/>
  <c r="I274" i="1"/>
  <c r="O274" i="1" s="1"/>
  <c r="K276" i="1"/>
  <c r="L275" i="1"/>
  <c r="M275" i="1" s="1"/>
  <c r="N275" i="1" s="1"/>
  <c r="S288" i="1"/>
  <c r="T288" i="1"/>
  <c r="P288" i="1"/>
  <c r="J291" i="1"/>
  <c r="A290" i="1" l="1"/>
  <c r="D290" i="1" s="1"/>
  <c r="E289" i="1"/>
  <c r="F289" i="1" s="1"/>
  <c r="G290" i="1" s="1"/>
  <c r="K277" i="1"/>
  <c r="L276" i="1"/>
  <c r="M276" i="1" s="1"/>
  <c r="N276" i="1" s="1"/>
  <c r="H276" i="1"/>
  <c r="I275" i="1"/>
  <c r="O275" i="1" s="1"/>
  <c r="T289" i="1"/>
  <c r="S289" i="1"/>
  <c r="R288" i="1"/>
  <c r="P289" i="1"/>
  <c r="J292" i="1"/>
  <c r="A291" i="1" l="1"/>
  <c r="D291" i="1" s="1"/>
  <c r="E290" i="1"/>
  <c r="F290" i="1" s="1"/>
  <c r="G291" i="1" s="1"/>
  <c r="H277" i="1"/>
  <c r="I276" i="1"/>
  <c r="O276" i="1" s="1"/>
  <c r="K278" i="1"/>
  <c r="L277" i="1"/>
  <c r="M277" i="1" s="1"/>
  <c r="N277" i="1" s="1"/>
  <c r="P290" i="1"/>
  <c r="R290" i="1" s="1"/>
  <c r="T290" i="1"/>
  <c r="R289" i="1"/>
  <c r="S290" i="1"/>
  <c r="J293" i="1"/>
  <c r="A292" i="1" l="1"/>
  <c r="D292" i="1" s="1"/>
  <c r="E291" i="1"/>
  <c r="F291" i="1" s="1"/>
  <c r="G292" i="1" s="1"/>
  <c r="S291" i="1"/>
  <c r="L278" i="1"/>
  <c r="M278" i="1" s="1"/>
  <c r="N278" i="1" s="1"/>
  <c r="K279" i="1"/>
  <c r="H278" i="1"/>
  <c r="I277" i="1"/>
  <c r="O277" i="1" s="1"/>
  <c r="T291" i="1"/>
  <c r="P291" i="1"/>
  <c r="R291" i="1" s="1"/>
  <c r="J294" i="1"/>
  <c r="A293" i="1" l="1"/>
  <c r="D293" i="1" s="1"/>
  <c r="E292" i="1"/>
  <c r="F292" i="1" s="1"/>
  <c r="G293" i="1" s="1"/>
  <c r="I278" i="1"/>
  <c r="O278" i="1" s="1"/>
  <c r="H279" i="1"/>
  <c r="K280" i="1"/>
  <c r="L279" i="1"/>
  <c r="M279" i="1" s="1"/>
  <c r="N279" i="1" s="1"/>
  <c r="P292" i="1"/>
  <c r="R292" i="1" s="1"/>
  <c r="S292" i="1"/>
  <c r="T292" i="1"/>
  <c r="J295" i="1"/>
  <c r="A294" i="1" l="1"/>
  <c r="D294" i="1" s="1"/>
  <c r="E293" i="1"/>
  <c r="F293" i="1" s="1"/>
  <c r="G294" i="1" s="1"/>
  <c r="K281" i="1"/>
  <c r="L280" i="1"/>
  <c r="M280" i="1" s="1"/>
  <c r="N280" i="1" s="1"/>
  <c r="I279" i="1"/>
  <c r="O279" i="1" s="1"/>
  <c r="H280" i="1"/>
  <c r="T293" i="1"/>
  <c r="S293" i="1"/>
  <c r="P293" i="1"/>
  <c r="R293" i="1" s="1"/>
  <c r="J296" i="1"/>
  <c r="A295" i="1" l="1"/>
  <c r="D295" i="1" s="1"/>
  <c r="E294" i="1"/>
  <c r="F294" i="1" s="1"/>
  <c r="G295" i="1" s="1"/>
  <c r="L281" i="1"/>
  <c r="M281" i="1" s="1"/>
  <c r="N281" i="1" s="1"/>
  <c r="K282" i="1"/>
  <c r="H281" i="1"/>
  <c r="I280" i="1"/>
  <c r="O280" i="1" s="1"/>
  <c r="P294" i="1"/>
  <c r="R294" i="1" s="1"/>
  <c r="S294" i="1"/>
  <c r="T294" i="1"/>
  <c r="J297" i="1"/>
  <c r="A296" i="1" l="1"/>
  <c r="D296" i="1" s="1"/>
  <c r="E295" i="1"/>
  <c r="F295" i="1" s="1"/>
  <c r="G296" i="1" s="1"/>
  <c r="H282" i="1"/>
  <c r="I281" i="1"/>
  <c r="O281" i="1" s="1"/>
  <c r="L282" i="1"/>
  <c r="M282" i="1" s="1"/>
  <c r="N282" i="1" s="1"/>
  <c r="K283" i="1"/>
  <c r="P295" i="1"/>
  <c r="R295" i="1" s="1"/>
  <c r="T295" i="1"/>
  <c r="S295" i="1"/>
  <c r="J298" i="1"/>
  <c r="A297" i="1" l="1"/>
  <c r="D297" i="1" s="1"/>
  <c r="E296" i="1"/>
  <c r="F296" i="1" s="1"/>
  <c r="G297" i="1" s="1"/>
  <c r="K284" i="1"/>
  <c r="L283" i="1"/>
  <c r="M283" i="1" s="1"/>
  <c r="N283" i="1" s="1"/>
  <c r="H283" i="1"/>
  <c r="I282" i="1"/>
  <c r="O282" i="1" s="1"/>
  <c r="P296" i="1"/>
  <c r="R296" i="1" s="1"/>
  <c r="S296" i="1"/>
  <c r="T296" i="1"/>
  <c r="J299" i="1"/>
  <c r="A298" i="1" l="1"/>
  <c r="D298" i="1" s="1"/>
  <c r="E297" i="1"/>
  <c r="F297" i="1" s="1"/>
  <c r="G298" i="1" s="1"/>
  <c r="H284" i="1"/>
  <c r="I283" i="1"/>
  <c r="O283" i="1" s="1"/>
  <c r="L284" i="1"/>
  <c r="M284" i="1" s="1"/>
  <c r="N284" i="1" s="1"/>
  <c r="K285" i="1"/>
  <c r="T297" i="1"/>
  <c r="S297" i="1"/>
  <c r="P297" i="1"/>
  <c r="R297" i="1" s="1"/>
  <c r="J300" i="1"/>
  <c r="A299" i="1" l="1"/>
  <c r="D299" i="1" s="1"/>
  <c r="E298" i="1"/>
  <c r="F298" i="1" s="1"/>
  <c r="G299" i="1" s="1"/>
  <c r="K286" i="1"/>
  <c r="L285" i="1"/>
  <c r="M285" i="1" s="1"/>
  <c r="N285" i="1" s="1"/>
  <c r="H285" i="1"/>
  <c r="I284" i="1"/>
  <c r="O284" i="1" s="1"/>
  <c r="P298" i="1"/>
  <c r="R298" i="1" s="1"/>
  <c r="S298" i="1"/>
  <c r="T298" i="1"/>
  <c r="J301" i="1"/>
  <c r="A300" i="1" l="1"/>
  <c r="D300" i="1" s="1"/>
  <c r="E299" i="1"/>
  <c r="F299" i="1" s="1"/>
  <c r="G300" i="1" s="1"/>
  <c r="I285" i="1"/>
  <c r="O285" i="1" s="1"/>
  <c r="H286" i="1"/>
  <c r="K287" i="1"/>
  <c r="L286" i="1"/>
  <c r="M286" i="1" s="1"/>
  <c r="N286" i="1" s="1"/>
  <c r="T299" i="1"/>
  <c r="S299" i="1"/>
  <c r="P299" i="1"/>
  <c r="R299" i="1" s="1"/>
  <c r="J302" i="1"/>
  <c r="A301" i="1" l="1"/>
  <c r="D301" i="1" s="1"/>
  <c r="E300" i="1"/>
  <c r="F300" i="1" s="1"/>
  <c r="G301" i="1" s="1"/>
  <c r="K288" i="1"/>
  <c r="L287" i="1"/>
  <c r="M287" i="1" s="1"/>
  <c r="N287" i="1" s="1"/>
  <c r="H287" i="1"/>
  <c r="I286" i="1"/>
  <c r="O286" i="1" s="1"/>
  <c r="P300" i="1"/>
  <c r="R300" i="1" s="1"/>
  <c r="S300" i="1"/>
  <c r="T300" i="1"/>
  <c r="J303" i="1"/>
  <c r="A302" i="1" l="1"/>
  <c r="D302" i="1" s="1"/>
  <c r="E301" i="1"/>
  <c r="F301" i="1" s="1"/>
  <c r="G302" i="1" s="1"/>
  <c r="H288" i="1"/>
  <c r="I287" i="1"/>
  <c r="O287" i="1" s="1"/>
  <c r="K289" i="1"/>
  <c r="L288" i="1"/>
  <c r="M288" i="1" s="1"/>
  <c r="N288" i="1" s="1"/>
  <c r="T301" i="1"/>
  <c r="S301" i="1"/>
  <c r="P301" i="1"/>
  <c r="R301" i="1" s="1"/>
  <c r="J304" i="1"/>
  <c r="A303" i="1" l="1"/>
  <c r="D303" i="1" s="1"/>
  <c r="E302" i="1"/>
  <c r="F302" i="1" s="1"/>
  <c r="G303" i="1" s="1"/>
  <c r="K290" i="1"/>
  <c r="L289" i="1"/>
  <c r="M289" i="1" s="1"/>
  <c r="N289" i="1" s="1"/>
  <c r="I288" i="1"/>
  <c r="O288" i="1" s="1"/>
  <c r="H289" i="1"/>
  <c r="S302" i="1"/>
  <c r="P302" i="1"/>
  <c r="R302" i="1" s="1"/>
  <c r="T302" i="1"/>
  <c r="J305" i="1"/>
  <c r="A304" i="1" l="1"/>
  <c r="D304" i="1" s="1"/>
  <c r="E303" i="1"/>
  <c r="F303" i="1" s="1"/>
  <c r="G304" i="1" s="1"/>
  <c r="H290" i="1"/>
  <c r="I289" i="1"/>
  <c r="O289" i="1" s="1"/>
  <c r="K291" i="1"/>
  <c r="L290" i="1"/>
  <c r="M290" i="1" s="1"/>
  <c r="N290" i="1" s="1"/>
  <c r="T303" i="1"/>
  <c r="P303" i="1"/>
  <c r="S303" i="1"/>
  <c r="J306" i="1"/>
  <c r="A305" i="1" l="1"/>
  <c r="D305" i="1" s="1"/>
  <c r="E304" i="1"/>
  <c r="F304" i="1" s="1"/>
  <c r="G305" i="1" s="1"/>
  <c r="K292" i="1"/>
  <c r="L291" i="1"/>
  <c r="M291" i="1" s="1"/>
  <c r="N291" i="1" s="1"/>
  <c r="H291" i="1"/>
  <c r="I290" i="1"/>
  <c r="O290" i="1" s="1"/>
  <c r="S304" i="1"/>
  <c r="P304" i="1"/>
  <c r="R304" i="1" s="1"/>
  <c r="T304" i="1"/>
  <c r="J307" i="1"/>
  <c r="A306" i="1" l="1"/>
  <c r="D306" i="1" s="1"/>
  <c r="E305" i="1"/>
  <c r="F305" i="1" s="1"/>
  <c r="G306" i="1" s="1"/>
  <c r="H292" i="1"/>
  <c r="I291" i="1"/>
  <c r="O291" i="1" s="1"/>
  <c r="K293" i="1"/>
  <c r="L292" i="1"/>
  <c r="M292" i="1" s="1"/>
  <c r="N292" i="1" s="1"/>
  <c r="T305" i="1"/>
  <c r="P305" i="1"/>
  <c r="R305" i="1" s="1"/>
  <c r="S305" i="1"/>
  <c r="J308" i="1"/>
  <c r="A307" i="1" l="1"/>
  <c r="D307" i="1" s="1"/>
  <c r="E306" i="1"/>
  <c r="F306" i="1" s="1"/>
  <c r="G307" i="1" s="1"/>
  <c r="K294" i="1"/>
  <c r="L293" i="1"/>
  <c r="M293" i="1" s="1"/>
  <c r="N293" i="1" s="1"/>
  <c r="H293" i="1"/>
  <c r="I292" i="1"/>
  <c r="O292" i="1" s="1"/>
  <c r="P306" i="1"/>
  <c r="R306" i="1" s="1"/>
  <c r="S306" i="1"/>
  <c r="T306" i="1"/>
  <c r="J309" i="1"/>
  <c r="A308" i="1" l="1"/>
  <c r="D308" i="1" s="1"/>
  <c r="E307" i="1"/>
  <c r="F307" i="1" s="1"/>
  <c r="G308" i="1" s="1"/>
  <c r="H294" i="1"/>
  <c r="I293" i="1"/>
  <c r="O293" i="1" s="1"/>
  <c r="L294" i="1"/>
  <c r="M294" i="1" s="1"/>
  <c r="N294" i="1" s="1"/>
  <c r="K295" i="1"/>
  <c r="T307" i="1"/>
  <c r="S307" i="1"/>
  <c r="P307" i="1"/>
  <c r="R307" i="1" s="1"/>
  <c r="J310" i="1"/>
  <c r="A309" i="1" l="1"/>
  <c r="D309" i="1" s="1"/>
  <c r="E308" i="1"/>
  <c r="F308" i="1" s="1"/>
  <c r="G309" i="1" s="1"/>
  <c r="K296" i="1"/>
  <c r="L295" i="1"/>
  <c r="M295" i="1" s="1"/>
  <c r="N295" i="1" s="1"/>
  <c r="I294" i="1"/>
  <c r="O294" i="1" s="1"/>
  <c r="H295" i="1"/>
  <c r="P308" i="1"/>
  <c r="R308" i="1" s="1"/>
  <c r="S308" i="1"/>
  <c r="T308" i="1"/>
  <c r="J311" i="1"/>
  <c r="A310" i="1" l="1"/>
  <c r="D310" i="1" s="1"/>
  <c r="E309" i="1"/>
  <c r="F309" i="1" s="1"/>
  <c r="G310" i="1" s="1"/>
  <c r="K297" i="1"/>
  <c r="L296" i="1"/>
  <c r="M296" i="1" s="1"/>
  <c r="N296" i="1" s="1"/>
  <c r="H296" i="1"/>
  <c r="I295" i="1"/>
  <c r="O295" i="1" s="1"/>
  <c r="T309" i="1"/>
  <c r="S309" i="1"/>
  <c r="P309" i="1"/>
  <c r="R309" i="1" s="1"/>
  <c r="J312" i="1"/>
  <c r="A311" i="1" l="1"/>
  <c r="D311" i="1" s="1"/>
  <c r="E310" i="1"/>
  <c r="F310" i="1" s="1"/>
  <c r="G311" i="1" s="1"/>
  <c r="H297" i="1"/>
  <c r="I296" i="1"/>
  <c r="O296" i="1" s="1"/>
  <c r="K298" i="1"/>
  <c r="L297" i="1"/>
  <c r="M297" i="1" s="1"/>
  <c r="N297" i="1" s="1"/>
  <c r="S310" i="1"/>
  <c r="T310" i="1"/>
  <c r="P310" i="1"/>
  <c r="R310" i="1" s="1"/>
  <c r="J313" i="1"/>
  <c r="A312" i="1" l="1"/>
  <c r="D312" i="1" s="1"/>
  <c r="E311" i="1"/>
  <c r="F311" i="1" s="1"/>
  <c r="G312" i="1" s="1"/>
  <c r="K299" i="1"/>
  <c r="L298" i="1"/>
  <c r="M298" i="1" s="1"/>
  <c r="N298" i="1" s="1"/>
  <c r="H298" i="1"/>
  <c r="I297" i="1"/>
  <c r="O297" i="1" s="1"/>
  <c r="P311" i="1"/>
  <c r="R311" i="1" s="1"/>
  <c r="T311" i="1"/>
  <c r="S311" i="1"/>
  <c r="J314" i="1"/>
  <c r="A313" i="1" l="1"/>
  <c r="D313" i="1" s="1"/>
  <c r="E312" i="1"/>
  <c r="F312" i="1" s="1"/>
  <c r="G313" i="1" s="1"/>
  <c r="I298" i="1"/>
  <c r="O298" i="1" s="1"/>
  <c r="H299" i="1"/>
  <c r="K300" i="1"/>
  <c r="L299" i="1"/>
  <c r="M299" i="1" s="1"/>
  <c r="N299" i="1" s="1"/>
  <c r="S312" i="1"/>
  <c r="T312" i="1"/>
  <c r="P312" i="1"/>
  <c r="R312" i="1" s="1"/>
  <c r="J315" i="1"/>
  <c r="A314" i="1" l="1"/>
  <c r="D314" i="1" s="1"/>
  <c r="E313" i="1"/>
  <c r="F313" i="1" s="1"/>
  <c r="G314" i="1" s="1"/>
  <c r="K301" i="1"/>
  <c r="L300" i="1"/>
  <c r="M300" i="1" s="1"/>
  <c r="N300" i="1" s="1"/>
  <c r="H300" i="1"/>
  <c r="I299" i="1"/>
  <c r="O299" i="1" s="1"/>
  <c r="T313" i="1"/>
  <c r="P313" i="1"/>
  <c r="R313" i="1" s="1"/>
  <c r="S313" i="1"/>
  <c r="J316" i="1"/>
  <c r="A315" i="1" l="1"/>
  <c r="D315" i="1" s="1"/>
  <c r="E314" i="1"/>
  <c r="F314" i="1" s="1"/>
  <c r="G315" i="1" s="1"/>
  <c r="H301" i="1"/>
  <c r="I300" i="1"/>
  <c r="O300" i="1" s="1"/>
  <c r="K302" i="1"/>
  <c r="L301" i="1"/>
  <c r="M301" i="1" s="1"/>
  <c r="N301" i="1" s="1"/>
  <c r="S314" i="1"/>
  <c r="P314" i="1"/>
  <c r="R314" i="1" s="1"/>
  <c r="T314" i="1"/>
  <c r="J317" i="1"/>
  <c r="A316" i="1" l="1"/>
  <c r="D316" i="1" s="1"/>
  <c r="E315" i="1"/>
  <c r="F315" i="1" s="1"/>
  <c r="G316" i="1" s="1"/>
  <c r="K303" i="1"/>
  <c r="L302" i="1"/>
  <c r="M302" i="1" s="1"/>
  <c r="N302" i="1" s="1"/>
  <c r="H302" i="1"/>
  <c r="I301" i="1"/>
  <c r="O301" i="1" s="1"/>
  <c r="T315" i="1"/>
  <c r="P315" i="1"/>
  <c r="R315" i="1" s="1"/>
  <c r="S315" i="1"/>
  <c r="J318" i="1"/>
  <c r="A317" i="1" l="1"/>
  <c r="D317" i="1" s="1"/>
  <c r="E316" i="1"/>
  <c r="F316" i="1" s="1"/>
  <c r="G317" i="1" s="1"/>
  <c r="H303" i="1"/>
  <c r="I302" i="1"/>
  <c r="O302" i="1" s="1"/>
  <c r="L303" i="1"/>
  <c r="M303" i="1" s="1"/>
  <c r="N303" i="1" s="1"/>
  <c r="K304" i="1"/>
  <c r="P316" i="1"/>
  <c r="R316" i="1" s="1"/>
  <c r="S316" i="1"/>
  <c r="T316" i="1"/>
  <c r="J319" i="1"/>
  <c r="A318" i="1" l="1"/>
  <c r="D318" i="1" s="1"/>
  <c r="E317" i="1"/>
  <c r="F317" i="1" s="1"/>
  <c r="G318" i="1" s="1"/>
  <c r="L304" i="1"/>
  <c r="M304" i="1" s="1"/>
  <c r="N304" i="1" s="1"/>
  <c r="K305" i="1"/>
  <c r="H304" i="1"/>
  <c r="I303" i="1"/>
  <c r="O303" i="1" s="1"/>
  <c r="S317" i="1"/>
  <c r="T317" i="1"/>
  <c r="P317" i="1"/>
  <c r="J320" i="1"/>
  <c r="A319" i="1" l="1"/>
  <c r="D319" i="1" s="1"/>
  <c r="E318" i="1"/>
  <c r="F318" i="1" s="1"/>
  <c r="G319" i="1" s="1"/>
  <c r="H305" i="1"/>
  <c r="I304" i="1"/>
  <c r="O304" i="1" s="1"/>
  <c r="L305" i="1"/>
  <c r="M305" i="1" s="1"/>
  <c r="N305" i="1" s="1"/>
  <c r="K306" i="1"/>
  <c r="P318" i="1"/>
  <c r="S318" i="1"/>
  <c r="T318" i="1"/>
  <c r="R317" i="1"/>
  <c r="J321" i="1"/>
  <c r="A320" i="1" l="1"/>
  <c r="D320" i="1" s="1"/>
  <c r="E319" i="1"/>
  <c r="F319" i="1" s="1"/>
  <c r="G320" i="1" s="1"/>
  <c r="K307" i="1"/>
  <c r="L306" i="1"/>
  <c r="M306" i="1" s="1"/>
  <c r="N306" i="1" s="1"/>
  <c r="H306" i="1"/>
  <c r="I305" i="1"/>
  <c r="O305" i="1" s="1"/>
  <c r="S319" i="1"/>
  <c r="P319" i="1"/>
  <c r="R319" i="1" s="1"/>
  <c r="R318" i="1"/>
  <c r="T319" i="1"/>
  <c r="J322" i="1"/>
  <c r="A321" i="1" l="1"/>
  <c r="D321" i="1" s="1"/>
  <c r="E320" i="1"/>
  <c r="F320" i="1" s="1"/>
  <c r="G321" i="1" s="1"/>
  <c r="H307" i="1"/>
  <c r="I306" i="1"/>
  <c r="O306" i="1" s="1"/>
  <c r="L307" i="1"/>
  <c r="M307" i="1" s="1"/>
  <c r="N307" i="1" s="1"/>
  <c r="K308" i="1"/>
  <c r="P320" i="1"/>
  <c r="R320" i="1" s="1"/>
  <c r="T320" i="1"/>
  <c r="S320" i="1"/>
  <c r="J323" i="1"/>
  <c r="A322" i="1" l="1"/>
  <c r="D322" i="1" s="1"/>
  <c r="E321" i="1"/>
  <c r="F321" i="1" s="1"/>
  <c r="G322" i="1" s="1"/>
  <c r="K309" i="1"/>
  <c r="L308" i="1"/>
  <c r="M308" i="1" s="1"/>
  <c r="N308" i="1" s="1"/>
  <c r="H308" i="1"/>
  <c r="I307" i="1"/>
  <c r="O307" i="1" s="1"/>
  <c r="S321" i="1"/>
  <c r="T321" i="1"/>
  <c r="P321" i="1"/>
  <c r="R321" i="1" s="1"/>
  <c r="J324" i="1"/>
  <c r="A323" i="1" l="1"/>
  <c r="D323" i="1" s="1"/>
  <c r="E322" i="1"/>
  <c r="F322" i="1" s="1"/>
  <c r="G323" i="1" s="1"/>
  <c r="H309" i="1"/>
  <c r="I308" i="1"/>
  <c r="O308" i="1" s="1"/>
  <c r="K310" i="1"/>
  <c r="L309" i="1"/>
  <c r="M309" i="1" s="1"/>
  <c r="N309" i="1" s="1"/>
  <c r="T322" i="1"/>
  <c r="P322" i="1"/>
  <c r="R322" i="1" s="1"/>
  <c r="S322" i="1"/>
  <c r="J325" i="1"/>
  <c r="A324" i="1" l="1"/>
  <c r="D324" i="1" s="1"/>
  <c r="E323" i="1"/>
  <c r="F323" i="1" s="1"/>
  <c r="G324" i="1" s="1"/>
  <c r="K311" i="1"/>
  <c r="L310" i="1"/>
  <c r="M310" i="1" s="1"/>
  <c r="N310" i="1" s="1"/>
  <c r="H310" i="1"/>
  <c r="I309" i="1"/>
  <c r="O309" i="1" s="1"/>
  <c r="P323" i="1"/>
  <c r="R323" i="1" s="1"/>
  <c r="S323" i="1"/>
  <c r="T323" i="1"/>
  <c r="J326" i="1"/>
  <c r="A325" i="1" l="1"/>
  <c r="D325" i="1" s="1"/>
  <c r="E324" i="1"/>
  <c r="F324" i="1" s="1"/>
  <c r="G325" i="1" s="1"/>
  <c r="H311" i="1"/>
  <c r="I310" i="1"/>
  <c r="O310" i="1" s="1"/>
  <c r="L311" i="1"/>
  <c r="M311" i="1" s="1"/>
  <c r="N311" i="1" s="1"/>
  <c r="K312" i="1"/>
  <c r="T324" i="1"/>
  <c r="S324" i="1"/>
  <c r="P324" i="1"/>
  <c r="R324" i="1" s="1"/>
  <c r="J327" i="1"/>
  <c r="A326" i="1" l="1"/>
  <c r="D326" i="1" s="1"/>
  <c r="E325" i="1"/>
  <c r="F325" i="1" s="1"/>
  <c r="G326" i="1" s="1"/>
  <c r="L312" i="1"/>
  <c r="M312" i="1" s="1"/>
  <c r="N312" i="1" s="1"/>
  <c r="K313" i="1"/>
  <c r="I311" i="1"/>
  <c r="O311" i="1" s="1"/>
  <c r="H312" i="1"/>
  <c r="S325" i="1"/>
  <c r="P325" i="1"/>
  <c r="R325" i="1" s="1"/>
  <c r="T325" i="1"/>
  <c r="J328" i="1"/>
  <c r="A327" i="1" l="1"/>
  <c r="D327" i="1" s="1"/>
  <c r="E326" i="1"/>
  <c r="F326" i="1" s="1"/>
  <c r="G327" i="1" s="1"/>
  <c r="K314" i="1"/>
  <c r="L313" i="1"/>
  <c r="M313" i="1" s="1"/>
  <c r="N313" i="1" s="1"/>
  <c r="H313" i="1"/>
  <c r="I312" i="1"/>
  <c r="O312" i="1" s="1"/>
  <c r="T326" i="1"/>
  <c r="P326" i="1"/>
  <c r="R326" i="1" s="1"/>
  <c r="S326" i="1"/>
  <c r="J329" i="1"/>
  <c r="A328" i="1" l="1"/>
  <c r="D328" i="1" s="1"/>
  <c r="E327" i="1"/>
  <c r="F327" i="1" s="1"/>
  <c r="G328" i="1" s="1"/>
  <c r="I313" i="1"/>
  <c r="O313" i="1" s="1"/>
  <c r="H314" i="1"/>
  <c r="K315" i="1"/>
  <c r="L314" i="1"/>
  <c r="M314" i="1" s="1"/>
  <c r="N314" i="1" s="1"/>
  <c r="S327" i="1"/>
  <c r="P327" i="1"/>
  <c r="R327" i="1" s="1"/>
  <c r="T327" i="1"/>
  <c r="J330" i="1"/>
  <c r="A329" i="1" l="1"/>
  <c r="D329" i="1" s="1"/>
  <c r="E328" i="1"/>
  <c r="F328" i="1" s="1"/>
  <c r="G329" i="1" s="1"/>
  <c r="L315" i="1"/>
  <c r="M315" i="1" s="1"/>
  <c r="N315" i="1" s="1"/>
  <c r="K316" i="1"/>
  <c r="H315" i="1"/>
  <c r="I314" i="1"/>
  <c r="O314" i="1" s="1"/>
  <c r="P328" i="1"/>
  <c r="R328" i="1" s="1"/>
  <c r="T328" i="1"/>
  <c r="S328" i="1"/>
  <c r="J331" i="1"/>
  <c r="A330" i="1" l="1"/>
  <c r="D330" i="1" s="1"/>
  <c r="E329" i="1"/>
  <c r="F329" i="1" s="1"/>
  <c r="G330" i="1" s="1"/>
  <c r="H316" i="1"/>
  <c r="I315" i="1"/>
  <c r="O315" i="1" s="1"/>
  <c r="K317" i="1"/>
  <c r="L316" i="1"/>
  <c r="M316" i="1" s="1"/>
  <c r="N316" i="1" s="1"/>
  <c r="S329" i="1"/>
  <c r="T329" i="1"/>
  <c r="P329" i="1"/>
  <c r="R329" i="1" s="1"/>
  <c r="J332" i="1"/>
  <c r="A331" i="1" l="1"/>
  <c r="D331" i="1" s="1"/>
  <c r="E330" i="1"/>
  <c r="F330" i="1" s="1"/>
  <c r="G331" i="1" s="1"/>
  <c r="K318" i="1"/>
  <c r="L317" i="1"/>
  <c r="M317" i="1" s="1"/>
  <c r="N317" i="1" s="1"/>
  <c r="H317" i="1"/>
  <c r="I316" i="1"/>
  <c r="O316" i="1" s="1"/>
  <c r="P330" i="1"/>
  <c r="R330" i="1" s="1"/>
  <c r="T330" i="1"/>
  <c r="S330" i="1"/>
  <c r="J333" i="1"/>
  <c r="A332" i="1" l="1"/>
  <c r="D332" i="1" s="1"/>
  <c r="E331" i="1"/>
  <c r="F331" i="1" s="1"/>
  <c r="G332" i="1" s="1"/>
  <c r="H318" i="1"/>
  <c r="I317" i="1"/>
  <c r="O317" i="1" s="1"/>
  <c r="K319" i="1"/>
  <c r="L318" i="1"/>
  <c r="M318" i="1" s="1"/>
  <c r="N318" i="1" s="1"/>
  <c r="S331" i="1"/>
  <c r="T331" i="1"/>
  <c r="P331" i="1"/>
  <c r="R331" i="1" s="1"/>
  <c r="J334" i="1"/>
  <c r="A333" i="1" l="1"/>
  <c r="D333" i="1" s="1"/>
  <c r="E332" i="1"/>
  <c r="F332" i="1" s="1"/>
  <c r="G333" i="1" s="1"/>
  <c r="K320" i="1"/>
  <c r="L319" i="1"/>
  <c r="M319" i="1" s="1"/>
  <c r="N319" i="1" s="1"/>
  <c r="H319" i="1"/>
  <c r="I318" i="1"/>
  <c r="O318" i="1" s="1"/>
  <c r="P332" i="1"/>
  <c r="R332" i="1" s="1"/>
  <c r="T332" i="1"/>
  <c r="S332" i="1"/>
  <c r="J335" i="1"/>
  <c r="A334" i="1" l="1"/>
  <c r="D334" i="1" s="1"/>
  <c r="E333" i="1"/>
  <c r="F333" i="1" s="1"/>
  <c r="G334" i="1" s="1"/>
  <c r="I319" i="1"/>
  <c r="O319" i="1" s="1"/>
  <c r="H320" i="1"/>
  <c r="L320" i="1"/>
  <c r="M320" i="1" s="1"/>
  <c r="N320" i="1" s="1"/>
  <c r="K321" i="1"/>
  <c r="P333" i="1"/>
  <c r="R333" i="1" s="1"/>
  <c r="S333" i="1"/>
  <c r="T333" i="1"/>
  <c r="J336" i="1"/>
  <c r="A335" i="1" l="1"/>
  <c r="D335" i="1" s="1"/>
  <c r="E334" i="1"/>
  <c r="F334" i="1" s="1"/>
  <c r="G335" i="1" s="1"/>
  <c r="S334" i="1"/>
  <c r="H321" i="1"/>
  <c r="I320" i="1"/>
  <c r="O320" i="1" s="1"/>
  <c r="K322" i="1"/>
  <c r="L321" i="1"/>
  <c r="M321" i="1" s="1"/>
  <c r="N321" i="1" s="1"/>
  <c r="T334" i="1"/>
  <c r="P334" i="1"/>
  <c r="R334" i="1" s="1"/>
  <c r="J337" i="1"/>
  <c r="A336" i="1" l="1"/>
  <c r="D336" i="1" s="1"/>
  <c r="E335" i="1"/>
  <c r="F335" i="1" s="1"/>
  <c r="G336" i="1" s="1"/>
  <c r="K323" i="1"/>
  <c r="L322" i="1"/>
  <c r="M322" i="1" s="1"/>
  <c r="N322" i="1" s="1"/>
  <c r="H322" i="1"/>
  <c r="I321" i="1"/>
  <c r="O321" i="1" s="1"/>
  <c r="P335" i="1"/>
  <c r="R335" i="1" s="1"/>
  <c r="S335" i="1"/>
  <c r="T335" i="1"/>
  <c r="J338" i="1"/>
  <c r="A337" i="1" l="1"/>
  <c r="D337" i="1" s="1"/>
  <c r="E336" i="1"/>
  <c r="F336" i="1" s="1"/>
  <c r="G337" i="1" s="1"/>
  <c r="H323" i="1"/>
  <c r="I322" i="1"/>
  <c r="O322" i="1" s="1"/>
  <c r="K324" i="1"/>
  <c r="L323" i="1"/>
  <c r="M323" i="1" s="1"/>
  <c r="N323" i="1" s="1"/>
  <c r="T336" i="1"/>
  <c r="S336" i="1"/>
  <c r="P336" i="1"/>
  <c r="R336" i="1" s="1"/>
  <c r="J339" i="1"/>
  <c r="A338" i="1" l="1"/>
  <c r="D338" i="1" s="1"/>
  <c r="E337" i="1"/>
  <c r="F337" i="1" s="1"/>
  <c r="G338" i="1" s="1"/>
  <c r="L324" i="1"/>
  <c r="M324" i="1" s="1"/>
  <c r="N324" i="1" s="1"/>
  <c r="K325" i="1"/>
  <c r="H324" i="1"/>
  <c r="I323" i="1"/>
  <c r="O323" i="1" s="1"/>
  <c r="S337" i="1"/>
  <c r="P337" i="1"/>
  <c r="R337" i="1" s="1"/>
  <c r="T337" i="1"/>
  <c r="J340" i="1"/>
  <c r="A339" i="1" l="1"/>
  <c r="D339" i="1" s="1"/>
  <c r="E338" i="1"/>
  <c r="F338" i="1" s="1"/>
  <c r="G339" i="1" s="1"/>
  <c r="I324" i="1"/>
  <c r="O324" i="1" s="1"/>
  <c r="H325" i="1"/>
  <c r="K326" i="1"/>
  <c r="L325" i="1"/>
  <c r="M325" i="1" s="1"/>
  <c r="N325" i="1" s="1"/>
  <c r="P338" i="1"/>
  <c r="R338" i="1" s="1"/>
  <c r="T338" i="1"/>
  <c r="S338" i="1"/>
  <c r="J341" i="1"/>
  <c r="A340" i="1" l="1"/>
  <c r="D340" i="1" s="1"/>
  <c r="E339" i="1"/>
  <c r="F339" i="1" s="1"/>
  <c r="G340" i="1" s="1"/>
  <c r="T339" i="1"/>
  <c r="K327" i="1"/>
  <c r="L326" i="1"/>
  <c r="M326" i="1" s="1"/>
  <c r="N326" i="1" s="1"/>
  <c r="H326" i="1"/>
  <c r="I325" i="1"/>
  <c r="O325" i="1" s="1"/>
  <c r="S339" i="1"/>
  <c r="P339" i="1"/>
  <c r="R339" i="1" s="1"/>
  <c r="J342" i="1"/>
  <c r="A341" i="1" l="1"/>
  <c r="D341" i="1" s="1"/>
  <c r="E340" i="1"/>
  <c r="F340" i="1" s="1"/>
  <c r="G341" i="1" s="1"/>
  <c r="H327" i="1"/>
  <c r="I326" i="1"/>
  <c r="O326" i="1" s="1"/>
  <c r="L327" i="1"/>
  <c r="M327" i="1" s="1"/>
  <c r="N327" i="1" s="1"/>
  <c r="K328" i="1"/>
  <c r="T340" i="1"/>
  <c r="P340" i="1"/>
  <c r="R340" i="1" s="1"/>
  <c r="S340" i="1"/>
  <c r="J343" i="1"/>
  <c r="A342" i="1" l="1"/>
  <c r="D342" i="1" s="1"/>
  <c r="E341" i="1"/>
  <c r="F341" i="1" s="1"/>
  <c r="G342" i="1" s="1"/>
  <c r="K329" i="1"/>
  <c r="L328" i="1"/>
  <c r="M328" i="1" s="1"/>
  <c r="N328" i="1" s="1"/>
  <c r="H328" i="1"/>
  <c r="I327" i="1"/>
  <c r="O327" i="1" s="1"/>
  <c r="S341" i="1"/>
  <c r="P341" i="1"/>
  <c r="R341" i="1" s="1"/>
  <c r="T341" i="1"/>
  <c r="J344" i="1"/>
  <c r="A343" i="1" l="1"/>
  <c r="D343" i="1" s="1"/>
  <c r="E342" i="1"/>
  <c r="F342" i="1" s="1"/>
  <c r="G343" i="1" s="1"/>
  <c r="I328" i="1"/>
  <c r="O328" i="1" s="1"/>
  <c r="H329" i="1"/>
  <c r="L329" i="1"/>
  <c r="M329" i="1" s="1"/>
  <c r="N329" i="1" s="1"/>
  <c r="K330" i="1"/>
  <c r="P342" i="1"/>
  <c r="R342" i="1" s="1"/>
  <c r="T342" i="1"/>
  <c r="S342" i="1"/>
  <c r="J345" i="1"/>
  <c r="A344" i="1" l="1"/>
  <c r="D344" i="1" s="1"/>
  <c r="E343" i="1"/>
  <c r="F343" i="1" s="1"/>
  <c r="G344" i="1" s="1"/>
  <c r="I329" i="1"/>
  <c r="O329" i="1" s="1"/>
  <c r="H330" i="1"/>
  <c r="L330" i="1"/>
  <c r="M330" i="1" s="1"/>
  <c r="N330" i="1" s="1"/>
  <c r="K331" i="1"/>
  <c r="S343" i="1"/>
  <c r="T343" i="1"/>
  <c r="P343" i="1"/>
  <c r="R343" i="1" s="1"/>
  <c r="J346" i="1"/>
  <c r="A345" i="1" l="1"/>
  <c r="D345" i="1" s="1"/>
  <c r="E344" i="1"/>
  <c r="F344" i="1" s="1"/>
  <c r="G345" i="1" s="1"/>
  <c r="H331" i="1"/>
  <c r="I330" i="1"/>
  <c r="O330" i="1" s="1"/>
  <c r="K332" i="1"/>
  <c r="L331" i="1"/>
  <c r="M331" i="1" s="1"/>
  <c r="N331" i="1" s="1"/>
  <c r="T344" i="1"/>
  <c r="P344" i="1"/>
  <c r="R344" i="1" s="1"/>
  <c r="S344" i="1"/>
  <c r="J347" i="1"/>
  <c r="A346" i="1" l="1"/>
  <c r="D346" i="1" s="1"/>
  <c r="E345" i="1"/>
  <c r="F345" i="1" s="1"/>
  <c r="G346" i="1" s="1"/>
  <c r="L332" i="1"/>
  <c r="M332" i="1" s="1"/>
  <c r="N332" i="1" s="1"/>
  <c r="K333" i="1"/>
  <c r="H332" i="1"/>
  <c r="I331" i="1"/>
  <c r="O331" i="1" s="1"/>
  <c r="S345" i="1"/>
  <c r="P345" i="1"/>
  <c r="R345" i="1" s="1"/>
  <c r="T345" i="1"/>
  <c r="J348" i="1"/>
  <c r="A347" i="1" l="1"/>
  <c r="D347" i="1" s="1"/>
  <c r="E346" i="1"/>
  <c r="F346" i="1" s="1"/>
  <c r="G347" i="1" s="1"/>
  <c r="H333" i="1"/>
  <c r="I332" i="1"/>
  <c r="O332" i="1" s="1"/>
  <c r="K334" i="1"/>
  <c r="L333" i="1"/>
  <c r="M333" i="1" s="1"/>
  <c r="N333" i="1" s="1"/>
  <c r="P346" i="1"/>
  <c r="R346" i="1" s="1"/>
  <c r="T346" i="1"/>
  <c r="S346" i="1"/>
  <c r="J349" i="1"/>
  <c r="A348" i="1" l="1"/>
  <c r="D348" i="1" s="1"/>
  <c r="E347" i="1"/>
  <c r="F347" i="1" s="1"/>
  <c r="G348" i="1" s="1"/>
  <c r="K335" i="1"/>
  <c r="L334" i="1"/>
  <c r="M334" i="1" s="1"/>
  <c r="N334" i="1" s="1"/>
  <c r="H334" i="1"/>
  <c r="I333" i="1"/>
  <c r="O333" i="1" s="1"/>
  <c r="S347" i="1"/>
  <c r="T347" i="1"/>
  <c r="P347" i="1"/>
  <c r="R347" i="1" s="1"/>
  <c r="J350" i="1"/>
  <c r="A349" i="1" l="1"/>
  <c r="D349" i="1" s="1"/>
  <c r="E348" i="1"/>
  <c r="F348" i="1" s="1"/>
  <c r="G349" i="1" s="1"/>
  <c r="H335" i="1"/>
  <c r="I334" i="1"/>
  <c r="O334" i="1" s="1"/>
  <c r="K336" i="1"/>
  <c r="L335" i="1"/>
  <c r="M335" i="1" s="1"/>
  <c r="N335" i="1" s="1"/>
  <c r="P348" i="1"/>
  <c r="T348" i="1"/>
  <c r="S348" i="1"/>
  <c r="J351" i="1"/>
  <c r="A350" i="1" l="1"/>
  <c r="D350" i="1" s="1"/>
  <c r="E349" i="1"/>
  <c r="F349" i="1" s="1"/>
  <c r="G350" i="1" s="1"/>
  <c r="K337" i="1"/>
  <c r="L336" i="1"/>
  <c r="M336" i="1" s="1"/>
  <c r="N336" i="1" s="1"/>
  <c r="H336" i="1"/>
  <c r="I335" i="1"/>
  <c r="O335" i="1" s="1"/>
  <c r="P349" i="1"/>
  <c r="R349" i="1" s="1"/>
  <c r="S349" i="1"/>
  <c r="T349" i="1"/>
  <c r="R348" i="1"/>
  <c r="J352" i="1"/>
  <c r="A351" i="1" l="1"/>
  <c r="D351" i="1" s="1"/>
  <c r="E350" i="1"/>
  <c r="F350" i="1" s="1"/>
  <c r="G351" i="1" s="1"/>
  <c r="S350" i="1"/>
  <c r="H337" i="1"/>
  <c r="I336" i="1"/>
  <c r="O336" i="1" s="1"/>
  <c r="L337" i="1"/>
  <c r="M337" i="1" s="1"/>
  <c r="N337" i="1" s="1"/>
  <c r="K338" i="1"/>
  <c r="T350" i="1"/>
  <c r="P350" i="1"/>
  <c r="R350" i="1" s="1"/>
  <c r="J353" i="1"/>
  <c r="A352" i="1" l="1"/>
  <c r="D352" i="1" s="1"/>
  <c r="E351" i="1"/>
  <c r="F351" i="1" s="1"/>
  <c r="G352" i="1" s="1"/>
  <c r="L338" i="1"/>
  <c r="M338" i="1" s="1"/>
  <c r="N338" i="1" s="1"/>
  <c r="K339" i="1"/>
  <c r="H338" i="1"/>
  <c r="I337" i="1"/>
  <c r="O337" i="1" s="1"/>
  <c r="P351" i="1"/>
  <c r="R351" i="1" s="1"/>
  <c r="S351" i="1"/>
  <c r="T351" i="1"/>
  <c r="J354" i="1"/>
  <c r="A353" i="1" l="1"/>
  <c r="D353" i="1" s="1"/>
  <c r="E352" i="1"/>
  <c r="F352" i="1" s="1"/>
  <c r="G353" i="1" s="1"/>
  <c r="H339" i="1"/>
  <c r="I338" i="1"/>
  <c r="O338" i="1" s="1"/>
  <c r="K340" i="1"/>
  <c r="L339" i="1"/>
  <c r="M339" i="1" s="1"/>
  <c r="N339" i="1" s="1"/>
  <c r="P352" i="1"/>
  <c r="R352" i="1" s="1"/>
  <c r="T352" i="1"/>
  <c r="S352" i="1"/>
  <c r="J355" i="1"/>
  <c r="A354" i="1" l="1"/>
  <c r="D354" i="1" s="1"/>
  <c r="E353" i="1"/>
  <c r="F353" i="1" s="1"/>
  <c r="G354" i="1" s="1"/>
  <c r="K341" i="1"/>
  <c r="L340" i="1"/>
  <c r="M340" i="1" s="1"/>
  <c r="N340" i="1" s="1"/>
  <c r="H340" i="1"/>
  <c r="I339" i="1"/>
  <c r="O339" i="1" s="1"/>
  <c r="S353" i="1"/>
  <c r="T353" i="1"/>
  <c r="P353" i="1"/>
  <c r="R353" i="1" s="1"/>
  <c r="J356" i="1"/>
  <c r="A355" i="1" l="1"/>
  <c r="D355" i="1" s="1"/>
  <c r="E354" i="1"/>
  <c r="F354" i="1" s="1"/>
  <c r="G355" i="1" s="1"/>
  <c r="H341" i="1"/>
  <c r="I340" i="1"/>
  <c r="O340" i="1" s="1"/>
  <c r="L341" i="1"/>
  <c r="M341" i="1" s="1"/>
  <c r="N341" i="1" s="1"/>
  <c r="K342" i="1"/>
  <c r="T354" i="1"/>
  <c r="P354" i="1"/>
  <c r="R354" i="1" s="1"/>
  <c r="S354" i="1"/>
  <c r="J357" i="1"/>
  <c r="A356" i="1" l="1"/>
  <c r="D356" i="1" s="1"/>
  <c r="E355" i="1"/>
  <c r="F355" i="1" s="1"/>
  <c r="G356" i="1" s="1"/>
  <c r="L342" i="1"/>
  <c r="M342" i="1" s="1"/>
  <c r="N342" i="1" s="1"/>
  <c r="K343" i="1"/>
  <c r="I341" i="1"/>
  <c r="O341" i="1" s="1"/>
  <c r="H342" i="1"/>
  <c r="S355" i="1"/>
  <c r="P355" i="1"/>
  <c r="R355" i="1" s="1"/>
  <c r="T355" i="1"/>
  <c r="J358" i="1"/>
  <c r="A357" i="1" l="1"/>
  <c r="D357" i="1" s="1"/>
  <c r="E356" i="1"/>
  <c r="F356" i="1" s="1"/>
  <c r="G357" i="1" s="1"/>
  <c r="L343" i="1"/>
  <c r="M343" i="1" s="1"/>
  <c r="N343" i="1" s="1"/>
  <c r="K344" i="1"/>
  <c r="I342" i="1"/>
  <c r="O342" i="1" s="1"/>
  <c r="H343" i="1"/>
  <c r="T356" i="1"/>
  <c r="P356" i="1"/>
  <c r="R356" i="1" s="1"/>
  <c r="S356" i="1"/>
  <c r="J359" i="1"/>
  <c r="A358" i="1" l="1"/>
  <c r="D358" i="1" s="1"/>
  <c r="E357" i="1"/>
  <c r="F357" i="1" s="1"/>
  <c r="G358" i="1" s="1"/>
  <c r="H344" i="1"/>
  <c r="I343" i="1"/>
  <c r="O343" i="1" s="1"/>
  <c r="K345" i="1"/>
  <c r="L344" i="1"/>
  <c r="M344" i="1" s="1"/>
  <c r="N344" i="1" s="1"/>
  <c r="S357" i="1"/>
  <c r="P357" i="1"/>
  <c r="R357" i="1" s="1"/>
  <c r="T357" i="1"/>
  <c r="J360" i="1"/>
  <c r="A359" i="1" l="1"/>
  <c r="D359" i="1" s="1"/>
  <c r="E358" i="1"/>
  <c r="F358" i="1" s="1"/>
  <c r="G359" i="1" s="1"/>
  <c r="K346" i="1"/>
  <c r="L345" i="1"/>
  <c r="M345" i="1" s="1"/>
  <c r="N345" i="1" s="1"/>
  <c r="H345" i="1"/>
  <c r="I344" i="1"/>
  <c r="O344" i="1" s="1"/>
  <c r="T358" i="1"/>
  <c r="P358" i="1"/>
  <c r="R358" i="1" s="1"/>
  <c r="S358" i="1"/>
  <c r="J361" i="1"/>
  <c r="A360" i="1" l="1"/>
  <c r="D360" i="1" s="1"/>
  <c r="E359" i="1"/>
  <c r="F359" i="1" s="1"/>
  <c r="G360" i="1" s="1"/>
  <c r="H346" i="1"/>
  <c r="I345" i="1"/>
  <c r="O345" i="1" s="1"/>
  <c r="K347" i="1"/>
  <c r="L346" i="1"/>
  <c r="M346" i="1" s="1"/>
  <c r="N346" i="1" s="1"/>
  <c r="P359" i="1"/>
  <c r="R359" i="1" s="1"/>
  <c r="S359" i="1"/>
  <c r="T359" i="1"/>
  <c r="J362" i="1"/>
  <c r="A361" i="1" l="1"/>
  <c r="D361" i="1" s="1"/>
  <c r="E360" i="1"/>
  <c r="F360" i="1" s="1"/>
  <c r="G361" i="1" s="1"/>
  <c r="K348" i="1"/>
  <c r="L347" i="1"/>
  <c r="M347" i="1" s="1"/>
  <c r="N347" i="1" s="1"/>
  <c r="H347" i="1"/>
  <c r="I346" i="1"/>
  <c r="O346" i="1" s="1"/>
  <c r="T360" i="1"/>
  <c r="S360" i="1"/>
  <c r="P360" i="1"/>
  <c r="R360" i="1" s="1"/>
  <c r="J363" i="1"/>
  <c r="A362" i="1" l="1"/>
  <c r="D362" i="1" s="1"/>
  <c r="E361" i="1"/>
  <c r="F361" i="1" s="1"/>
  <c r="G362" i="1" s="1"/>
  <c r="H348" i="1"/>
  <c r="I347" i="1"/>
  <c r="O347" i="1" s="1"/>
  <c r="K349" i="1"/>
  <c r="L348" i="1"/>
  <c r="M348" i="1" s="1"/>
  <c r="N348" i="1" s="1"/>
  <c r="P361" i="1"/>
  <c r="R361" i="1" s="1"/>
  <c r="S361" i="1"/>
  <c r="T361" i="1"/>
  <c r="J364" i="1"/>
  <c r="A363" i="1" l="1"/>
  <c r="D363" i="1" s="1"/>
  <c r="E362" i="1"/>
  <c r="F362" i="1" s="1"/>
  <c r="G363" i="1" s="1"/>
  <c r="L349" i="1"/>
  <c r="M349" i="1" s="1"/>
  <c r="N349" i="1" s="1"/>
  <c r="K350" i="1"/>
  <c r="H349" i="1"/>
  <c r="I348" i="1"/>
  <c r="O348" i="1" s="1"/>
  <c r="P362" i="1"/>
  <c r="R362" i="1" s="1"/>
  <c r="T362" i="1"/>
  <c r="S362" i="1"/>
  <c r="J365" i="1"/>
  <c r="A364" i="1" l="1"/>
  <c r="D364" i="1" s="1"/>
  <c r="E363" i="1"/>
  <c r="F363" i="1" s="1"/>
  <c r="G364" i="1" s="1"/>
  <c r="H350" i="1"/>
  <c r="I349" i="1"/>
  <c r="O349" i="1" s="1"/>
  <c r="K351" i="1"/>
  <c r="L350" i="1"/>
  <c r="M350" i="1" s="1"/>
  <c r="N350" i="1" s="1"/>
  <c r="T363" i="1"/>
  <c r="P363" i="1"/>
  <c r="R363" i="1" s="1"/>
  <c r="S363" i="1"/>
  <c r="J366" i="1"/>
  <c r="A365" i="1" l="1"/>
  <c r="D365" i="1" s="1"/>
  <c r="E364" i="1"/>
  <c r="F364" i="1" s="1"/>
  <c r="G365" i="1" s="1"/>
  <c r="K352" i="1"/>
  <c r="L351" i="1"/>
  <c r="M351" i="1" s="1"/>
  <c r="N351" i="1" s="1"/>
  <c r="H351" i="1"/>
  <c r="I350" i="1"/>
  <c r="O350" i="1" s="1"/>
  <c r="S364" i="1"/>
  <c r="T364" i="1"/>
  <c r="P364" i="1"/>
  <c r="J367" i="1"/>
  <c r="A366" i="1" l="1"/>
  <c r="D366" i="1" s="1"/>
  <c r="E365" i="1"/>
  <c r="F365" i="1" s="1"/>
  <c r="G366" i="1" s="1"/>
  <c r="H352" i="1"/>
  <c r="I351" i="1"/>
  <c r="O351" i="1" s="1"/>
  <c r="L352" i="1"/>
  <c r="M352" i="1" s="1"/>
  <c r="N352" i="1" s="1"/>
  <c r="K353" i="1"/>
  <c r="P365" i="1"/>
  <c r="R365" i="1" s="1"/>
  <c r="S365" i="1"/>
  <c r="T365" i="1"/>
  <c r="J368" i="1"/>
  <c r="A367" i="1" l="1"/>
  <c r="D367" i="1" s="1"/>
  <c r="E366" i="1"/>
  <c r="F366" i="1" s="1"/>
  <c r="G367" i="1" s="1"/>
  <c r="K354" i="1"/>
  <c r="L353" i="1"/>
  <c r="M353" i="1" s="1"/>
  <c r="N353" i="1" s="1"/>
  <c r="H353" i="1"/>
  <c r="I352" i="1"/>
  <c r="O352" i="1" s="1"/>
  <c r="P366" i="1"/>
  <c r="R366" i="1" s="1"/>
  <c r="T366" i="1"/>
  <c r="S366" i="1"/>
  <c r="J369" i="1"/>
  <c r="A368" i="1" l="1"/>
  <c r="D368" i="1" s="1"/>
  <c r="E367" i="1"/>
  <c r="F367" i="1" s="1"/>
  <c r="G368" i="1" s="1"/>
  <c r="H354" i="1"/>
  <c r="I353" i="1"/>
  <c r="O353" i="1" s="1"/>
  <c r="K355" i="1"/>
  <c r="L354" i="1"/>
  <c r="M354" i="1" s="1"/>
  <c r="N354" i="1" s="1"/>
  <c r="S367" i="1"/>
  <c r="T367" i="1"/>
  <c r="P367" i="1"/>
  <c r="R367" i="1" s="1"/>
  <c r="J370" i="1"/>
  <c r="A369" i="1" l="1"/>
  <c r="D369" i="1" s="1"/>
  <c r="E368" i="1"/>
  <c r="F368" i="1" s="1"/>
  <c r="G369" i="1" s="1"/>
  <c r="L355" i="1"/>
  <c r="M355" i="1" s="1"/>
  <c r="N355" i="1" s="1"/>
  <c r="K356" i="1"/>
  <c r="I354" i="1"/>
  <c r="O354" i="1" s="1"/>
  <c r="H355" i="1"/>
  <c r="T368" i="1"/>
  <c r="P368" i="1"/>
  <c r="R368" i="1" s="1"/>
  <c r="S368" i="1"/>
  <c r="J371" i="1"/>
  <c r="A370" i="1" l="1"/>
  <c r="D370" i="1" s="1"/>
  <c r="E369" i="1"/>
  <c r="F369" i="1" s="1"/>
  <c r="G370" i="1" s="1"/>
  <c r="S369" i="1"/>
  <c r="H356" i="1"/>
  <c r="I355" i="1"/>
  <c r="O355" i="1" s="1"/>
  <c r="K357" i="1"/>
  <c r="L356" i="1"/>
  <c r="M356" i="1" s="1"/>
  <c r="N356" i="1" s="1"/>
  <c r="P369" i="1"/>
  <c r="R369" i="1" s="1"/>
  <c r="T369" i="1"/>
  <c r="J372" i="1"/>
  <c r="A371" i="1" l="1"/>
  <c r="D371" i="1" s="1"/>
  <c r="E370" i="1"/>
  <c r="F370" i="1" s="1"/>
  <c r="G371" i="1" s="1"/>
  <c r="K358" i="1"/>
  <c r="L357" i="1"/>
  <c r="M357" i="1" s="1"/>
  <c r="N357" i="1" s="1"/>
  <c r="H357" i="1"/>
  <c r="I356" i="1"/>
  <c r="O356" i="1" s="1"/>
  <c r="T370" i="1"/>
  <c r="P370" i="1"/>
  <c r="R370" i="1" s="1"/>
  <c r="S370" i="1"/>
  <c r="J373" i="1"/>
  <c r="A372" i="1" l="1"/>
  <c r="D372" i="1" s="1"/>
  <c r="E371" i="1"/>
  <c r="F371" i="1" s="1"/>
  <c r="G372" i="1" s="1"/>
  <c r="I357" i="1"/>
  <c r="O357" i="1" s="1"/>
  <c r="H358" i="1"/>
  <c r="K359" i="1"/>
  <c r="L358" i="1"/>
  <c r="M358" i="1" s="1"/>
  <c r="N358" i="1" s="1"/>
  <c r="P371" i="1"/>
  <c r="R371" i="1" s="1"/>
  <c r="S371" i="1"/>
  <c r="T371" i="1"/>
  <c r="J374" i="1"/>
  <c r="A373" i="1" l="1"/>
  <c r="D373" i="1" s="1"/>
  <c r="E372" i="1"/>
  <c r="F372" i="1" s="1"/>
  <c r="G373" i="1" s="1"/>
  <c r="K360" i="1"/>
  <c r="L359" i="1"/>
  <c r="M359" i="1" s="1"/>
  <c r="N359" i="1" s="1"/>
  <c r="H359" i="1"/>
  <c r="I358" i="1"/>
  <c r="O358" i="1" s="1"/>
  <c r="P372" i="1"/>
  <c r="R372" i="1" s="1"/>
  <c r="T372" i="1"/>
  <c r="S372" i="1"/>
  <c r="J375" i="1"/>
  <c r="A374" i="1" l="1"/>
  <c r="D374" i="1" s="1"/>
  <c r="E373" i="1"/>
  <c r="F373" i="1" s="1"/>
  <c r="G374" i="1" s="1"/>
  <c r="I359" i="1"/>
  <c r="O359" i="1" s="1"/>
  <c r="H360" i="1"/>
  <c r="L360" i="1"/>
  <c r="M360" i="1" s="1"/>
  <c r="N360" i="1" s="1"/>
  <c r="K361" i="1"/>
  <c r="P373" i="1"/>
  <c r="R373" i="1" s="1"/>
  <c r="S373" i="1"/>
  <c r="T373" i="1"/>
  <c r="J376" i="1"/>
  <c r="A375" i="1" l="1"/>
  <c r="D375" i="1" s="1"/>
  <c r="E374" i="1"/>
  <c r="F374" i="1" s="1"/>
  <c r="G375" i="1" s="1"/>
  <c r="I360" i="1"/>
  <c r="O360" i="1" s="1"/>
  <c r="H361" i="1"/>
  <c r="L361" i="1"/>
  <c r="M361" i="1" s="1"/>
  <c r="N361" i="1" s="1"/>
  <c r="K362" i="1"/>
  <c r="T374" i="1"/>
  <c r="S374" i="1"/>
  <c r="P374" i="1"/>
  <c r="R374" i="1" s="1"/>
  <c r="J377" i="1"/>
  <c r="A376" i="1" l="1"/>
  <c r="D376" i="1" s="1"/>
  <c r="E375" i="1"/>
  <c r="F375" i="1" s="1"/>
  <c r="G376" i="1" s="1"/>
  <c r="H362" i="1"/>
  <c r="I361" i="1"/>
  <c r="O361" i="1" s="1"/>
  <c r="L362" i="1"/>
  <c r="M362" i="1" s="1"/>
  <c r="N362" i="1" s="1"/>
  <c r="K363" i="1"/>
  <c r="P375" i="1"/>
  <c r="R375" i="1" s="1"/>
  <c r="S375" i="1"/>
  <c r="T375" i="1"/>
  <c r="J378" i="1"/>
  <c r="A377" i="1" l="1"/>
  <c r="D377" i="1" s="1"/>
  <c r="E376" i="1"/>
  <c r="F376" i="1" s="1"/>
  <c r="G377" i="1" s="1"/>
  <c r="H363" i="1"/>
  <c r="I362" i="1"/>
  <c r="O362" i="1" s="1"/>
  <c r="K364" i="1"/>
  <c r="L363" i="1"/>
  <c r="M363" i="1" s="1"/>
  <c r="N363" i="1" s="1"/>
  <c r="T376" i="1"/>
  <c r="S376" i="1"/>
  <c r="P376" i="1"/>
  <c r="R376" i="1" s="1"/>
  <c r="J379" i="1"/>
  <c r="A378" i="1" l="1"/>
  <c r="D378" i="1" s="1"/>
  <c r="E377" i="1"/>
  <c r="F377" i="1" s="1"/>
  <c r="G378" i="1" s="1"/>
  <c r="L364" i="1"/>
  <c r="M364" i="1" s="1"/>
  <c r="N364" i="1" s="1"/>
  <c r="K365" i="1"/>
  <c r="H364" i="1"/>
  <c r="I363" i="1"/>
  <c r="O363" i="1" s="1"/>
  <c r="P377" i="1"/>
  <c r="R377" i="1" s="1"/>
  <c r="S377" i="1"/>
  <c r="T377" i="1"/>
  <c r="J380" i="1"/>
  <c r="A379" i="1" l="1"/>
  <c r="D379" i="1" s="1"/>
  <c r="E378" i="1"/>
  <c r="F378" i="1" s="1"/>
  <c r="G379" i="1" s="1"/>
  <c r="I364" i="1"/>
  <c r="O364" i="1" s="1"/>
  <c r="H365" i="1"/>
  <c r="K366" i="1"/>
  <c r="L365" i="1"/>
  <c r="M365" i="1" s="1"/>
  <c r="N365" i="1" s="1"/>
  <c r="P378" i="1"/>
  <c r="R378" i="1" s="1"/>
  <c r="T378" i="1"/>
  <c r="S378" i="1"/>
  <c r="J381" i="1"/>
  <c r="A380" i="1" l="1"/>
  <c r="D380" i="1" s="1"/>
  <c r="E379" i="1"/>
  <c r="F379" i="1" s="1"/>
  <c r="G380" i="1" s="1"/>
  <c r="K367" i="1"/>
  <c r="L366" i="1"/>
  <c r="M366" i="1" s="1"/>
  <c r="N366" i="1" s="1"/>
  <c r="H366" i="1"/>
  <c r="I365" i="1"/>
  <c r="O365" i="1" s="1"/>
  <c r="S379" i="1"/>
  <c r="T379" i="1"/>
  <c r="P379" i="1"/>
  <c r="J382" i="1"/>
  <c r="A381" i="1" l="1"/>
  <c r="D381" i="1" s="1"/>
  <c r="E380" i="1"/>
  <c r="F380" i="1" s="1"/>
  <c r="G381" i="1" s="1"/>
  <c r="I366" i="1"/>
  <c r="O366" i="1" s="1"/>
  <c r="H367" i="1"/>
  <c r="K368" i="1"/>
  <c r="L367" i="1"/>
  <c r="M367" i="1" s="1"/>
  <c r="N367" i="1" s="1"/>
  <c r="T380" i="1"/>
  <c r="S380" i="1"/>
  <c r="R379" i="1"/>
  <c r="P380" i="1"/>
  <c r="R380" i="1" s="1"/>
  <c r="J383" i="1"/>
  <c r="A382" i="1" l="1"/>
  <c r="D382" i="1" s="1"/>
  <c r="E381" i="1"/>
  <c r="F381" i="1" s="1"/>
  <c r="G382" i="1" s="1"/>
  <c r="K369" i="1"/>
  <c r="L368" i="1"/>
  <c r="M368" i="1" s="1"/>
  <c r="N368" i="1" s="1"/>
  <c r="H368" i="1"/>
  <c r="I367" i="1"/>
  <c r="O367" i="1" s="1"/>
  <c r="S381" i="1"/>
  <c r="P381" i="1"/>
  <c r="R381" i="1" s="1"/>
  <c r="T381" i="1"/>
  <c r="J384" i="1"/>
  <c r="A383" i="1" l="1"/>
  <c r="D383" i="1" s="1"/>
  <c r="E382" i="1"/>
  <c r="F382" i="1" s="1"/>
  <c r="G383" i="1" s="1"/>
  <c r="H369" i="1"/>
  <c r="I368" i="1"/>
  <c r="O368" i="1" s="1"/>
  <c r="L369" i="1"/>
  <c r="M369" i="1" s="1"/>
  <c r="N369" i="1" s="1"/>
  <c r="K370" i="1"/>
  <c r="T382" i="1"/>
  <c r="P382" i="1"/>
  <c r="R382" i="1" s="1"/>
  <c r="S382" i="1"/>
  <c r="J385" i="1"/>
  <c r="A384" i="1" l="1"/>
  <c r="D384" i="1" s="1"/>
  <c r="E383" i="1"/>
  <c r="F383" i="1" s="1"/>
  <c r="G384" i="1" s="1"/>
  <c r="K371" i="1"/>
  <c r="L370" i="1"/>
  <c r="M370" i="1" s="1"/>
  <c r="N370" i="1" s="1"/>
  <c r="H370" i="1"/>
  <c r="I369" i="1"/>
  <c r="O369" i="1" s="1"/>
  <c r="P383" i="1"/>
  <c r="R383" i="1" s="1"/>
  <c r="S383" i="1"/>
  <c r="T383" i="1"/>
  <c r="J386" i="1"/>
  <c r="A385" i="1" l="1"/>
  <c r="D385" i="1" s="1"/>
  <c r="E384" i="1"/>
  <c r="F384" i="1" s="1"/>
  <c r="G385" i="1" s="1"/>
  <c r="H371" i="1"/>
  <c r="I370" i="1"/>
  <c r="O370" i="1" s="1"/>
  <c r="K372" i="1"/>
  <c r="L371" i="1"/>
  <c r="M371" i="1" s="1"/>
  <c r="N371" i="1" s="1"/>
  <c r="P384" i="1"/>
  <c r="R384" i="1" s="1"/>
  <c r="T384" i="1"/>
  <c r="S384" i="1"/>
  <c r="J387" i="1"/>
  <c r="A386" i="1" l="1"/>
  <c r="D386" i="1" s="1"/>
  <c r="E385" i="1"/>
  <c r="F385" i="1" s="1"/>
  <c r="G386" i="1" s="1"/>
  <c r="K373" i="1"/>
  <c r="L372" i="1"/>
  <c r="M372" i="1" s="1"/>
  <c r="N372" i="1" s="1"/>
  <c r="H372" i="1"/>
  <c r="I371" i="1"/>
  <c r="O371" i="1" s="1"/>
  <c r="S385" i="1"/>
  <c r="T385" i="1"/>
  <c r="P385" i="1"/>
  <c r="R385" i="1" s="1"/>
  <c r="J388" i="1"/>
  <c r="A387" i="1" l="1"/>
  <c r="D387" i="1" s="1"/>
  <c r="E386" i="1"/>
  <c r="F386" i="1" s="1"/>
  <c r="G387" i="1" s="1"/>
  <c r="H373" i="1"/>
  <c r="I372" i="1"/>
  <c r="O372" i="1" s="1"/>
  <c r="K374" i="1"/>
  <c r="L373" i="1"/>
  <c r="M373" i="1" s="1"/>
  <c r="N373" i="1" s="1"/>
  <c r="T386" i="1"/>
  <c r="P386" i="1"/>
  <c r="R386" i="1" s="1"/>
  <c r="S386" i="1"/>
  <c r="J389" i="1"/>
  <c r="A388" i="1" l="1"/>
  <c r="D388" i="1" s="1"/>
  <c r="E387" i="1"/>
  <c r="F387" i="1" s="1"/>
  <c r="G388" i="1" s="1"/>
  <c r="K375" i="1"/>
  <c r="L374" i="1"/>
  <c r="M374" i="1" s="1"/>
  <c r="N374" i="1" s="1"/>
  <c r="H374" i="1"/>
  <c r="I373" i="1"/>
  <c r="O373" i="1" s="1"/>
  <c r="S387" i="1"/>
  <c r="P387" i="1"/>
  <c r="R387" i="1" s="1"/>
  <c r="T387" i="1"/>
  <c r="J390" i="1"/>
  <c r="A389" i="1" l="1"/>
  <c r="D389" i="1" s="1"/>
  <c r="E388" i="1"/>
  <c r="F388" i="1" s="1"/>
  <c r="G389" i="1" s="1"/>
  <c r="H375" i="1"/>
  <c r="I374" i="1"/>
  <c r="O374" i="1" s="1"/>
  <c r="K376" i="1"/>
  <c r="L375" i="1"/>
  <c r="M375" i="1" s="1"/>
  <c r="N375" i="1" s="1"/>
  <c r="P388" i="1"/>
  <c r="R388" i="1" s="1"/>
  <c r="T388" i="1"/>
  <c r="S388" i="1"/>
  <c r="J391" i="1"/>
  <c r="A390" i="1" l="1"/>
  <c r="D390" i="1" s="1"/>
  <c r="E389" i="1"/>
  <c r="F389" i="1" s="1"/>
  <c r="G390" i="1" s="1"/>
  <c r="K377" i="1"/>
  <c r="L376" i="1"/>
  <c r="M376" i="1" s="1"/>
  <c r="N376" i="1" s="1"/>
  <c r="I375" i="1"/>
  <c r="O375" i="1" s="1"/>
  <c r="H376" i="1"/>
  <c r="S389" i="1"/>
  <c r="T389" i="1"/>
  <c r="P389" i="1"/>
  <c r="R389" i="1" s="1"/>
  <c r="J392" i="1"/>
  <c r="A391" i="1" l="1"/>
  <c r="D391" i="1" s="1"/>
  <c r="E390" i="1"/>
  <c r="F390" i="1" s="1"/>
  <c r="G391" i="1" s="1"/>
  <c r="I376" i="1"/>
  <c r="O376" i="1" s="1"/>
  <c r="H377" i="1"/>
  <c r="L377" i="1"/>
  <c r="M377" i="1" s="1"/>
  <c r="N377" i="1" s="1"/>
  <c r="K378" i="1"/>
  <c r="P390" i="1"/>
  <c r="R390" i="1" s="1"/>
  <c r="T390" i="1"/>
  <c r="S390" i="1"/>
  <c r="J393" i="1"/>
  <c r="A392" i="1" l="1"/>
  <c r="D392" i="1" s="1"/>
  <c r="E391" i="1"/>
  <c r="F391" i="1" s="1"/>
  <c r="G392" i="1" s="1"/>
  <c r="H378" i="1"/>
  <c r="I377" i="1"/>
  <c r="O377" i="1" s="1"/>
  <c r="K379" i="1"/>
  <c r="L378" i="1"/>
  <c r="M378" i="1" s="1"/>
  <c r="N378" i="1" s="1"/>
  <c r="P391" i="1"/>
  <c r="R391" i="1" s="1"/>
  <c r="S391" i="1"/>
  <c r="T391" i="1"/>
  <c r="J394" i="1"/>
  <c r="A393" i="1" l="1"/>
  <c r="D393" i="1" s="1"/>
  <c r="E392" i="1"/>
  <c r="F392" i="1" s="1"/>
  <c r="G393" i="1" s="1"/>
  <c r="S392" i="1"/>
  <c r="K380" i="1"/>
  <c r="L379" i="1"/>
  <c r="M379" i="1" s="1"/>
  <c r="N379" i="1" s="1"/>
  <c r="H379" i="1"/>
  <c r="I378" i="1"/>
  <c r="O378" i="1" s="1"/>
  <c r="T392" i="1"/>
  <c r="P392" i="1"/>
  <c r="R392" i="1" s="1"/>
  <c r="J395" i="1"/>
  <c r="A394" i="1" l="1"/>
  <c r="D394" i="1" s="1"/>
  <c r="E393" i="1"/>
  <c r="F393" i="1" s="1"/>
  <c r="G394" i="1" s="1"/>
  <c r="I379" i="1"/>
  <c r="O379" i="1" s="1"/>
  <c r="H380" i="1"/>
  <c r="K381" i="1"/>
  <c r="L380" i="1"/>
  <c r="M380" i="1" s="1"/>
  <c r="N380" i="1" s="1"/>
  <c r="P393" i="1"/>
  <c r="R393" i="1" s="1"/>
  <c r="S393" i="1"/>
  <c r="T393" i="1"/>
  <c r="J396" i="1"/>
  <c r="A395" i="1" l="1"/>
  <c r="D395" i="1" s="1"/>
  <c r="E394" i="1"/>
  <c r="F394" i="1" s="1"/>
  <c r="G395" i="1" s="1"/>
  <c r="L381" i="1"/>
  <c r="M381" i="1" s="1"/>
  <c r="N381" i="1" s="1"/>
  <c r="K382" i="1"/>
  <c r="H381" i="1"/>
  <c r="I380" i="1"/>
  <c r="O380" i="1" s="1"/>
  <c r="T394" i="1"/>
  <c r="S394" i="1"/>
  <c r="P394" i="1"/>
  <c r="R394" i="1" s="1"/>
  <c r="J397" i="1"/>
  <c r="A396" i="1" l="1"/>
  <c r="D396" i="1" s="1"/>
  <c r="E395" i="1"/>
  <c r="F395" i="1" s="1"/>
  <c r="G396" i="1" s="1"/>
  <c r="H382" i="1"/>
  <c r="I381" i="1"/>
  <c r="O381" i="1" s="1"/>
  <c r="K383" i="1"/>
  <c r="L382" i="1"/>
  <c r="M382" i="1" s="1"/>
  <c r="N382" i="1" s="1"/>
  <c r="S395" i="1"/>
  <c r="P395" i="1"/>
  <c r="R395" i="1" s="1"/>
  <c r="T395" i="1"/>
  <c r="J398" i="1"/>
  <c r="A397" i="1" l="1"/>
  <c r="D397" i="1" s="1"/>
  <c r="E396" i="1"/>
  <c r="F396" i="1" s="1"/>
  <c r="G397" i="1" s="1"/>
  <c r="K384" i="1"/>
  <c r="L383" i="1"/>
  <c r="M383" i="1" s="1"/>
  <c r="N383" i="1" s="1"/>
  <c r="H383" i="1"/>
  <c r="I382" i="1"/>
  <c r="O382" i="1" s="1"/>
  <c r="T396" i="1"/>
  <c r="P396" i="1"/>
  <c r="R396" i="1" s="1"/>
  <c r="S396" i="1"/>
  <c r="J399" i="1"/>
  <c r="A398" i="1" l="1"/>
  <c r="D398" i="1" s="1"/>
  <c r="E397" i="1"/>
  <c r="F397" i="1" s="1"/>
  <c r="G398" i="1" s="1"/>
  <c r="H384" i="1"/>
  <c r="I383" i="1"/>
  <c r="O383" i="1" s="1"/>
  <c r="L384" i="1"/>
  <c r="M384" i="1" s="1"/>
  <c r="N384" i="1" s="1"/>
  <c r="K385" i="1"/>
  <c r="S397" i="1"/>
  <c r="P397" i="1"/>
  <c r="R397" i="1" s="1"/>
  <c r="T397" i="1"/>
  <c r="J400" i="1"/>
  <c r="A399" i="1" l="1"/>
  <c r="D399" i="1" s="1"/>
  <c r="E398" i="1"/>
  <c r="F398" i="1" s="1"/>
  <c r="G399" i="1" s="1"/>
  <c r="L385" i="1"/>
  <c r="M385" i="1" s="1"/>
  <c r="N385" i="1" s="1"/>
  <c r="K386" i="1"/>
  <c r="H385" i="1"/>
  <c r="I384" i="1"/>
  <c r="O384" i="1" s="1"/>
  <c r="P398" i="1"/>
  <c r="R398" i="1" s="1"/>
  <c r="T398" i="1"/>
  <c r="S398" i="1"/>
  <c r="J401" i="1"/>
  <c r="A400" i="1" l="1"/>
  <c r="D400" i="1" s="1"/>
  <c r="E399" i="1"/>
  <c r="F399" i="1" s="1"/>
  <c r="G400" i="1" s="1"/>
  <c r="H386" i="1"/>
  <c r="I385" i="1"/>
  <c r="O385" i="1" s="1"/>
  <c r="L386" i="1"/>
  <c r="M386" i="1" s="1"/>
  <c r="N386" i="1" s="1"/>
  <c r="K387" i="1"/>
  <c r="S399" i="1"/>
  <c r="T399" i="1"/>
  <c r="P399" i="1"/>
  <c r="R399" i="1" s="1"/>
  <c r="J402" i="1"/>
  <c r="A401" i="1" l="1"/>
  <c r="D401" i="1" s="1"/>
  <c r="E400" i="1"/>
  <c r="F400" i="1" s="1"/>
  <c r="G401" i="1" s="1"/>
  <c r="L387" i="1"/>
  <c r="M387" i="1" s="1"/>
  <c r="N387" i="1" s="1"/>
  <c r="K388" i="1"/>
  <c r="H387" i="1"/>
  <c r="I386" i="1"/>
  <c r="O386" i="1" s="1"/>
  <c r="P400" i="1"/>
  <c r="R400" i="1" s="1"/>
  <c r="T400" i="1"/>
  <c r="S400" i="1"/>
  <c r="J403" i="1"/>
  <c r="A402" i="1" l="1"/>
  <c r="D402" i="1" s="1"/>
  <c r="E401" i="1"/>
  <c r="F401" i="1" s="1"/>
  <c r="G402" i="1" s="1"/>
  <c r="H388" i="1"/>
  <c r="I387" i="1"/>
  <c r="O387" i="1" s="1"/>
  <c r="K389" i="1"/>
  <c r="L388" i="1"/>
  <c r="M388" i="1" s="1"/>
  <c r="N388" i="1" s="1"/>
  <c r="S401" i="1"/>
  <c r="T401" i="1"/>
  <c r="P401" i="1"/>
  <c r="R401" i="1" s="1"/>
  <c r="J404" i="1"/>
  <c r="A403" i="1" l="1"/>
  <c r="D403" i="1" s="1"/>
  <c r="E402" i="1"/>
  <c r="F402" i="1" s="1"/>
  <c r="G403" i="1" s="1"/>
  <c r="K390" i="1"/>
  <c r="L389" i="1"/>
  <c r="M389" i="1" s="1"/>
  <c r="N389" i="1" s="1"/>
  <c r="H389" i="1"/>
  <c r="I388" i="1"/>
  <c r="O388" i="1" s="1"/>
  <c r="T402" i="1"/>
  <c r="P402" i="1"/>
  <c r="R402" i="1" s="1"/>
  <c r="S402" i="1"/>
  <c r="J405" i="1"/>
  <c r="A404" i="1" l="1"/>
  <c r="D404" i="1" s="1"/>
  <c r="E403" i="1"/>
  <c r="F403" i="1" s="1"/>
  <c r="G404" i="1" s="1"/>
  <c r="H390" i="1"/>
  <c r="I389" i="1"/>
  <c r="O389" i="1" s="1"/>
  <c r="K391" i="1"/>
  <c r="L390" i="1"/>
  <c r="M390" i="1" s="1"/>
  <c r="N390" i="1" s="1"/>
  <c r="S403" i="1"/>
  <c r="P403" i="1"/>
  <c r="R403" i="1" s="1"/>
  <c r="T403" i="1"/>
  <c r="J406" i="1"/>
  <c r="A405" i="1" l="1"/>
  <c r="D405" i="1" s="1"/>
  <c r="E404" i="1"/>
  <c r="F404" i="1" s="1"/>
  <c r="G405" i="1" s="1"/>
  <c r="K392" i="1"/>
  <c r="L391" i="1"/>
  <c r="M391" i="1" s="1"/>
  <c r="N391" i="1" s="1"/>
  <c r="I390" i="1"/>
  <c r="O390" i="1" s="1"/>
  <c r="H391" i="1"/>
  <c r="P404" i="1"/>
  <c r="R404" i="1" s="1"/>
  <c r="T404" i="1"/>
  <c r="S404" i="1"/>
  <c r="J407" i="1"/>
  <c r="A406" i="1" l="1"/>
  <c r="D406" i="1" s="1"/>
  <c r="E405" i="1"/>
  <c r="F405" i="1" s="1"/>
  <c r="G406" i="1" s="1"/>
  <c r="H392" i="1"/>
  <c r="I391" i="1"/>
  <c r="O391" i="1" s="1"/>
  <c r="K393" i="1"/>
  <c r="L392" i="1"/>
  <c r="M392" i="1" s="1"/>
  <c r="N392" i="1" s="1"/>
  <c r="S405" i="1"/>
  <c r="T405" i="1"/>
  <c r="P405" i="1"/>
  <c r="R405" i="1" s="1"/>
  <c r="J408" i="1"/>
  <c r="A407" i="1" l="1"/>
  <c r="D407" i="1" s="1"/>
  <c r="E406" i="1"/>
  <c r="F406" i="1" s="1"/>
  <c r="G407" i="1" s="1"/>
  <c r="L393" i="1"/>
  <c r="M393" i="1" s="1"/>
  <c r="N393" i="1" s="1"/>
  <c r="K394" i="1"/>
  <c r="I392" i="1"/>
  <c r="O392" i="1" s="1"/>
  <c r="H393" i="1"/>
  <c r="P406" i="1"/>
  <c r="R406" i="1" s="1"/>
  <c r="T406" i="1"/>
  <c r="S406" i="1"/>
  <c r="J409" i="1"/>
  <c r="A408" i="1" l="1"/>
  <c r="D408" i="1" s="1"/>
  <c r="E407" i="1"/>
  <c r="F407" i="1" s="1"/>
  <c r="G408" i="1" s="1"/>
  <c r="H394" i="1"/>
  <c r="I393" i="1"/>
  <c r="O393" i="1" s="1"/>
  <c r="K395" i="1"/>
  <c r="L394" i="1"/>
  <c r="M394" i="1" s="1"/>
  <c r="N394" i="1" s="1"/>
  <c r="S407" i="1"/>
  <c r="T407" i="1"/>
  <c r="P407" i="1"/>
  <c r="R407" i="1" s="1"/>
  <c r="J410" i="1"/>
  <c r="A409" i="1" l="1"/>
  <c r="D409" i="1" s="1"/>
  <c r="E408" i="1"/>
  <c r="F408" i="1" s="1"/>
  <c r="G409" i="1" s="1"/>
  <c r="K396" i="1"/>
  <c r="L395" i="1"/>
  <c r="M395" i="1" s="1"/>
  <c r="N395" i="1" s="1"/>
  <c r="H395" i="1"/>
  <c r="I394" i="1"/>
  <c r="O394" i="1" s="1"/>
  <c r="P408" i="1"/>
  <c r="R408" i="1" s="1"/>
  <c r="T408" i="1"/>
  <c r="S408" i="1"/>
  <c r="J411" i="1"/>
  <c r="A410" i="1" l="1"/>
  <c r="D410" i="1" s="1"/>
  <c r="E409" i="1"/>
  <c r="F409" i="1" s="1"/>
  <c r="G410" i="1" s="1"/>
  <c r="H396" i="1"/>
  <c r="I395" i="1"/>
  <c r="O395" i="1" s="1"/>
  <c r="L396" i="1"/>
  <c r="M396" i="1" s="1"/>
  <c r="N396" i="1" s="1"/>
  <c r="K397" i="1"/>
  <c r="S409" i="1"/>
  <c r="T409" i="1"/>
  <c r="P409" i="1"/>
  <c r="J412" i="1"/>
  <c r="A411" i="1" l="1"/>
  <c r="D411" i="1" s="1"/>
  <c r="E410" i="1"/>
  <c r="F410" i="1" s="1"/>
  <c r="G411" i="1" s="1"/>
  <c r="K398" i="1"/>
  <c r="L397" i="1"/>
  <c r="M397" i="1" s="1"/>
  <c r="N397" i="1" s="1"/>
  <c r="H397" i="1"/>
  <c r="I396" i="1"/>
  <c r="O396" i="1" s="1"/>
  <c r="P410" i="1"/>
  <c r="R410" i="1" s="1"/>
  <c r="T410" i="1"/>
  <c r="S410" i="1"/>
  <c r="R409" i="1"/>
  <c r="J413" i="1"/>
  <c r="A412" i="1" l="1"/>
  <c r="D412" i="1" s="1"/>
  <c r="E411" i="1"/>
  <c r="F411" i="1" s="1"/>
  <c r="G412" i="1" s="1"/>
  <c r="H398" i="1"/>
  <c r="I397" i="1"/>
  <c r="O397" i="1" s="1"/>
  <c r="L398" i="1"/>
  <c r="M398" i="1" s="1"/>
  <c r="N398" i="1" s="1"/>
  <c r="K399" i="1"/>
  <c r="S411" i="1"/>
  <c r="P411" i="1"/>
  <c r="R411" i="1" s="1"/>
  <c r="T411" i="1"/>
  <c r="J414" i="1"/>
  <c r="A413" i="1" l="1"/>
  <c r="D413" i="1" s="1"/>
  <c r="E412" i="1"/>
  <c r="F412" i="1" s="1"/>
  <c r="G413" i="1" s="1"/>
  <c r="K400" i="1"/>
  <c r="L399" i="1"/>
  <c r="M399" i="1" s="1"/>
  <c r="N399" i="1" s="1"/>
  <c r="H399" i="1"/>
  <c r="I398" i="1"/>
  <c r="O398" i="1" s="1"/>
  <c r="T412" i="1"/>
  <c r="P412" i="1"/>
  <c r="R412" i="1" s="1"/>
  <c r="S412" i="1"/>
  <c r="J415" i="1"/>
  <c r="A414" i="1" l="1"/>
  <c r="D414" i="1" s="1"/>
  <c r="E413" i="1"/>
  <c r="F413" i="1" s="1"/>
  <c r="G414" i="1" s="1"/>
  <c r="H400" i="1"/>
  <c r="I399" i="1"/>
  <c r="O399" i="1" s="1"/>
  <c r="K401" i="1"/>
  <c r="L400" i="1"/>
  <c r="M400" i="1" s="1"/>
  <c r="N400" i="1" s="1"/>
  <c r="S413" i="1"/>
  <c r="P413" i="1"/>
  <c r="R413" i="1" s="1"/>
  <c r="T413" i="1"/>
  <c r="J416" i="1"/>
  <c r="A415" i="1" l="1"/>
  <c r="D415" i="1" s="1"/>
  <c r="E414" i="1"/>
  <c r="F414" i="1" s="1"/>
  <c r="G415" i="1" s="1"/>
  <c r="K402" i="1"/>
  <c r="L401" i="1"/>
  <c r="M401" i="1" s="1"/>
  <c r="N401" i="1" s="1"/>
  <c r="H401" i="1"/>
  <c r="I400" i="1"/>
  <c r="O400" i="1" s="1"/>
  <c r="T414" i="1"/>
  <c r="P414" i="1"/>
  <c r="R414" i="1" s="1"/>
  <c r="S414" i="1"/>
  <c r="J417" i="1"/>
  <c r="A416" i="1" l="1"/>
  <c r="D416" i="1" s="1"/>
  <c r="E415" i="1"/>
  <c r="F415" i="1" s="1"/>
  <c r="G416" i="1" s="1"/>
  <c r="H402" i="1"/>
  <c r="I401" i="1"/>
  <c r="O401" i="1" s="1"/>
  <c r="K403" i="1"/>
  <c r="L402" i="1"/>
  <c r="M402" i="1" s="1"/>
  <c r="N402" i="1" s="1"/>
  <c r="S415" i="1"/>
  <c r="P415" i="1"/>
  <c r="R415" i="1" s="1"/>
  <c r="T415" i="1"/>
  <c r="J418" i="1"/>
  <c r="A417" i="1" l="1"/>
  <c r="D417" i="1" s="1"/>
  <c r="E416" i="1"/>
  <c r="F416" i="1" s="1"/>
  <c r="G417" i="1" s="1"/>
  <c r="L403" i="1"/>
  <c r="M403" i="1" s="1"/>
  <c r="N403" i="1" s="1"/>
  <c r="K404" i="1"/>
  <c r="H403" i="1"/>
  <c r="I402" i="1"/>
  <c r="O402" i="1" s="1"/>
  <c r="T416" i="1"/>
  <c r="P416" i="1"/>
  <c r="R416" i="1" s="1"/>
  <c r="S416" i="1"/>
  <c r="J419" i="1"/>
  <c r="A418" i="1" l="1"/>
  <c r="D418" i="1" s="1"/>
  <c r="E417" i="1"/>
  <c r="F417" i="1" s="1"/>
  <c r="G418" i="1" s="1"/>
  <c r="H404" i="1"/>
  <c r="I403" i="1"/>
  <c r="O403" i="1" s="1"/>
  <c r="K405" i="1"/>
  <c r="L404" i="1"/>
  <c r="M404" i="1" s="1"/>
  <c r="N404" i="1" s="1"/>
  <c r="S417" i="1"/>
  <c r="P417" i="1"/>
  <c r="R417" i="1" s="1"/>
  <c r="T417" i="1"/>
  <c r="J420" i="1"/>
  <c r="A419" i="1" l="1"/>
  <c r="D419" i="1" s="1"/>
  <c r="E418" i="1"/>
  <c r="F418" i="1" s="1"/>
  <c r="G419" i="1" s="1"/>
  <c r="K406" i="1"/>
  <c r="L405" i="1"/>
  <c r="M405" i="1" s="1"/>
  <c r="N405" i="1" s="1"/>
  <c r="I404" i="1"/>
  <c r="O404" i="1" s="1"/>
  <c r="H405" i="1"/>
  <c r="T418" i="1"/>
  <c r="P418" i="1"/>
  <c r="R418" i="1" s="1"/>
  <c r="S418" i="1"/>
  <c r="J421" i="1"/>
  <c r="A420" i="1" l="1"/>
  <c r="D420" i="1" s="1"/>
  <c r="E419" i="1"/>
  <c r="F419" i="1" s="1"/>
  <c r="G420" i="1" s="1"/>
  <c r="K407" i="1"/>
  <c r="L406" i="1"/>
  <c r="M406" i="1" s="1"/>
  <c r="N406" i="1" s="1"/>
  <c r="H406" i="1"/>
  <c r="I405" i="1"/>
  <c r="O405" i="1" s="1"/>
  <c r="P419" i="1"/>
  <c r="R419" i="1" s="1"/>
  <c r="S419" i="1"/>
  <c r="T419" i="1"/>
  <c r="J422" i="1"/>
  <c r="A421" i="1" l="1"/>
  <c r="D421" i="1" s="1"/>
  <c r="E420" i="1"/>
  <c r="F420" i="1" s="1"/>
  <c r="G421" i="1" s="1"/>
  <c r="S420" i="1"/>
  <c r="H407" i="1"/>
  <c r="I406" i="1"/>
  <c r="O406" i="1" s="1"/>
  <c r="K408" i="1"/>
  <c r="L407" i="1"/>
  <c r="M407" i="1" s="1"/>
  <c r="N407" i="1" s="1"/>
  <c r="T420" i="1"/>
  <c r="P420" i="1"/>
  <c r="R420" i="1" s="1"/>
  <c r="J423" i="1"/>
  <c r="A422" i="1" l="1"/>
  <c r="D422" i="1" s="1"/>
  <c r="E421" i="1"/>
  <c r="F421" i="1" s="1"/>
  <c r="G422" i="1" s="1"/>
  <c r="H408" i="1"/>
  <c r="I407" i="1"/>
  <c r="O407" i="1" s="1"/>
  <c r="L408" i="1"/>
  <c r="M408" i="1" s="1"/>
  <c r="N408" i="1" s="1"/>
  <c r="K409" i="1"/>
  <c r="S421" i="1"/>
  <c r="P421" i="1"/>
  <c r="R421" i="1" s="1"/>
  <c r="T421" i="1"/>
  <c r="J424" i="1"/>
  <c r="A423" i="1" l="1"/>
  <c r="D423" i="1" s="1"/>
  <c r="E422" i="1"/>
  <c r="F422" i="1" s="1"/>
  <c r="G423" i="1" s="1"/>
  <c r="I408" i="1"/>
  <c r="O408" i="1" s="1"/>
  <c r="H409" i="1"/>
  <c r="L409" i="1"/>
  <c r="M409" i="1" s="1"/>
  <c r="N409" i="1" s="1"/>
  <c r="K410" i="1"/>
  <c r="T422" i="1"/>
  <c r="P422" i="1"/>
  <c r="R422" i="1" s="1"/>
  <c r="S422" i="1"/>
  <c r="J425" i="1"/>
  <c r="A424" i="1" l="1"/>
  <c r="D424" i="1" s="1"/>
  <c r="E423" i="1"/>
  <c r="F423" i="1" s="1"/>
  <c r="G424" i="1" s="1"/>
  <c r="H410" i="1"/>
  <c r="I409" i="1"/>
  <c r="O409" i="1" s="1"/>
  <c r="K411" i="1"/>
  <c r="L410" i="1"/>
  <c r="M410" i="1" s="1"/>
  <c r="N410" i="1" s="1"/>
  <c r="S423" i="1"/>
  <c r="P423" i="1"/>
  <c r="R423" i="1" s="1"/>
  <c r="T423" i="1"/>
  <c r="J426" i="1"/>
  <c r="A425" i="1" l="1"/>
  <c r="D425" i="1" s="1"/>
  <c r="E425" i="1" s="1"/>
  <c r="E424" i="1"/>
  <c r="F424" i="1" s="1"/>
  <c r="G425" i="1" s="1"/>
  <c r="K412" i="1"/>
  <c r="L411" i="1"/>
  <c r="M411" i="1" s="1"/>
  <c r="N411" i="1" s="1"/>
  <c r="H411" i="1"/>
  <c r="I410" i="1"/>
  <c r="O410" i="1" s="1"/>
  <c r="T424" i="1"/>
  <c r="P424" i="1"/>
  <c r="R424" i="1" s="1"/>
  <c r="S424" i="1"/>
  <c r="J427" i="1"/>
  <c r="A426" i="1" l="1"/>
  <c r="D426" i="1" s="1"/>
  <c r="E426" i="1" s="1"/>
  <c r="F425" i="1"/>
  <c r="G426" i="1" s="1"/>
  <c r="H412" i="1"/>
  <c r="I411" i="1"/>
  <c r="O411" i="1" s="1"/>
  <c r="K413" i="1"/>
  <c r="L412" i="1"/>
  <c r="M412" i="1" s="1"/>
  <c r="N412" i="1" s="1"/>
  <c r="S425" i="1"/>
  <c r="P425" i="1"/>
  <c r="R425" i="1" s="1"/>
  <c r="T425" i="1"/>
  <c r="J428" i="1"/>
  <c r="A427" i="1" l="1"/>
  <c r="D427" i="1" s="1"/>
  <c r="E427" i="1" s="1"/>
  <c r="F426" i="1"/>
  <c r="G427" i="1" s="1"/>
  <c r="K414" i="1"/>
  <c r="L413" i="1"/>
  <c r="M413" i="1" s="1"/>
  <c r="N413" i="1" s="1"/>
  <c r="H413" i="1"/>
  <c r="I412" i="1"/>
  <c r="O412" i="1" s="1"/>
  <c r="P426" i="1"/>
  <c r="R426" i="1" s="1"/>
  <c r="T426" i="1"/>
  <c r="S426" i="1"/>
  <c r="J429" i="1"/>
  <c r="A428" i="1" l="1"/>
  <c r="D428" i="1" s="1"/>
  <c r="E428" i="1" s="1"/>
  <c r="F427" i="1"/>
  <c r="G428" i="1" s="1"/>
  <c r="H414" i="1"/>
  <c r="I413" i="1"/>
  <c r="O413" i="1" s="1"/>
  <c r="K415" i="1"/>
  <c r="L414" i="1"/>
  <c r="M414" i="1" s="1"/>
  <c r="N414" i="1" s="1"/>
  <c r="S427" i="1"/>
  <c r="T427" i="1"/>
  <c r="P427" i="1"/>
  <c r="R427" i="1" s="1"/>
  <c r="J430" i="1"/>
  <c r="A429" i="1" l="1"/>
  <c r="D429" i="1" s="1"/>
  <c r="F428" i="1"/>
  <c r="G429" i="1" s="1"/>
  <c r="K416" i="1"/>
  <c r="L415" i="1"/>
  <c r="M415" i="1" s="1"/>
  <c r="N415" i="1" s="1"/>
  <c r="H415" i="1"/>
  <c r="I414" i="1"/>
  <c r="O414" i="1" s="1"/>
  <c r="P428" i="1"/>
  <c r="R428" i="1" s="1"/>
  <c r="T428" i="1"/>
  <c r="S428" i="1"/>
  <c r="J431" i="1"/>
  <c r="A430" i="1" l="1"/>
  <c r="D430" i="1" s="1"/>
  <c r="E429" i="1"/>
  <c r="F429" i="1" s="1"/>
  <c r="G430" i="1" s="1"/>
  <c r="I415" i="1"/>
  <c r="O415" i="1" s="1"/>
  <c r="H416" i="1"/>
  <c r="L416" i="1"/>
  <c r="M416" i="1" s="1"/>
  <c r="N416" i="1" s="1"/>
  <c r="K417" i="1"/>
  <c r="S429" i="1"/>
  <c r="T429" i="1"/>
  <c r="P429" i="1"/>
  <c r="J432" i="1"/>
  <c r="S430" i="1" l="1"/>
  <c r="A431" i="1"/>
  <c r="D431" i="1" s="1"/>
  <c r="E430" i="1"/>
  <c r="F430" i="1" s="1"/>
  <c r="G431" i="1" s="1"/>
  <c r="H417" i="1"/>
  <c r="I416" i="1"/>
  <c r="O416" i="1" s="1"/>
  <c r="K418" i="1"/>
  <c r="L417" i="1"/>
  <c r="M417" i="1" s="1"/>
  <c r="N417" i="1" s="1"/>
  <c r="T430" i="1"/>
  <c r="P430" i="1"/>
  <c r="R430" i="1" s="1"/>
  <c r="J433" i="1"/>
  <c r="A432" i="1" l="1"/>
  <c r="D432" i="1" s="1"/>
  <c r="E431" i="1"/>
  <c r="F431" i="1" s="1"/>
  <c r="G432" i="1" s="1"/>
  <c r="K419" i="1"/>
  <c r="L418" i="1"/>
  <c r="M418" i="1" s="1"/>
  <c r="N418" i="1" s="1"/>
  <c r="H418" i="1"/>
  <c r="I417" i="1"/>
  <c r="O417" i="1" s="1"/>
  <c r="S431" i="1"/>
  <c r="P431" i="1"/>
  <c r="R431" i="1" s="1"/>
  <c r="T431" i="1"/>
  <c r="J434" i="1"/>
  <c r="A433" i="1" l="1"/>
  <c r="D433" i="1" s="1"/>
  <c r="E432" i="1"/>
  <c r="F432" i="1" s="1"/>
  <c r="G433" i="1" s="1"/>
  <c r="H419" i="1"/>
  <c r="I418" i="1"/>
  <c r="O418" i="1" s="1"/>
  <c r="K420" i="1"/>
  <c r="L419" i="1"/>
  <c r="M419" i="1" s="1"/>
  <c r="N419" i="1" s="1"/>
  <c r="T432" i="1"/>
  <c r="P432" i="1"/>
  <c r="R432" i="1" s="1"/>
  <c r="S432" i="1"/>
  <c r="J435" i="1"/>
  <c r="A434" i="1" l="1"/>
  <c r="D434" i="1" s="1"/>
  <c r="E433" i="1"/>
  <c r="F433" i="1" s="1"/>
  <c r="G434" i="1" s="1"/>
  <c r="L420" i="1"/>
  <c r="M420" i="1" s="1"/>
  <c r="N420" i="1" s="1"/>
  <c r="K421" i="1"/>
  <c r="H420" i="1"/>
  <c r="I419" i="1"/>
  <c r="O419" i="1" s="1"/>
  <c r="S433" i="1"/>
  <c r="P433" i="1"/>
  <c r="R433" i="1" s="1"/>
  <c r="T433" i="1"/>
  <c r="A435" i="1" l="1"/>
  <c r="D435" i="1" s="1"/>
  <c r="E434" i="1"/>
  <c r="F434" i="1" s="1"/>
  <c r="G435" i="1" s="1"/>
  <c r="I420" i="1"/>
  <c r="O420" i="1" s="1"/>
  <c r="H421" i="1"/>
  <c r="K422" i="1"/>
  <c r="L421" i="1"/>
  <c r="M421" i="1" s="1"/>
  <c r="N421" i="1" s="1"/>
  <c r="P434" i="1"/>
  <c r="R434" i="1" s="1"/>
  <c r="T434" i="1"/>
  <c r="S434" i="1"/>
  <c r="E435" i="1" l="1"/>
  <c r="F435" i="1" s="1"/>
  <c r="K423" i="1"/>
  <c r="L422" i="1"/>
  <c r="M422" i="1" s="1"/>
  <c r="N422" i="1" s="1"/>
  <c r="H422" i="1"/>
  <c r="I421" i="1"/>
  <c r="O421" i="1" s="1"/>
  <c r="S435" i="1"/>
  <c r="P435" i="1"/>
  <c r="T435" i="1"/>
  <c r="H423" i="1" l="1"/>
  <c r="I422" i="1"/>
  <c r="O422" i="1" s="1"/>
  <c r="K424" i="1"/>
  <c r="L423" i="1"/>
  <c r="M423" i="1" s="1"/>
  <c r="N423" i="1" s="1"/>
  <c r="K425" i="1" l="1"/>
  <c r="L424" i="1"/>
  <c r="M424" i="1" s="1"/>
  <c r="N424" i="1" s="1"/>
  <c r="H424" i="1"/>
  <c r="I423" i="1"/>
  <c r="O423" i="1" s="1"/>
  <c r="H425" i="1" l="1"/>
  <c r="I424" i="1"/>
  <c r="O424" i="1" s="1"/>
  <c r="L425" i="1"/>
  <c r="M425" i="1" s="1"/>
  <c r="N425" i="1" s="1"/>
  <c r="K426" i="1"/>
  <c r="K427" i="1" l="1"/>
  <c r="L426" i="1"/>
  <c r="M426" i="1" s="1"/>
  <c r="N426" i="1" s="1"/>
  <c r="H426" i="1"/>
  <c r="I425" i="1"/>
  <c r="O425" i="1" s="1"/>
  <c r="H427" i="1" l="1"/>
  <c r="I426" i="1"/>
  <c r="O426" i="1" s="1"/>
  <c r="K428" i="1"/>
  <c r="L427" i="1"/>
  <c r="M427" i="1" s="1"/>
  <c r="N427" i="1" s="1"/>
  <c r="K429" i="1" l="1"/>
  <c r="L428" i="1"/>
  <c r="M428" i="1" s="1"/>
  <c r="N428" i="1" s="1"/>
  <c r="H428" i="1"/>
  <c r="I427" i="1"/>
  <c r="O427" i="1" s="1"/>
  <c r="H429" i="1" l="1"/>
  <c r="I428" i="1"/>
  <c r="O428" i="1" s="1"/>
  <c r="L429" i="1"/>
  <c r="M429" i="1" s="1"/>
  <c r="N429" i="1" s="1"/>
  <c r="K430" i="1"/>
  <c r="K431" i="1" l="1"/>
  <c r="L430" i="1"/>
  <c r="M430" i="1" s="1"/>
  <c r="N430" i="1" s="1"/>
  <c r="H430" i="1"/>
  <c r="I429" i="1"/>
  <c r="O429" i="1" s="1"/>
  <c r="H431" i="1" l="1"/>
  <c r="I430" i="1"/>
  <c r="O430" i="1" s="1"/>
  <c r="K432" i="1"/>
  <c r="L431" i="1"/>
  <c r="M431" i="1" s="1"/>
  <c r="N431" i="1" s="1"/>
  <c r="K433" i="1" l="1"/>
  <c r="L432" i="1"/>
  <c r="M432" i="1" s="1"/>
  <c r="N432" i="1" s="1"/>
  <c r="I431" i="1"/>
  <c r="O431" i="1" s="1"/>
  <c r="H432" i="1"/>
  <c r="H433" i="1" l="1"/>
  <c r="I432" i="1"/>
  <c r="O432" i="1" s="1"/>
  <c r="K434" i="1"/>
  <c r="L433" i="1"/>
  <c r="M433" i="1" s="1"/>
  <c r="N433" i="1" s="1"/>
  <c r="K435" i="1" l="1"/>
  <c r="L434" i="1"/>
  <c r="M434" i="1" s="1"/>
  <c r="N434" i="1" s="1"/>
  <c r="H434" i="1"/>
  <c r="I433" i="1"/>
  <c r="O433" i="1" s="1"/>
  <c r="H435" i="1" l="1"/>
  <c r="I434" i="1"/>
  <c r="O434" i="1" s="1"/>
  <c r="L435" i="1"/>
  <c r="M435" i="1" s="1"/>
  <c r="N435" i="1" s="1"/>
  <c r="I435" i="1" l="1"/>
  <c r="O435" i="1" s="1"/>
  <c r="R238" i="1" l="1"/>
  <c r="C239" i="1" s="1"/>
  <c r="X16" i="1"/>
  <c r="AB17" i="1" s="1"/>
  <c r="AC16" i="1"/>
  <c r="Z17" i="1" l="1"/>
  <c r="AC17" i="1" s="1"/>
  <c r="R303" i="1"/>
  <c r="C240" i="1"/>
  <c r="Q239" i="1"/>
  <c r="B239" i="1" l="1"/>
  <c r="C241" i="1"/>
  <c r="Q240" i="1"/>
  <c r="B240" i="1" s="1"/>
  <c r="X17" i="1"/>
  <c r="Z18" i="1" l="1"/>
  <c r="AA18" i="1"/>
  <c r="R364" i="1" s="1"/>
  <c r="C242" i="1"/>
  <c r="Q241" i="1"/>
  <c r="B241" i="1" l="1"/>
  <c r="AC18" i="1"/>
  <c r="Q242" i="1"/>
  <c r="B242" i="1" s="1"/>
  <c r="C243" i="1"/>
  <c r="X18" i="1"/>
  <c r="AB19" i="1" s="1"/>
  <c r="Q243" i="1" l="1"/>
  <c r="C244" i="1"/>
  <c r="Z19" i="1"/>
  <c r="R429" i="1"/>
  <c r="B243" i="1" l="1"/>
  <c r="X19" i="1"/>
  <c r="Q244" i="1"/>
  <c r="B244" i="1" s="1"/>
  <c r="C245" i="1"/>
  <c r="AC19" i="1"/>
  <c r="C246" i="1" l="1"/>
  <c r="Q245" i="1"/>
  <c r="AA20" i="1"/>
  <c r="Z20" i="1"/>
  <c r="R435" i="1" l="1"/>
  <c r="AC20" i="1"/>
  <c r="X20" i="1"/>
  <c r="B245" i="1"/>
  <c r="Z21" i="1"/>
  <c r="AA21" i="1"/>
  <c r="C247" i="1"/>
  <c r="Q246" i="1"/>
  <c r="B246" i="1" s="1"/>
  <c r="X21" i="1" l="1"/>
  <c r="C248" i="1"/>
  <c r="Q247" i="1"/>
  <c r="AC21" i="1"/>
  <c r="B247" i="1" l="1"/>
  <c r="C249" i="1"/>
  <c r="Q248" i="1"/>
  <c r="B248" i="1" s="1"/>
  <c r="Z22" i="1"/>
  <c r="AA22" i="1"/>
  <c r="AC22" i="1" l="1"/>
  <c r="X22" i="1"/>
  <c r="C250" i="1"/>
  <c r="Q249" i="1"/>
  <c r="B249" i="1" l="1"/>
  <c r="Q250" i="1"/>
  <c r="B250" i="1" s="1"/>
  <c r="C251" i="1"/>
  <c r="Z23" i="1"/>
  <c r="AA23" i="1"/>
  <c r="X23" i="1" s="1"/>
  <c r="AC23" i="1" l="1"/>
  <c r="Q251" i="1"/>
  <c r="C252" i="1"/>
  <c r="B251" i="1" l="1"/>
  <c r="Q252" i="1"/>
  <c r="B252" i="1" s="1"/>
  <c r="C253" i="1"/>
  <c r="C254" i="1" l="1"/>
  <c r="Q253" i="1"/>
  <c r="B253" i="1" l="1"/>
  <c r="C255" i="1"/>
  <c r="Q254" i="1"/>
  <c r="B254" i="1" s="1"/>
  <c r="C256" i="1" l="1"/>
  <c r="Q255" i="1"/>
  <c r="B255" i="1" l="1"/>
  <c r="C257" i="1"/>
  <c r="Q256" i="1"/>
  <c r="B256" i="1" s="1"/>
  <c r="C258" i="1" l="1"/>
  <c r="Q257" i="1"/>
  <c r="B257" i="1" l="1"/>
  <c r="Q258" i="1"/>
  <c r="B258" i="1" s="1"/>
  <c r="C259" i="1"/>
  <c r="Q259" i="1" l="1"/>
  <c r="C260" i="1"/>
  <c r="B259" i="1" l="1"/>
  <c r="Q260" i="1"/>
  <c r="B260" i="1" s="1"/>
  <c r="C261" i="1"/>
  <c r="C262" i="1" l="1"/>
  <c r="Q261" i="1"/>
  <c r="B261" i="1" l="1"/>
  <c r="C263" i="1"/>
  <c r="Q262" i="1"/>
  <c r="B262" i="1" s="1"/>
  <c r="C264" i="1" l="1"/>
  <c r="Q263" i="1"/>
  <c r="B263" i="1" l="1"/>
  <c r="C265" i="1"/>
  <c r="Q264" i="1"/>
  <c r="B264" i="1" s="1"/>
  <c r="C266" i="1" l="1"/>
  <c r="Q265" i="1"/>
  <c r="B265" i="1" l="1"/>
  <c r="Q266" i="1"/>
  <c r="B266" i="1" s="1"/>
  <c r="C267" i="1"/>
  <c r="Q267" i="1" l="1"/>
  <c r="C268" i="1"/>
  <c r="B267" i="1" l="1"/>
  <c r="Q268" i="1"/>
  <c r="B268" i="1" s="1"/>
  <c r="C269" i="1"/>
  <c r="C270" i="1" l="1"/>
  <c r="Q269" i="1"/>
  <c r="B269" i="1" l="1"/>
  <c r="C271" i="1"/>
  <c r="Q270" i="1"/>
  <c r="B270" i="1" s="1"/>
  <c r="C272" i="1" l="1"/>
  <c r="Q271" i="1"/>
  <c r="B271" i="1" l="1"/>
  <c r="C273" i="1"/>
  <c r="Q272" i="1"/>
  <c r="B272" i="1" s="1"/>
  <c r="C274" i="1" l="1"/>
  <c r="Q273" i="1"/>
  <c r="B273" i="1" l="1"/>
  <c r="Q274" i="1"/>
  <c r="B274" i="1" s="1"/>
  <c r="C275" i="1"/>
  <c r="Q275" i="1" l="1"/>
  <c r="C276" i="1"/>
  <c r="B275" i="1" l="1"/>
  <c r="Q276" i="1"/>
  <c r="B276" i="1" s="1"/>
  <c r="C277" i="1"/>
  <c r="C278" i="1" l="1"/>
  <c r="Q277" i="1"/>
  <c r="B277" i="1" l="1"/>
  <c r="C279" i="1"/>
  <c r="Q278" i="1"/>
  <c r="B278" i="1" s="1"/>
  <c r="C280" i="1" l="1"/>
  <c r="Q279" i="1"/>
  <c r="B279" i="1" s="1"/>
  <c r="C281" i="1" l="1"/>
  <c r="Q280" i="1"/>
  <c r="B280" i="1" s="1"/>
  <c r="C282" i="1" l="1"/>
  <c r="Q281" i="1"/>
  <c r="B281" i="1" s="1"/>
  <c r="Q282" i="1" l="1"/>
  <c r="C283" i="1"/>
  <c r="B282" i="1" l="1"/>
  <c r="Q283" i="1"/>
  <c r="B283" i="1" s="1"/>
  <c r="C284" i="1"/>
  <c r="Q284" i="1" l="1"/>
  <c r="B284" i="1" s="1"/>
  <c r="C285" i="1"/>
  <c r="C286" i="1" l="1"/>
  <c r="Q285" i="1"/>
  <c r="B285" i="1" l="1"/>
  <c r="C287" i="1"/>
  <c r="Q286" i="1"/>
  <c r="B286" i="1" s="1"/>
  <c r="C288" i="1" l="1"/>
  <c r="Q287" i="1"/>
  <c r="B287" i="1" s="1"/>
  <c r="C289" i="1" l="1"/>
  <c r="Q288" i="1"/>
  <c r="B288" i="1" l="1"/>
  <c r="C290" i="1"/>
  <c r="Q289" i="1"/>
  <c r="B289" i="1" s="1"/>
  <c r="Q290" i="1" l="1"/>
  <c r="C291" i="1"/>
  <c r="B290" i="1" l="1"/>
  <c r="Q291" i="1"/>
  <c r="B291" i="1" s="1"/>
  <c r="C292" i="1"/>
  <c r="Q292" i="1" l="1"/>
  <c r="C293" i="1"/>
  <c r="B292" i="1" l="1"/>
  <c r="C294" i="1"/>
  <c r="Q293" i="1"/>
  <c r="B293" i="1" s="1"/>
  <c r="C295" i="1" l="1"/>
  <c r="Q294" i="1"/>
  <c r="B294" i="1" l="1"/>
  <c r="C296" i="1"/>
  <c r="Q295" i="1"/>
  <c r="B295" i="1" s="1"/>
  <c r="C297" i="1" l="1"/>
  <c r="Q296" i="1"/>
  <c r="B296" i="1" l="1"/>
  <c r="Q297" i="1"/>
  <c r="B297" i="1" s="1"/>
  <c r="C298" i="1"/>
  <c r="Q298" i="1" l="1"/>
  <c r="C299" i="1"/>
  <c r="B298" i="1" l="1"/>
  <c r="Q299" i="1"/>
  <c r="B299" i="1" s="1"/>
  <c r="C300" i="1"/>
  <c r="Q300" i="1" l="1"/>
  <c r="C301" i="1"/>
  <c r="B300" i="1" l="1"/>
  <c r="C302" i="1"/>
  <c r="Q301" i="1"/>
  <c r="B301" i="1" s="1"/>
  <c r="C303" i="1" l="1"/>
  <c r="Q302" i="1"/>
  <c r="B302" i="1" s="1"/>
  <c r="C304" i="1" l="1"/>
  <c r="Q303" i="1"/>
  <c r="B303" i="1" l="1"/>
  <c r="Q304" i="1"/>
  <c r="B304" i="1" s="1"/>
  <c r="C305" i="1"/>
  <c r="Q305" i="1" l="1"/>
  <c r="C306" i="1"/>
  <c r="B305" i="1" l="1"/>
  <c r="Q306" i="1"/>
  <c r="B306" i="1" s="1"/>
  <c r="C307" i="1"/>
  <c r="Q307" i="1" l="1"/>
  <c r="C308" i="1"/>
  <c r="B307" i="1" l="1"/>
  <c r="Q308" i="1"/>
  <c r="B308" i="1" s="1"/>
  <c r="C309" i="1"/>
  <c r="C310" i="1" l="1"/>
  <c r="Q309" i="1"/>
  <c r="B309" i="1" l="1"/>
  <c r="C311" i="1"/>
  <c r="Q310" i="1"/>
  <c r="B310" i="1" s="1"/>
  <c r="C312" i="1" l="1"/>
  <c r="Q311" i="1"/>
  <c r="B311" i="1" l="1"/>
  <c r="Q312" i="1"/>
  <c r="B312" i="1" s="1"/>
  <c r="C313" i="1"/>
  <c r="Q313" i="1" l="1"/>
  <c r="C314" i="1"/>
  <c r="B313" i="1" l="1"/>
  <c r="Q314" i="1"/>
  <c r="B314" i="1" s="1"/>
  <c r="C315" i="1"/>
  <c r="Q315" i="1" l="1"/>
  <c r="C316" i="1"/>
  <c r="B315" i="1" l="1"/>
  <c r="Q316" i="1"/>
  <c r="B316" i="1" s="1"/>
  <c r="C317" i="1"/>
  <c r="C318" i="1" l="1"/>
  <c r="Q317" i="1"/>
  <c r="B317" i="1" l="1"/>
  <c r="C319" i="1"/>
  <c r="Q318" i="1"/>
  <c r="B318" i="1" s="1"/>
  <c r="C320" i="1" l="1"/>
  <c r="Q319" i="1"/>
  <c r="B319" i="1" l="1"/>
  <c r="Q320" i="1"/>
  <c r="B320" i="1" s="1"/>
  <c r="C321" i="1"/>
  <c r="Q321" i="1" l="1"/>
  <c r="C322" i="1"/>
  <c r="B321" i="1" l="1"/>
  <c r="Q322" i="1"/>
  <c r="B322" i="1" s="1"/>
  <c r="C323" i="1"/>
  <c r="Q323" i="1" l="1"/>
  <c r="C324" i="1"/>
  <c r="B323" i="1" l="1"/>
  <c r="Q324" i="1"/>
  <c r="B324" i="1" s="1"/>
  <c r="C325" i="1"/>
  <c r="C326" i="1" l="1"/>
  <c r="Q325" i="1"/>
  <c r="B325" i="1" l="1"/>
  <c r="C327" i="1"/>
  <c r="Q326" i="1"/>
  <c r="B326" i="1" s="1"/>
  <c r="C328" i="1" l="1"/>
  <c r="Q327" i="1"/>
  <c r="B327" i="1" l="1"/>
  <c r="Q328" i="1"/>
  <c r="B328" i="1" s="1"/>
  <c r="C329" i="1"/>
  <c r="Q329" i="1" l="1"/>
  <c r="C330" i="1"/>
  <c r="B329" i="1" l="1"/>
  <c r="Q330" i="1"/>
  <c r="B330" i="1" s="1"/>
  <c r="C331" i="1"/>
  <c r="Q331" i="1" l="1"/>
  <c r="C332" i="1"/>
  <c r="B331" i="1" l="1"/>
  <c r="Q332" i="1"/>
  <c r="B332" i="1" s="1"/>
  <c r="C333" i="1"/>
  <c r="C334" i="1" l="1"/>
  <c r="Q333" i="1"/>
  <c r="B333" i="1" l="1"/>
  <c r="C335" i="1"/>
  <c r="Q334" i="1"/>
  <c r="B334" i="1" s="1"/>
  <c r="C336" i="1" l="1"/>
  <c r="Q335" i="1"/>
  <c r="B335" i="1" l="1"/>
  <c r="Q336" i="1"/>
  <c r="B336" i="1" s="1"/>
  <c r="C337" i="1"/>
  <c r="Q337" i="1" l="1"/>
  <c r="C338" i="1"/>
  <c r="B337" i="1" l="1"/>
  <c r="Q338" i="1"/>
  <c r="B338" i="1" s="1"/>
  <c r="C339" i="1"/>
  <c r="Q339" i="1" l="1"/>
  <c r="C340" i="1"/>
  <c r="B339" i="1" l="1"/>
  <c r="Q340" i="1"/>
  <c r="B340" i="1" s="1"/>
  <c r="C341" i="1"/>
  <c r="C342" i="1" l="1"/>
  <c r="Q341" i="1"/>
  <c r="B341" i="1" l="1"/>
  <c r="C343" i="1"/>
  <c r="Q342" i="1"/>
  <c r="B342" i="1" s="1"/>
  <c r="C344" i="1" l="1"/>
  <c r="Q343" i="1"/>
  <c r="B343" i="1" l="1"/>
  <c r="Q344" i="1"/>
  <c r="B344" i="1" s="1"/>
  <c r="C345" i="1"/>
  <c r="Q345" i="1" l="1"/>
  <c r="B345" i="1" s="1"/>
  <c r="C346" i="1"/>
  <c r="Q346" i="1" l="1"/>
  <c r="C347" i="1"/>
  <c r="B346" i="1" l="1"/>
  <c r="Q347" i="1"/>
  <c r="B347" i="1" s="1"/>
  <c r="C348" i="1"/>
  <c r="Q348" i="1" l="1"/>
  <c r="C349" i="1"/>
  <c r="B348" i="1" l="1"/>
  <c r="C350" i="1"/>
  <c r="Q349" i="1"/>
  <c r="B349" i="1" s="1"/>
  <c r="C351" i="1" l="1"/>
  <c r="Q350" i="1"/>
  <c r="B350" i="1" l="1"/>
  <c r="C352" i="1"/>
  <c r="Q351" i="1"/>
  <c r="B351" i="1" s="1"/>
  <c r="Q352" i="1" l="1"/>
  <c r="C353" i="1"/>
  <c r="B352" i="1" l="1"/>
  <c r="Q353" i="1"/>
  <c r="B353" i="1" s="1"/>
  <c r="C354" i="1"/>
  <c r="Q354" i="1" l="1"/>
  <c r="C355" i="1"/>
  <c r="B354" i="1" l="1"/>
  <c r="Q355" i="1"/>
  <c r="B355" i="1" s="1"/>
  <c r="C356" i="1"/>
  <c r="Q356" i="1" l="1"/>
  <c r="C357" i="1"/>
  <c r="B356" i="1" l="1"/>
  <c r="Q357" i="1"/>
  <c r="B357" i="1" s="1"/>
  <c r="C358" i="1"/>
  <c r="C359" i="1" l="1"/>
  <c r="Q358" i="1"/>
  <c r="B358" i="1" l="1"/>
  <c r="Q359" i="1"/>
  <c r="B359" i="1" s="1"/>
  <c r="C360" i="1"/>
  <c r="Q360" i="1" l="1"/>
  <c r="C361" i="1"/>
  <c r="B360" i="1" l="1"/>
  <c r="Q361" i="1"/>
  <c r="B361" i="1" s="1"/>
  <c r="C362" i="1"/>
  <c r="Q362" i="1" l="1"/>
  <c r="C363" i="1"/>
  <c r="B362" i="1" l="1"/>
  <c r="Q363" i="1"/>
  <c r="B363" i="1" s="1"/>
  <c r="C364" i="1"/>
  <c r="Q364" i="1" l="1"/>
  <c r="C365" i="1"/>
  <c r="B364" i="1" l="1"/>
  <c r="C366" i="1"/>
  <c r="Q365" i="1"/>
  <c r="B365" i="1" s="1"/>
  <c r="Q366" i="1" l="1"/>
  <c r="C367" i="1"/>
  <c r="B366" i="1" l="1"/>
  <c r="Q367" i="1"/>
  <c r="B367" i="1" s="1"/>
  <c r="C368" i="1"/>
  <c r="Q368" i="1" l="1"/>
  <c r="C369" i="1"/>
  <c r="B368" i="1" l="1"/>
  <c r="Q369" i="1"/>
  <c r="B369" i="1" s="1"/>
  <c r="C370" i="1"/>
  <c r="Q370" i="1" l="1"/>
  <c r="C371" i="1"/>
  <c r="B370" i="1" l="1"/>
  <c r="Q371" i="1"/>
  <c r="B371" i="1" s="1"/>
  <c r="C372" i="1"/>
  <c r="Q372" i="1" l="1"/>
  <c r="C373" i="1"/>
  <c r="B372" i="1" l="1"/>
  <c r="C374" i="1"/>
  <c r="Q373" i="1"/>
  <c r="B373" i="1" s="1"/>
  <c r="Q374" i="1" l="1"/>
  <c r="C375" i="1"/>
  <c r="B374" i="1" l="1"/>
  <c r="Q375" i="1"/>
  <c r="B375" i="1" s="1"/>
  <c r="C376" i="1"/>
  <c r="Q376" i="1" l="1"/>
  <c r="C377" i="1"/>
  <c r="B376" i="1" l="1"/>
  <c r="Q377" i="1"/>
  <c r="B377" i="1" s="1"/>
  <c r="C378" i="1"/>
  <c r="Q378" i="1" l="1"/>
  <c r="C379" i="1"/>
  <c r="B378" i="1" l="1"/>
  <c r="Q379" i="1"/>
  <c r="B379" i="1" s="1"/>
  <c r="C380" i="1"/>
  <c r="Q380" i="1" l="1"/>
  <c r="C381" i="1"/>
  <c r="B380" i="1" l="1"/>
  <c r="C382" i="1"/>
  <c r="Q381" i="1"/>
  <c r="B381" i="1" s="1"/>
  <c r="Q382" i="1" l="1"/>
  <c r="C383" i="1"/>
  <c r="B382" i="1" l="1"/>
  <c r="Q383" i="1"/>
  <c r="B383" i="1" s="1"/>
  <c r="C384" i="1"/>
  <c r="Q384" i="1" l="1"/>
  <c r="C385" i="1"/>
  <c r="B384" i="1" l="1"/>
  <c r="Q385" i="1"/>
  <c r="B385" i="1" s="1"/>
  <c r="C386" i="1"/>
  <c r="Q386" i="1" l="1"/>
  <c r="C387" i="1"/>
  <c r="B386" i="1" l="1"/>
  <c r="Q387" i="1"/>
  <c r="B387" i="1" s="1"/>
  <c r="C388" i="1"/>
  <c r="Q388" i="1" l="1"/>
  <c r="C389" i="1"/>
  <c r="B388" i="1" l="1"/>
  <c r="C390" i="1"/>
  <c r="Q389" i="1"/>
  <c r="B389" i="1" s="1"/>
  <c r="Q390" i="1" l="1"/>
  <c r="C391" i="1"/>
  <c r="B390" i="1" l="1"/>
  <c r="Q391" i="1"/>
  <c r="B391" i="1" s="1"/>
  <c r="C392" i="1"/>
  <c r="Q392" i="1" l="1"/>
  <c r="C393" i="1"/>
  <c r="B392" i="1" l="1"/>
  <c r="Q393" i="1"/>
  <c r="B393" i="1" s="1"/>
  <c r="C394" i="1"/>
  <c r="Q394" i="1" l="1"/>
  <c r="C395" i="1"/>
  <c r="B394" i="1" l="1"/>
  <c r="Q395" i="1"/>
  <c r="B395" i="1" s="1"/>
  <c r="C396" i="1"/>
  <c r="Q396" i="1" l="1"/>
  <c r="C397" i="1"/>
  <c r="B396" i="1" l="1"/>
  <c r="Q397" i="1"/>
  <c r="B397" i="1" s="1"/>
  <c r="C398" i="1"/>
  <c r="Q398" i="1" l="1"/>
  <c r="C399" i="1"/>
  <c r="B398" i="1" l="1"/>
  <c r="Q399" i="1"/>
  <c r="B399" i="1" s="1"/>
  <c r="C400" i="1"/>
  <c r="Q400" i="1" l="1"/>
  <c r="C401" i="1"/>
  <c r="B400" i="1" l="1"/>
  <c r="Q401" i="1"/>
  <c r="B401" i="1" s="1"/>
  <c r="C402" i="1"/>
  <c r="Q402" i="1" l="1"/>
  <c r="C403" i="1"/>
  <c r="B402" i="1" l="1"/>
  <c r="Q403" i="1"/>
  <c r="B403" i="1" s="1"/>
  <c r="C404" i="1"/>
  <c r="Q404" i="1" l="1"/>
  <c r="C405" i="1"/>
  <c r="B404" i="1" l="1"/>
  <c r="C406" i="1"/>
  <c r="Q405" i="1"/>
  <c r="B405" i="1" s="1"/>
  <c r="Q406" i="1" l="1"/>
  <c r="C407" i="1"/>
  <c r="B406" i="1" l="1"/>
  <c r="Q407" i="1"/>
  <c r="B407" i="1" s="1"/>
  <c r="C408" i="1"/>
  <c r="Q408" i="1" l="1"/>
  <c r="C409" i="1"/>
  <c r="B408" i="1" l="1"/>
  <c r="Q409" i="1"/>
  <c r="B409" i="1" s="1"/>
  <c r="C410" i="1"/>
  <c r="Q410" i="1" l="1"/>
  <c r="C411" i="1"/>
  <c r="B410" i="1" l="1"/>
  <c r="Q411" i="1"/>
  <c r="B411" i="1" s="1"/>
  <c r="C412" i="1"/>
  <c r="Q412" i="1" l="1"/>
  <c r="C413" i="1"/>
  <c r="B412" i="1" l="1"/>
  <c r="Q413" i="1"/>
  <c r="B413" i="1" s="1"/>
  <c r="C414" i="1"/>
  <c r="Q414" i="1" l="1"/>
  <c r="C415" i="1"/>
  <c r="B414" i="1" l="1"/>
  <c r="Q415" i="1"/>
  <c r="B415" i="1" s="1"/>
  <c r="C416" i="1"/>
  <c r="Q416" i="1" l="1"/>
  <c r="C417" i="1"/>
  <c r="B416" i="1" l="1"/>
  <c r="Q417" i="1"/>
  <c r="B417" i="1" s="1"/>
  <c r="C418" i="1"/>
  <c r="Q418" i="1" l="1"/>
  <c r="C419" i="1"/>
  <c r="B418" i="1" l="1"/>
  <c r="Q419" i="1"/>
  <c r="B419" i="1" s="1"/>
  <c r="C420" i="1"/>
  <c r="Q420" i="1" l="1"/>
  <c r="C421" i="1"/>
  <c r="B420" i="1" l="1"/>
  <c r="Q421" i="1"/>
  <c r="B421" i="1" s="1"/>
  <c r="C422" i="1"/>
  <c r="Q422" i="1" l="1"/>
  <c r="C423" i="1"/>
  <c r="B422" i="1" l="1"/>
  <c r="Q423" i="1"/>
  <c r="B423" i="1" s="1"/>
  <c r="C424" i="1"/>
  <c r="Q424" i="1" l="1"/>
  <c r="C425" i="1"/>
  <c r="B424" i="1" l="1"/>
  <c r="Q425" i="1"/>
  <c r="B425" i="1" s="1"/>
  <c r="C426" i="1"/>
  <c r="Q426" i="1" l="1"/>
  <c r="C427" i="1"/>
  <c r="B426" i="1" l="1"/>
  <c r="C428" i="1"/>
  <c r="Q427" i="1"/>
  <c r="B427" i="1" s="1"/>
  <c r="Q428" i="1" l="1"/>
  <c r="C429" i="1"/>
  <c r="B428" i="1" l="1"/>
  <c r="Q429" i="1"/>
  <c r="C430" i="1"/>
  <c r="B429" i="1" l="1"/>
  <c r="Q430" i="1"/>
  <c r="C431" i="1"/>
  <c r="B430" i="1" l="1"/>
  <c r="Q431" i="1"/>
  <c r="B431" i="1" s="1"/>
  <c r="C432" i="1"/>
  <c r="Q432" i="1" l="1"/>
  <c r="C433" i="1"/>
  <c r="B432" i="1" l="1"/>
  <c r="Q433" i="1"/>
  <c r="B433" i="1" s="1"/>
  <c r="C434" i="1"/>
  <c r="Q434" i="1" l="1"/>
  <c r="C435" i="1"/>
  <c r="B434" i="1" l="1"/>
  <c r="Q435" i="1"/>
  <c r="B43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J177" authorId="0" shapeId="0" xr:uid="{ED3EFD67-4D4D-47DA-8876-59052D4BD591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(V) conforme previsto na Cláusula 5.2.2 e seguintes do Termo de Securitização na hipótese de ocorrência de cada um dos Eventos de Redução de Sobretaxa, o percentual da Sobretaxa será reduzido em 0,067% (sessenta e sete milésimos por cento), e tendo sido verificada a ocorrência dos eventos (ii) e (iii) da Cláusula 5.2.2, o percentual da Sobretaxa será reduzido em 0,134% (cento e trinta e quatro milésimos por cento).</t>
        </r>
      </text>
    </comment>
  </commentList>
</comments>
</file>

<file path=xl/sharedStrings.xml><?xml version="1.0" encoding="utf-8"?>
<sst xmlns="http://schemas.openxmlformats.org/spreadsheetml/2006/main" count="326" uniqueCount="132">
  <si>
    <t>[TABELA DE PAGAMENTOS]</t>
  </si>
  <si>
    <t>[FERIADOS]</t>
  </si>
  <si>
    <t>[DATAS BASE]</t>
  </si>
  <si>
    <t>[CONFIRMAÇÃO DE EVENTOS]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</si>
  <si>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</si>
  <si>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</si>
  <si>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</si>
  <si>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</si>
  <si>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</si>
  <si>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</si>
  <si>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</si>
  <si>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</si>
  <si>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</si>
  <si>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</si>
  <si>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</si>
  <si>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</si>
  <si>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</si>
  <si>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</si>
  <si>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</si>
  <si>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</si>
  <si>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</si>
  <si>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</si>
  <si>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</si>
  <si>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</si>
  <si>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</si>
  <si>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</si>
  <si>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</si>
  <si>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</si>
  <si>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</si>
  <si>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</si>
  <si>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</si>
  <si>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</si>
  <si>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</si>
  <si>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</si>
  <si>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</si>
  <si>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</si>
  <si>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</si>
  <si>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</si>
  <si>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</si>
  <si>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</si>
  <si>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</si>
  <si>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</si>
  <si>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</si>
  <si>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</si>
  <si>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</si>
  <si>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</si>
  <si>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</si>
  <si>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</si>
  <si>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</si>
  <si>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</si>
  <si>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</si>
  <si>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</si>
  <si>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</si>
  <si>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</si>
  <si>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</si>
  <si>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</si>
  <si>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Emissora</t>
  </si>
  <si>
    <t>Título</t>
  </si>
  <si>
    <t>Emissão</t>
  </si>
  <si>
    <t>A+J=</t>
  </si>
  <si>
    <t>Série</t>
  </si>
  <si>
    <t>Código CETIP</t>
  </si>
  <si>
    <t>Código ISIN</t>
  </si>
  <si>
    <t>Parcela</t>
  </si>
  <si>
    <t>AMORT</t>
  </si>
  <si>
    <t>Valor por Deb</t>
  </si>
  <si>
    <t>Debêntures Circ</t>
  </si>
  <si>
    <t>Valor Total</t>
  </si>
  <si>
    <t>Valor Nominal após Amort</t>
  </si>
  <si>
    <t>Saldo Devedor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</si>
  <si>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</si>
  <si>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</si>
  <si>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</si>
  <si>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</si>
  <si>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</si>
  <si>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</si>
  <si>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</si>
  <si>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</si>
  <si>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</si>
  <si>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</si>
  <si>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</si>
  <si>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</si>
  <si>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</si>
  <si>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</si>
  <si>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</si>
  <si>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</si>
  <si>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</si>
  <si>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</si>
  <si>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</si>
  <si>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</si>
  <si>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</si>
  <si>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</si>
  <si>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Títulos em Circulação</t>
  </si>
  <si>
    <t>BRRBRACRI713</t>
  </si>
  <si>
    <t>DI + 3,00% aa</t>
  </si>
  <si>
    <t>RB CAPITAL CIA. SECURITIZAÇÃO  - 1ª EMISSÃO - CRI - 280ª SÉRIE - R$ 138.507.000,00 - 138.507 CRI</t>
  </si>
  <si>
    <t>RB  - FS BIO</t>
  </si>
  <si>
    <t>20F0784287</t>
  </si>
  <si>
    <t>DATA BASE</t>
  </si>
  <si>
    <t>Pagamento</t>
  </si>
  <si>
    <t>Data do Evento</t>
  </si>
  <si>
    <t>Data do Pagamento</t>
  </si>
  <si>
    <t>DATA RENTABILIDADE</t>
  </si>
  <si>
    <t>DATA INTEGRALIZAÇÃO</t>
  </si>
  <si>
    <t>AMEX</t>
  </si>
  <si>
    <t>TOTAL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</si>
  <si>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</si>
  <si>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</si>
  <si>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</si>
  <si>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</si>
  <si>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</si>
  <si>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</si>
  <si>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</si>
  <si>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</si>
  <si>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</si>
  <si>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</si>
  <si>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</si>
  <si>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</si>
  <si>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</si>
  <si>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</si>
  <si>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</si>
  <si>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</si>
  <si>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</si>
  <si>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</si>
  <si>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</si>
  <si>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CONFORME</t>
  </si>
  <si>
    <t>ADITAMENTO 20/05/2021</t>
  </si>
  <si>
    <t>% de Prêmio</t>
  </si>
  <si>
    <t>Valor Unitário de Prêmio</t>
  </si>
  <si>
    <t>Valor Total de Prêmio</t>
  </si>
  <si>
    <t>Valor Total de Pagamento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</si>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</sst>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$&quot;#,##0.00_);[Red]\(&quot;R$&quot;#,##0.00\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9" formatCode="&quot;R$&quot;\ #,##0.00000000;[Red]\-&quot;R$&quot;\ #,##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8"/>
      <color indexed="1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9"/>
      <color rgb="FF0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rgb="FFD9D9D9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0" fontId="19" fillId="9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1" fillId="2" borderId="0" xfId="0" applyFont="1" applyFill="1"/>
    <xf numFmtId="0" fontId="9" fillId="3" borderId="0" xfId="0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4" fillId="0" borderId="1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" xfId="0" applyFont="1" applyBorder="1"/>
    <xf numFmtId="14" fontId="15" fillId="0" borderId="1" xfId="0" applyNumberFormat="1" applyFont="1" applyBorder="1" applyAlignment="1">
      <alignment horizontal="left"/>
    </xf>
    <xf numFmtId="14" fontId="13" fillId="3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8" fillId="5" borderId="0" xfId="0" applyNumberFormat="1" applyFont="1" applyFill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0" borderId="3" xfId="0" applyFont="1" applyBorder="1"/>
    <xf numFmtId="0" fontId="4" fillId="6" borderId="0" xfId="0" applyFont="1" applyFill="1"/>
    <xf numFmtId="0" fontId="8" fillId="6" borderId="0" xfId="0" applyFont="1" applyFill="1"/>
    <xf numFmtId="0" fontId="4" fillId="6" borderId="0" xfId="0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8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3" fillId="0" borderId="1" xfId="0" applyFont="1" applyBorder="1"/>
    <xf numFmtId="0" fontId="12" fillId="0" borderId="1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3" fontId="2" fillId="6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0" fontId="17" fillId="7" borderId="0" xfId="1" applyAlignment="1">
      <alignment horizontal="center"/>
    </xf>
    <xf numFmtId="177" fontId="17" fillId="7" borderId="0" xfId="1" applyNumberFormat="1" applyAlignment="1">
      <alignment horizontal="center"/>
    </xf>
    <xf numFmtId="172" fontId="17" fillId="7" borderId="0" xfId="1" applyNumberFormat="1" applyAlignment="1">
      <alignment horizontal="center"/>
    </xf>
    <xf numFmtId="167" fontId="17" fillId="7" borderId="0" xfId="1" applyNumberFormat="1" applyAlignment="1">
      <alignment horizontal="center"/>
    </xf>
    <xf numFmtId="10" fontId="7" fillId="8" borderId="1" xfId="0" applyNumberFormat="1" applyFont="1" applyFill="1" applyBorder="1" applyAlignment="1">
      <alignment horizontal="centerContinuous"/>
    </xf>
    <xf numFmtId="167" fontId="7" fillId="8" borderId="1" xfId="0" applyNumberFormat="1" applyFont="1" applyFill="1" applyBorder="1" applyAlignment="1">
      <alignment horizontal="centerContinuous"/>
    </xf>
    <xf numFmtId="169" fontId="7" fillId="8" borderId="1" xfId="0" applyNumberFormat="1" applyFont="1" applyFill="1" applyBorder="1" applyAlignment="1">
      <alignment horizontal="centerContinuous"/>
    </xf>
    <xf numFmtId="1" fontId="7" fillId="8" borderId="1" xfId="0" applyNumberFormat="1" applyFont="1" applyFill="1" applyBorder="1" applyAlignment="1">
      <alignment horizontal="centerContinuous"/>
    </xf>
    <xf numFmtId="165" fontId="7" fillId="8" borderId="1" xfId="0" applyNumberFormat="1" applyFont="1" applyFill="1" applyBorder="1" applyAlignment="1">
      <alignment horizontal="centerContinuous"/>
    </xf>
    <xf numFmtId="0" fontId="7" fillId="8" borderId="1" xfId="0" applyFont="1" applyFill="1" applyBorder="1" applyAlignment="1">
      <alignment horizontal="centerContinuous"/>
    </xf>
    <xf numFmtId="166" fontId="7" fillId="8" borderId="1" xfId="0" applyNumberFormat="1" applyFont="1" applyFill="1" applyBorder="1" applyAlignment="1">
      <alignment horizontal="centerContinuous"/>
    </xf>
    <xf numFmtId="0" fontId="18" fillId="8" borderId="1" xfId="0" applyFont="1" applyFill="1" applyBorder="1" applyAlignment="1">
      <alignment horizontal="centerContinuous"/>
    </xf>
    <xf numFmtId="165" fontId="18" fillId="8" borderId="1" xfId="0" applyNumberFormat="1" applyFont="1" applyFill="1" applyBorder="1" applyAlignment="1">
      <alignment horizontal="centerContinuous"/>
    </xf>
    <xf numFmtId="167" fontId="18" fillId="8" borderId="1" xfId="0" applyNumberFormat="1" applyFont="1" applyFill="1" applyBorder="1" applyAlignment="1">
      <alignment horizontal="centerContinuous"/>
    </xf>
    <xf numFmtId="168" fontId="18" fillId="8" borderId="1" xfId="0" applyNumberFormat="1" applyFont="1" applyFill="1" applyBorder="1" applyAlignment="1">
      <alignment horizontal="centerContinuous"/>
    </xf>
    <xf numFmtId="10" fontId="18" fillId="8" borderId="1" xfId="0" applyNumberFormat="1" applyFont="1" applyFill="1" applyBorder="1" applyAlignment="1">
      <alignment horizontal="left"/>
    </xf>
    <xf numFmtId="172" fontId="13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14" fontId="19" fillId="9" borderId="0" xfId="2" applyNumberFormat="1" applyAlignment="1">
      <alignment horizontal="center"/>
    </xf>
    <xf numFmtId="176" fontId="19" fillId="9" borderId="4" xfId="2" applyNumberFormat="1" applyBorder="1" applyAlignment="1">
      <alignment horizontal="center"/>
    </xf>
    <xf numFmtId="172" fontId="20" fillId="9" borderId="0" xfId="2" applyNumberFormat="1" applyFont="1" applyAlignment="1">
      <alignment horizontal="center"/>
    </xf>
    <xf numFmtId="0" fontId="23" fillId="10" borderId="0" xfId="0" applyFont="1" applyFill="1" applyAlignment="1">
      <alignment vertical="center"/>
    </xf>
    <xf numFmtId="164" fontId="23" fillId="10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10" fontId="23" fillId="0" borderId="0" xfId="0" applyNumberFormat="1" applyFont="1" applyAlignment="1">
      <alignment vertical="center"/>
    </xf>
    <xf numFmtId="179" fontId="23" fillId="10" borderId="0" xfId="0" applyNumberFormat="1" applyFont="1" applyFill="1" applyAlignment="1">
      <alignment vertical="center"/>
    </xf>
    <xf numFmtId="3" fontId="16" fillId="6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180975</xdr:rowOff>
    </xdr:from>
    <xdr:to>
      <xdr:col>0</xdr:col>
      <xdr:colOff>1295400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08FEB5-423E-4EC6-8933-6BFBC25292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80975"/>
          <a:ext cx="1190624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114301</xdr:colOff>
      <xdr:row>85</xdr:row>
      <xdr:rowOff>38099</xdr:rowOff>
    </xdr:from>
    <xdr:to>
      <xdr:col>29</xdr:col>
      <xdr:colOff>1169643</xdr:colOff>
      <xdr:row>116</xdr:row>
      <xdr:rowOff>95249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A83D586-E18C-4EE4-BEE0-33A5D613B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65126" y="12849224"/>
          <a:ext cx="5741642" cy="524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85546875" style="61" customWidth="1"/>
    <col min="2" max="2" width="21.42578125" style="5" customWidth="1"/>
    <col min="3" max="4" width="19.7109375" style="5" customWidth="1"/>
    <col min="5" max="5" width="9.140625" style="5" bestFit="1" customWidth="1"/>
    <col min="6" max="6" width="15" style="5" customWidth="1"/>
    <col min="7" max="8" width="17.5703125" style="5" customWidth="1"/>
    <col min="9" max="9" width="13.85546875" style="5" bestFit="1" customWidth="1"/>
    <col min="10" max="10" width="11.42578125" style="5" bestFit="1" customWidth="1"/>
    <col min="11" max="11" width="15" style="5" customWidth="1"/>
    <col min="12" max="13" width="9" style="5" bestFit="1" customWidth="1"/>
    <col min="14" max="14" width="17.5703125" style="5" customWidth="1"/>
    <col min="15" max="15" width="14.85546875" style="5" bestFit="1" customWidth="1"/>
    <col min="16" max="16" width="6.42578125" style="5" bestFit="1" customWidth="1"/>
    <col min="17" max="17" width="14.85546875" style="5" bestFit="1" customWidth="1"/>
    <col min="18" max="18" width="18.140625" style="5" bestFit="1" customWidth="1"/>
    <col min="19" max="19" width="16.28515625" style="5" customWidth="1"/>
    <col min="20" max="20" width="23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20.140625" style="5" bestFit="1" customWidth="1"/>
    <col min="28" max="28" width="16.85546875" style="5" bestFit="1" customWidth="1"/>
    <col min="29" max="29" width="20.140625" style="5" bestFit="1" customWidth="1"/>
    <col min="30" max="30" width="19.28515625" style="5" bestFit="1" customWidth="1"/>
    <col min="31" max="31" width="11.140625" style="5" customWidth="1"/>
    <col min="32" max="32" width="15" style="5" customWidth="1"/>
    <col min="33" max="33" width="18.85546875" style="5" customWidth="1"/>
    <col min="34" max="34" width="39.42578125" style="5" customWidth="1"/>
    <col min="35" max="187" width="20.140625" style="5" customWidth="1"/>
    <col min="188" max="226" width="12.42578125" style="5" customWidth="1"/>
    <col min="227" max="227" width="20.140625" style="6" customWidth="1"/>
    <col min="228" max="228" width="21.42578125" style="6" customWidth="1"/>
    <col min="229" max="229" width="22.7109375" style="6" customWidth="1"/>
    <col min="230" max="230" width="13.7109375" style="6" customWidth="1"/>
    <col min="231" max="231" width="15" style="6" customWidth="1"/>
    <col min="232" max="233" width="17.5703125" style="6" customWidth="1"/>
    <col min="234" max="234" width="26.5703125" style="6" customWidth="1"/>
    <col min="235" max="235" width="16.28515625" style="6" customWidth="1"/>
    <col min="236" max="236" width="15" style="6" customWidth="1"/>
    <col min="237" max="238" width="12.42578125" style="6" customWidth="1"/>
    <col min="239" max="240" width="17.5703125" style="6" customWidth="1"/>
    <col min="241" max="241" width="7.28515625" style="6" customWidth="1"/>
    <col min="242" max="242" width="21.42578125" style="6" customWidth="1"/>
    <col min="243" max="244" width="16.28515625" style="6" customWidth="1"/>
    <col min="245" max="245" width="20.140625" style="6" customWidth="1"/>
    <col min="246" max="246" width="24" style="6" customWidth="1"/>
    <col min="247" max="247" width="18.85546875" style="6" customWidth="1"/>
    <col min="248" max="248" width="15" style="6" customWidth="1"/>
    <col min="249" max="249" width="20.140625" style="6" customWidth="1"/>
    <col min="250" max="250" width="16.28515625" style="6" customWidth="1"/>
    <col min="251" max="251" width="6" style="6" customWidth="1"/>
    <col min="252" max="252" width="12.42578125" style="6" customWidth="1"/>
    <col min="253" max="255" width="15" style="6" customWidth="1"/>
    <col min="256" max="256" width="7.28515625" style="6" customWidth="1"/>
    <col min="257" max="257" width="11.140625" style="6" customWidth="1"/>
    <col min="258" max="258" width="15" style="6" customWidth="1"/>
    <col min="259" max="259" width="18.85546875" style="6" customWidth="1"/>
    <col min="260" max="260" width="16.28515625" style="6" customWidth="1"/>
    <col min="261" max="261" width="25.28515625" style="6" customWidth="1"/>
    <col min="262" max="262" width="20.140625" style="6" customWidth="1"/>
    <col min="263" max="263" width="15" style="6" customWidth="1"/>
    <col min="264" max="264" width="17.5703125" style="6" customWidth="1"/>
    <col min="265" max="265" width="16.28515625" style="6" customWidth="1"/>
    <col min="266" max="267" width="15" style="6" customWidth="1"/>
    <col min="268" max="268" width="17.5703125" style="6" customWidth="1"/>
    <col min="269" max="269" width="20.140625" style="6" customWidth="1"/>
    <col min="270" max="270" width="16.28515625" style="6" customWidth="1"/>
    <col min="271" max="271" width="25.28515625" style="6" customWidth="1"/>
    <col min="272" max="272" width="18.85546875" style="6" customWidth="1"/>
    <col min="273" max="275" width="20.140625" style="6" customWidth="1"/>
    <col min="276" max="276" width="39.42578125" style="6" customWidth="1"/>
    <col min="277" max="277" width="25.28515625" style="6" customWidth="1"/>
    <col min="278" max="443" width="20.140625" style="6" customWidth="1"/>
    <col min="444" max="482" width="12.42578125" style="6" customWidth="1"/>
    <col min="483" max="483" width="20.140625" style="6" customWidth="1"/>
    <col min="484" max="484" width="21.42578125" style="6" customWidth="1"/>
    <col min="485" max="485" width="22.7109375" style="6" customWidth="1"/>
    <col min="486" max="486" width="13.7109375" style="6" customWidth="1"/>
    <col min="487" max="487" width="15" style="6" customWidth="1"/>
    <col min="488" max="489" width="17.5703125" style="6" customWidth="1"/>
    <col min="490" max="490" width="26.5703125" style="6" customWidth="1"/>
    <col min="491" max="491" width="16.28515625" style="6" customWidth="1"/>
    <col min="492" max="492" width="15" style="6" customWidth="1"/>
    <col min="493" max="494" width="12.42578125" style="6" customWidth="1"/>
    <col min="495" max="496" width="17.5703125" style="6" customWidth="1"/>
    <col min="497" max="497" width="7.28515625" style="6" customWidth="1"/>
    <col min="498" max="498" width="21.42578125" style="6" customWidth="1"/>
    <col min="499" max="500" width="16.28515625" style="6" customWidth="1"/>
    <col min="501" max="501" width="20.140625" style="6" customWidth="1"/>
    <col min="502" max="502" width="24" style="6" customWidth="1"/>
    <col min="503" max="503" width="18.85546875" style="6" customWidth="1"/>
    <col min="504" max="504" width="15" style="6" customWidth="1"/>
    <col min="505" max="505" width="20.140625" style="6" customWidth="1"/>
    <col min="506" max="506" width="16.28515625" style="6" customWidth="1"/>
    <col min="507" max="507" width="6" style="6" customWidth="1"/>
    <col min="508" max="508" width="12.42578125" style="6" customWidth="1"/>
    <col min="509" max="511" width="15" style="6" customWidth="1"/>
    <col min="512" max="512" width="7.28515625" style="6" customWidth="1"/>
    <col min="513" max="513" width="11.140625" style="6" customWidth="1"/>
    <col min="514" max="514" width="15" style="6" customWidth="1"/>
    <col min="515" max="515" width="18.85546875" style="6" customWidth="1"/>
    <col min="516" max="516" width="16.28515625" style="6" customWidth="1"/>
    <col min="517" max="517" width="25.28515625" style="6" customWidth="1"/>
    <col min="518" max="518" width="20.140625" style="6" customWidth="1"/>
    <col min="519" max="519" width="15" style="6" customWidth="1"/>
    <col min="520" max="520" width="17.5703125" style="6" customWidth="1"/>
    <col min="521" max="521" width="16.28515625" style="6" customWidth="1"/>
    <col min="522" max="523" width="15" style="6" customWidth="1"/>
    <col min="524" max="524" width="17.5703125" style="6" customWidth="1"/>
    <col min="525" max="525" width="20.140625" style="6" customWidth="1"/>
    <col min="526" max="526" width="16.28515625" style="6" customWidth="1"/>
    <col min="527" max="527" width="25.28515625" style="6" customWidth="1"/>
    <col min="528" max="528" width="18.85546875" style="6" customWidth="1"/>
    <col min="529" max="531" width="20.140625" style="6" customWidth="1"/>
    <col min="532" max="532" width="39.42578125" style="6" customWidth="1"/>
    <col min="533" max="533" width="25.28515625" style="6" customWidth="1"/>
    <col min="534" max="699" width="20.140625" style="6" customWidth="1"/>
    <col min="700" max="738" width="12.42578125" style="6" customWidth="1"/>
    <col min="739" max="739" width="20.140625" style="6" customWidth="1"/>
    <col min="740" max="740" width="21.42578125" style="6" customWidth="1"/>
    <col min="741" max="741" width="22.7109375" style="6" customWidth="1"/>
    <col min="742" max="742" width="13.7109375" style="6" customWidth="1"/>
    <col min="743" max="743" width="15" style="6" customWidth="1"/>
    <col min="744" max="745" width="17.5703125" style="6" customWidth="1"/>
    <col min="746" max="746" width="26.5703125" style="6" customWidth="1"/>
    <col min="747" max="747" width="16.28515625" style="6" customWidth="1"/>
    <col min="748" max="748" width="15" style="6" customWidth="1"/>
    <col min="749" max="750" width="12.42578125" style="6" customWidth="1"/>
    <col min="751" max="752" width="17.5703125" style="6" customWidth="1"/>
    <col min="753" max="753" width="7.28515625" style="6" customWidth="1"/>
    <col min="754" max="754" width="21.42578125" style="6" customWidth="1"/>
    <col min="755" max="756" width="16.28515625" style="6" customWidth="1"/>
    <col min="757" max="757" width="20.140625" style="6" customWidth="1"/>
    <col min="758" max="758" width="24" style="6" customWidth="1"/>
    <col min="759" max="759" width="18.85546875" style="6" customWidth="1"/>
    <col min="760" max="760" width="15" style="6" customWidth="1"/>
    <col min="761" max="761" width="20.140625" style="6" customWidth="1"/>
    <col min="762" max="762" width="16.28515625" style="6" customWidth="1"/>
    <col min="763" max="763" width="6" style="6" customWidth="1"/>
    <col min="764" max="764" width="12.42578125" style="6" customWidth="1"/>
    <col min="765" max="767" width="15" style="6" customWidth="1"/>
    <col min="768" max="768" width="7.28515625" style="6" customWidth="1"/>
    <col min="769" max="769" width="11.140625" style="6" customWidth="1"/>
    <col min="770" max="770" width="15" style="6" customWidth="1"/>
    <col min="771" max="771" width="18.85546875" style="6" customWidth="1"/>
    <col min="772" max="772" width="16.28515625" style="6" customWidth="1"/>
    <col min="773" max="773" width="25.28515625" style="6" customWidth="1"/>
    <col min="774" max="774" width="20.140625" style="6" customWidth="1"/>
    <col min="775" max="775" width="15" style="6" customWidth="1"/>
    <col min="776" max="776" width="17.5703125" style="6" customWidth="1"/>
    <col min="777" max="777" width="16.28515625" style="6" customWidth="1"/>
    <col min="778" max="779" width="15" style="6" customWidth="1"/>
    <col min="780" max="780" width="17.5703125" style="6" customWidth="1"/>
    <col min="781" max="781" width="20.140625" style="6" customWidth="1"/>
    <col min="782" max="782" width="16.28515625" style="6" customWidth="1"/>
    <col min="783" max="783" width="25.28515625" style="6" customWidth="1"/>
    <col min="784" max="784" width="18.85546875" style="6" customWidth="1"/>
    <col min="785" max="787" width="20.140625" style="6" customWidth="1"/>
    <col min="788" max="788" width="39.42578125" style="6" customWidth="1"/>
    <col min="789" max="789" width="25.28515625" style="6" customWidth="1"/>
    <col min="790" max="955" width="20.140625" style="6" customWidth="1"/>
    <col min="956" max="994" width="12.42578125" style="6" customWidth="1"/>
    <col min="995" max="995" width="20.140625" style="6" customWidth="1"/>
    <col min="996" max="996" width="21.42578125" style="6" customWidth="1"/>
    <col min="997" max="997" width="22.7109375" style="6" customWidth="1"/>
    <col min="998" max="998" width="13.7109375" style="6" customWidth="1"/>
    <col min="999" max="999" width="15" style="6" customWidth="1"/>
    <col min="1000" max="1001" width="17.5703125" style="6" customWidth="1"/>
    <col min="1002" max="1002" width="26.5703125" style="6" customWidth="1"/>
    <col min="1003" max="1003" width="16.28515625" style="6" customWidth="1"/>
    <col min="1004" max="1004" width="15" style="6" customWidth="1"/>
    <col min="1005" max="1006" width="12.42578125" style="6" customWidth="1"/>
    <col min="1007" max="1008" width="17.5703125" style="6" customWidth="1"/>
    <col min="1009" max="1009" width="7.28515625" style="6" customWidth="1"/>
    <col min="1010" max="1010" width="21.42578125" style="6" customWidth="1"/>
    <col min="1011" max="1012" width="16.28515625" style="6" customWidth="1"/>
    <col min="1013" max="1013" width="20.140625" style="6" customWidth="1"/>
    <col min="1014" max="1014" width="24" style="6" customWidth="1"/>
    <col min="1015" max="1015" width="18.85546875" style="6" customWidth="1"/>
    <col min="1016" max="1016" width="15" style="6" customWidth="1"/>
    <col min="1017" max="1017" width="20.140625" style="6" customWidth="1"/>
    <col min="1018" max="1018" width="16.28515625" style="6" customWidth="1"/>
    <col min="1019" max="1019" width="6" style="6" customWidth="1"/>
    <col min="1020" max="1020" width="12.42578125" style="6" customWidth="1"/>
    <col min="1021" max="1023" width="15" style="6" customWidth="1"/>
    <col min="1024" max="1024" width="7.28515625" style="6" customWidth="1"/>
    <col min="1025" max="1025" width="11.140625" style="6" customWidth="1"/>
    <col min="1026" max="1026" width="15" style="6" customWidth="1"/>
    <col min="1027" max="1027" width="18.85546875" style="6" customWidth="1"/>
    <col min="1028" max="1028" width="16.28515625" style="6" customWidth="1"/>
    <col min="1029" max="1029" width="25.28515625" style="6" customWidth="1"/>
    <col min="1030" max="1030" width="20.140625" style="6" customWidth="1"/>
    <col min="1031" max="1031" width="15" style="6" customWidth="1"/>
    <col min="1032" max="1032" width="17.5703125" style="6" customWidth="1"/>
    <col min="1033" max="1033" width="16.28515625" style="6" customWidth="1"/>
    <col min="1034" max="1035" width="15" style="6" customWidth="1"/>
    <col min="1036" max="1036" width="17.5703125" style="6" customWidth="1"/>
    <col min="1037" max="1037" width="20.140625" style="6" customWidth="1"/>
    <col min="1038" max="1038" width="16.28515625" style="6" customWidth="1"/>
    <col min="1039" max="1039" width="25.28515625" style="6" customWidth="1"/>
    <col min="1040" max="1040" width="18.85546875" style="6" customWidth="1"/>
    <col min="1041" max="1043" width="20.140625" style="6" customWidth="1"/>
    <col min="1044" max="1044" width="39.42578125" style="6" customWidth="1"/>
    <col min="1045" max="1045" width="25.28515625" style="6" customWidth="1"/>
    <col min="1046" max="1211" width="20.140625" style="6" customWidth="1"/>
    <col min="1212" max="1250" width="12.42578125" style="6" customWidth="1"/>
    <col min="1251" max="1251" width="20.140625" style="6" customWidth="1"/>
    <col min="1252" max="1252" width="21.42578125" style="6" customWidth="1"/>
    <col min="1253" max="1253" width="22.7109375" style="6" customWidth="1"/>
    <col min="1254" max="1254" width="13.7109375" style="6" customWidth="1"/>
    <col min="1255" max="1255" width="15" style="6" customWidth="1"/>
    <col min="1256" max="1257" width="17.5703125" style="6" customWidth="1"/>
    <col min="1258" max="1258" width="26.5703125" style="6" customWidth="1"/>
    <col min="1259" max="1259" width="16.28515625" style="6" customWidth="1"/>
    <col min="1260" max="1260" width="15" style="6" customWidth="1"/>
    <col min="1261" max="1262" width="12.42578125" style="6" customWidth="1"/>
    <col min="1263" max="1264" width="17.5703125" style="6" customWidth="1"/>
    <col min="1265" max="1265" width="7.28515625" style="6" customWidth="1"/>
    <col min="1266" max="1266" width="21.42578125" style="6" customWidth="1"/>
    <col min="1267" max="1268" width="16.28515625" style="6" customWidth="1"/>
    <col min="1269" max="1269" width="20.140625" style="6" customWidth="1"/>
    <col min="1270" max="1270" width="24" style="6" customWidth="1"/>
    <col min="1271" max="1271" width="18.85546875" style="6" customWidth="1"/>
    <col min="1272" max="1272" width="15" style="6" customWidth="1"/>
    <col min="1273" max="1273" width="20.140625" style="6" customWidth="1"/>
    <col min="1274" max="1274" width="16.28515625" style="6" customWidth="1"/>
    <col min="1275" max="1275" width="6" style="6" customWidth="1"/>
    <col min="1276" max="1276" width="12.42578125" style="6" customWidth="1"/>
    <col min="1277" max="1279" width="15" style="6" customWidth="1"/>
    <col min="1280" max="1280" width="7.28515625" style="6" customWidth="1"/>
    <col min="1281" max="1281" width="11.140625" style="6" customWidth="1"/>
    <col min="1282" max="1282" width="15" style="6" customWidth="1"/>
    <col min="1283" max="1283" width="18.85546875" style="6" customWidth="1"/>
    <col min="1284" max="1284" width="16.28515625" style="6" customWidth="1"/>
    <col min="1285" max="1285" width="25.28515625" style="6" customWidth="1"/>
    <col min="1286" max="1286" width="20.140625" style="6" customWidth="1"/>
    <col min="1287" max="1287" width="15" style="6" customWidth="1"/>
    <col min="1288" max="1288" width="17.5703125" style="6" customWidth="1"/>
    <col min="1289" max="1289" width="16.28515625" style="6" customWidth="1"/>
    <col min="1290" max="1291" width="15" style="6" customWidth="1"/>
    <col min="1292" max="1292" width="17.5703125" style="6" customWidth="1"/>
    <col min="1293" max="1293" width="20.140625" style="6" customWidth="1"/>
    <col min="1294" max="1294" width="16.28515625" style="6" customWidth="1"/>
    <col min="1295" max="1295" width="25.28515625" style="6" customWidth="1"/>
    <col min="1296" max="1296" width="18.85546875" style="6" customWidth="1"/>
    <col min="1297" max="1299" width="20.140625" style="6" customWidth="1"/>
    <col min="1300" max="1300" width="39.42578125" style="6" customWidth="1"/>
    <col min="1301" max="1301" width="25.28515625" style="6" customWidth="1"/>
    <col min="1302" max="1467" width="20.140625" style="6" customWidth="1"/>
    <col min="1468" max="1506" width="12.42578125" style="6" customWidth="1"/>
    <col min="1507" max="1507" width="20.140625" style="6" customWidth="1"/>
    <col min="1508" max="1508" width="21.42578125" style="6" customWidth="1"/>
    <col min="1509" max="1509" width="22.7109375" style="6" customWidth="1"/>
    <col min="1510" max="1510" width="13.7109375" style="6" customWidth="1"/>
    <col min="1511" max="1511" width="15" style="6" customWidth="1"/>
    <col min="1512" max="1513" width="17.5703125" style="6" customWidth="1"/>
    <col min="1514" max="1514" width="26.5703125" style="6" customWidth="1"/>
    <col min="1515" max="1515" width="16.28515625" style="6" customWidth="1"/>
    <col min="1516" max="1516" width="15" style="6" customWidth="1"/>
    <col min="1517" max="1518" width="12.42578125" style="6" customWidth="1"/>
    <col min="1519" max="1520" width="17.5703125" style="6" customWidth="1"/>
    <col min="1521" max="1521" width="7.28515625" style="6" customWidth="1"/>
    <col min="1522" max="1522" width="21.42578125" style="6" customWidth="1"/>
    <col min="1523" max="1524" width="16.28515625" style="6" customWidth="1"/>
    <col min="1525" max="1525" width="20.140625" style="6" customWidth="1"/>
    <col min="1526" max="1526" width="24" style="6" customWidth="1"/>
    <col min="1527" max="1527" width="18.85546875" style="6" customWidth="1"/>
    <col min="1528" max="1528" width="15" style="6" customWidth="1"/>
    <col min="1529" max="1529" width="20.140625" style="6" customWidth="1"/>
    <col min="1530" max="1530" width="16.28515625" style="6" customWidth="1"/>
    <col min="1531" max="1531" width="6" style="6" customWidth="1"/>
    <col min="1532" max="1532" width="12.42578125" style="6" customWidth="1"/>
    <col min="1533" max="1535" width="15" style="6" customWidth="1"/>
    <col min="1536" max="1536" width="7.28515625" style="6" customWidth="1"/>
    <col min="1537" max="1537" width="11.140625" style="6" customWidth="1"/>
    <col min="1538" max="1538" width="15" style="6" customWidth="1"/>
    <col min="1539" max="1539" width="18.85546875" style="6" customWidth="1"/>
    <col min="1540" max="1540" width="16.28515625" style="6" customWidth="1"/>
    <col min="1541" max="1541" width="25.28515625" style="6" customWidth="1"/>
    <col min="1542" max="1542" width="20.140625" style="6" customWidth="1"/>
    <col min="1543" max="1543" width="15" style="6" customWidth="1"/>
    <col min="1544" max="1544" width="17.5703125" style="6" customWidth="1"/>
    <col min="1545" max="1545" width="16.28515625" style="6" customWidth="1"/>
    <col min="1546" max="1547" width="15" style="6" customWidth="1"/>
    <col min="1548" max="1548" width="17.5703125" style="6" customWidth="1"/>
    <col min="1549" max="1549" width="20.140625" style="6" customWidth="1"/>
    <col min="1550" max="1550" width="16.28515625" style="6" customWidth="1"/>
    <col min="1551" max="1551" width="25.28515625" style="6" customWidth="1"/>
    <col min="1552" max="1552" width="18.85546875" style="6" customWidth="1"/>
    <col min="1553" max="1555" width="20.140625" style="6" customWidth="1"/>
    <col min="1556" max="1556" width="39.42578125" style="6" customWidth="1"/>
    <col min="1557" max="1557" width="25.28515625" style="6" customWidth="1"/>
    <col min="1558" max="1723" width="20.140625" style="6" customWidth="1"/>
    <col min="1724" max="1762" width="12.42578125" style="6" customWidth="1"/>
    <col min="1763" max="1763" width="20.140625" style="6" customWidth="1"/>
    <col min="1764" max="1764" width="21.42578125" style="6" customWidth="1"/>
    <col min="1765" max="1765" width="22.7109375" style="6" customWidth="1"/>
    <col min="1766" max="1766" width="13.7109375" style="6" customWidth="1"/>
    <col min="1767" max="1767" width="15" style="6" customWidth="1"/>
    <col min="1768" max="1769" width="17.5703125" style="6" customWidth="1"/>
    <col min="1770" max="1770" width="26.5703125" style="6" customWidth="1"/>
    <col min="1771" max="1771" width="16.28515625" style="6" customWidth="1"/>
    <col min="1772" max="1772" width="15" style="6" customWidth="1"/>
    <col min="1773" max="1774" width="12.42578125" style="6" customWidth="1"/>
    <col min="1775" max="1776" width="17.5703125" style="6" customWidth="1"/>
    <col min="1777" max="1777" width="7.28515625" style="6" customWidth="1"/>
    <col min="1778" max="1778" width="21.42578125" style="6" customWidth="1"/>
    <col min="1779" max="1780" width="16.28515625" style="6" customWidth="1"/>
    <col min="1781" max="1781" width="20.140625" style="6" customWidth="1"/>
    <col min="1782" max="1782" width="24" style="6" customWidth="1"/>
    <col min="1783" max="1783" width="18.85546875" style="6" customWidth="1"/>
    <col min="1784" max="1784" width="15" style="6" customWidth="1"/>
    <col min="1785" max="1785" width="20.140625" style="6" customWidth="1"/>
    <col min="1786" max="1786" width="16.28515625" style="6" customWidth="1"/>
    <col min="1787" max="1787" width="6" style="6" customWidth="1"/>
    <col min="1788" max="1788" width="12.42578125" style="6" customWidth="1"/>
    <col min="1789" max="1791" width="15" style="6" customWidth="1"/>
    <col min="1792" max="1792" width="7.28515625" style="6" customWidth="1"/>
    <col min="1793" max="1793" width="11.140625" style="6" customWidth="1"/>
    <col min="1794" max="1794" width="15" style="6" customWidth="1"/>
    <col min="1795" max="1795" width="18.85546875" style="6" customWidth="1"/>
    <col min="1796" max="1796" width="16.28515625" style="6" customWidth="1"/>
    <col min="1797" max="1797" width="25.28515625" style="6" customWidth="1"/>
    <col min="1798" max="1798" width="20.140625" style="6" customWidth="1"/>
    <col min="1799" max="1799" width="15" style="6" customWidth="1"/>
    <col min="1800" max="1800" width="17.5703125" style="6" customWidth="1"/>
    <col min="1801" max="1801" width="16.28515625" style="6" customWidth="1"/>
    <col min="1802" max="1803" width="15" style="6" customWidth="1"/>
    <col min="1804" max="1804" width="17.5703125" style="6" customWidth="1"/>
    <col min="1805" max="1805" width="20.140625" style="6" customWidth="1"/>
    <col min="1806" max="1806" width="16.28515625" style="6" customWidth="1"/>
    <col min="1807" max="1807" width="25.28515625" style="6" customWidth="1"/>
    <col min="1808" max="1808" width="18.85546875" style="6" customWidth="1"/>
    <col min="1809" max="1811" width="20.140625" style="6" customWidth="1"/>
    <col min="1812" max="1812" width="39.42578125" style="6" customWidth="1"/>
    <col min="1813" max="1813" width="25.28515625" style="6" customWidth="1"/>
    <col min="1814" max="1979" width="20.140625" style="6" customWidth="1"/>
    <col min="1980" max="2018" width="12.42578125" style="6" customWidth="1"/>
    <col min="2019" max="2019" width="20.140625" style="6" customWidth="1"/>
    <col min="2020" max="2020" width="21.42578125" style="6" customWidth="1"/>
    <col min="2021" max="2021" width="22.7109375" style="6" customWidth="1"/>
    <col min="2022" max="2022" width="13.7109375" style="6" customWidth="1"/>
    <col min="2023" max="2023" width="15" style="6" customWidth="1"/>
    <col min="2024" max="2025" width="17.5703125" style="6" customWidth="1"/>
    <col min="2026" max="2026" width="26.5703125" style="6" customWidth="1"/>
    <col min="2027" max="2027" width="16.28515625" style="6" customWidth="1"/>
    <col min="2028" max="2028" width="15" style="6" customWidth="1"/>
    <col min="2029" max="2030" width="12.42578125" style="6" customWidth="1"/>
    <col min="2031" max="2032" width="17.5703125" style="6" customWidth="1"/>
    <col min="2033" max="2033" width="7.28515625" style="6" customWidth="1"/>
    <col min="2034" max="2034" width="21.42578125" style="6" customWidth="1"/>
    <col min="2035" max="2036" width="16.28515625" style="6" customWidth="1"/>
    <col min="2037" max="2037" width="20.140625" style="6" customWidth="1"/>
    <col min="2038" max="2038" width="24" style="6" customWidth="1"/>
    <col min="2039" max="2039" width="18.85546875" style="6" customWidth="1"/>
    <col min="2040" max="2040" width="15" style="6" customWidth="1"/>
    <col min="2041" max="2041" width="20.140625" style="6" customWidth="1"/>
    <col min="2042" max="2042" width="16.28515625" style="6" customWidth="1"/>
    <col min="2043" max="2043" width="6" style="6" customWidth="1"/>
    <col min="2044" max="2044" width="12.42578125" style="6" customWidth="1"/>
    <col min="2045" max="2047" width="15" style="6" customWidth="1"/>
    <col min="2048" max="2048" width="7.28515625" style="6" customWidth="1"/>
    <col min="2049" max="2049" width="11.140625" style="6" customWidth="1"/>
    <col min="2050" max="2050" width="15" style="6" customWidth="1"/>
    <col min="2051" max="2051" width="18.85546875" style="6" customWidth="1"/>
    <col min="2052" max="2052" width="16.28515625" style="6" customWidth="1"/>
    <col min="2053" max="2053" width="25.28515625" style="6" customWidth="1"/>
    <col min="2054" max="2054" width="20.140625" style="6" customWidth="1"/>
    <col min="2055" max="2055" width="15" style="6" customWidth="1"/>
    <col min="2056" max="2056" width="17.5703125" style="6" customWidth="1"/>
    <col min="2057" max="2057" width="16.28515625" style="6" customWidth="1"/>
    <col min="2058" max="2059" width="15" style="6" customWidth="1"/>
    <col min="2060" max="2060" width="17.5703125" style="6" customWidth="1"/>
    <col min="2061" max="2061" width="20.140625" style="6" customWidth="1"/>
    <col min="2062" max="2062" width="16.28515625" style="6" customWidth="1"/>
    <col min="2063" max="2063" width="25.28515625" style="6" customWidth="1"/>
    <col min="2064" max="2064" width="18.85546875" style="6" customWidth="1"/>
    <col min="2065" max="2067" width="20.140625" style="6" customWidth="1"/>
    <col min="2068" max="2068" width="39.42578125" style="6" customWidth="1"/>
    <col min="2069" max="2069" width="25.28515625" style="6" customWidth="1"/>
    <col min="2070" max="2235" width="20.140625" style="6" customWidth="1"/>
    <col min="2236" max="2274" width="12.42578125" style="6" customWidth="1"/>
    <col min="2275" max="2275" width="20.140625" style="6" customWidth="1"/>
    <col min="2276" max="2276" width="21.42578125" style="6" customWidth="1"/>
    <col min="2277" max="2277" width="22.7109375" style="6" customWidth="1"/>
    <col min="2278" max="2278" width="13.7109375" style="6" customWidth="1"/>
    <col min="2279" max="2279" width="15" style="6" customWidth="1"/>
    <col min="2280" max="2281" width="17.5703125" style="6" customWidth="1"/>
    <col min="2282" max="2282" width="26.5703125" style="6" customWidth="1"/>
    <col min="2283" max="2283" width="16.28515625" style="6" customWidth="1"/>
    <col min="2284" max="2284" width="15" style="6" customWidth="1"/>
    <col min="2285" max="2286" width="12.42578125" style="6" customWidth="1"/>
    <col min="2287" max="2288" width="17.5703125" style="6" customWidth="1"/>
    <col min="2289" max="2289" width="7.28515625" style="6" customWidth="1"/>
    <col min="2290" max="2290" width="21.42578125" style="6" customWidth="1"/>
    <col min="2291" max="2292" width="16.28515625" style="6" customWidth="1"/>
    <col min="2293" max="2293" width="20.140625" style="6" customWidth="1"/>
    <col min="2294" max="2294" width="24" style="6" customWidth="1"/>
    <col min="2295" max="2295" width="18.85546875" style="6" customWidth="1"/>
    <col min="2296" max="2296" width="15" style="6" customWidth="1"/>
    <col min="2297" max="2297" width="20.140625" style="6" customWidth="1"/>
    <col min="2298" max="2298" width="16.28515625" style="6" customWidth="1"/>
    <col min="2299" max="2299" width="6" style="6" customWidth="1"/>
    <col min="2300" max="2300" width="12.42578125" style="6" customWidth="1"/>
    <col min="2301" max="2303" width="15" style="6" customWidth="1"/>
    <col min="2304" max="2304" width="7.28515625" style="6" customWidth="1"/>
    <col min="2305" max="2305" width="11.140625" style="6" customWidth="1"/>
    <col min="2306" max="2306" width="15" style="6" customWidth="1"/>
    <col min="2307" max="2307" width="18.85546875" style="6" customWidth="1"/>
    <col min="2308" max="2308" width="16.28515625" style="6" customWidth="1"/>
    <col min="2309" max="2309" width="25.28515625" style="6" customWidth="1"/>
    <col min="2310" max="2310" width="20.140625" style="6" customWidth="1"/>
    <col min="2311" max="2311" width="15" style="6" customWidth="1"/>
    <col min="2312" max="2312" width="17.5703125" style="6" customWidth="1"/>
    <col min="2313" max="2313" width="16.28515625" style="6" customWidth="1"/>
    <col min="2314" max="2315" width="15" style="6" customWidth="1"/>
    <col min="2316" max="2316" width="17.5703125" style="6" customWidth="1"/>
    <col min="2317" max="2317" width="20.140625" style="6" customWidth="1"/>
    <col min="2318" max="2318" width="16.28515625" style="6" customWidth="1"/>
    <col min="2319" max="2319" width="25.28515625" style="6" customWidth="1"/>
    <col min="2320" max="2320" width="18.85546875" style="6" customWidth="1"/>
    <col min="2321" max="2323" width="20.140625" style="6" customWidth="1"/>
    <col min="2324" max="2324" width="39.42578125" style="6" customWidth="1"/>
    <col min="2325" max="2325" width="25.28515625" style="6" customWidth="1"/>
    <col min="2326" max="2491" width="20.140625" style="6" customWidth="1"/>
    <col min="2492" max="2530" width="12.42578125" style="6" customWidth="1"/>
    <col min="2531" max="2531" width="20.140625" style="6" customWidth="1"/>
    <col min="2532" max="2532" width="21.42578125" style="6" customWidth="1"/>
    <col min="2533" max="2533" width="22.7109375" style="6" customWidth="1"/>
    <col min="2534" max="2534" width="13.7109375" style="6" customWidth="1"/>
    <col min="2535" max="2535" width="15" style="6" customWidth="1"/>
    <col min="2536" max="2537" width="17.5703125" style="6" customWidth="1"/>
    <col min="2538" max="2538" width="26.5703125" style="6" customWidth="1"/>
    <col min="2539" max="2539" width="16.28515625" style="6" customWidth="1"/>
    <col min="2540" max="2540" width="15" style="6" customWidth="1"/>
    <col min="2541" max="2542" width="12.42578125" style="6" customWidth="1"/>
    <col min="2543" max="2544" width="17.5703125" style="6" customWidth="1"/>
    <col min="2545" max="2545" width="7.28515625" style="6" customWidth="1"/>
    <col min="2546" max="2546" width="21.42578125" style="6" customWidth="1"/>
    <col min="2547" max="2548" width="16.28515625" style="6" customWidth="1"/>
    <col min="2549" max="2549" width="20.140625" style="6" customWidth="1"/>
    <col min="2550" max="2550" width="24" style="6" customWidth="1"/>
    <col min="2551" max="2551" width="18.85546875" style="6" customWidth="1"/>
    <col min="2552" max="2552" width="15" style="6" customWidth="1"/>
    <col min="2553" max="2553" width="20.140625" style="6" customWidth="1"/>
    <col min="2554" max="2554" width="16.28515625" style="6" customWidth="1"/>
    <col min="2555" max="2555" width="6" style="6" customWidth="1"/>
    <col min="2556" max="2556" width="12.42578125" style="6" customWidth="1"/>
    <col min="2557" max="2559" width="15" style="6" customWidth="1"/>
    <col min="2560" max="2560" width="7.28515625" style="6" customWidth="1"/>
    <col min="2561" max="2561" width="11.140625" style="6" customWidth="1"/>
    <col min="2562" max="2562" width="15" style="6" customWidth="1"/>
    <col min="2563" max="2563" width="18.85546875" style="6" customWidth="1"/>
    <col min="2564" max="2564" width="16.28515625" style="6" customWidth="1"/>
    <col min="2565" max="2565" width="25.28515625" style="6" customWidth="1"/>
    <col min="2566" max="2566" width="20.140625" style="6" customWidth="1"/>
    <col min="2567" max="2567" width="15" style="6" customWidth="1"/>
    <col min="2568" max="2568" width="17.5703125" style="6" customWidth="1"/>
    <col min="2569" max="2569" width="16.28515625" style="6" customWidth="1"/>
    <col min="2570" max="2571" width="15" style="6" customWidth="1"/>
    <col min="2572" max="2572" width="17.5703125" style="6" customWidth="1"/>
    <col min="2573" max="2573" width="20.140625" style="6" customWidth="1"/>
    <col min="2574" max="2574" width="16.28515625" style="6" customWidth="1"/>
    <col min="2575" max="2575" width="25.28515625" style="6" customWidth="1"/>
    <col min="2576" max="2576" width="18.85546875" style="6" customWidth="1"/>
    <col min="2577" max="2579" width="20.140625" style="6" customWidth="1"/>
    <col min="2580" max="2580" width="39.42578125" style="6" customWidth="1"/>
    <col min="2581" max="2581" width="25.28515625" style="6" customWidth="1"/>
    <col min="2582" max="2747" width="20.140625" style="6" customWidth="1"/>
    <col min="2748" max="2786" width="12.42578125" style="6" customWidth="1"/>
    <col min="2787" max="2787" width="20.140625" style="6" customWidth="1"/>
    <col min="2788" max="2788" width="21.42578125" style="6" customWidth="1"/>
    <col min="2789" max="2789" width="22.7109375" style="6" customWidth="1"/>
    <col min="2790" max="2790" width="13.7109375" style="6" customWidth="1"/>
    <col min="2791" max="2791" width="15" style="6" customWidth="1"/>
    <col min="2792" max="2793" width="17.5703125" style="6" customWidth="1"/>
    <col min="2794" max="2794" width="26.5703125" style="6" customWidth="1"/>
    <col min="2795" max="2795" width="16.28515625" style="6" customWidth="1"/>
    <col min="2796" max="2796" width="15" style="6" customWidth="1"/>
    <col min="2797" max="2798" width="12.42578125" style="6" customWidth="1"/>
    <col min="2799" max="2800" width="17.5703125" style="6" customWidth="1"/>
    <col min="2801" max="2801" width="7.28515625" style="6" customWidth="1"/>
    <col min="2802" max="2802" width="21.42578125" style="6" customWidth="1"/>
    <col min="2803" max="2804" width="16.28515625" style="6" customWidth="1"/>
    <col min="2805" max="2805" width="20.140625" style="6" customWidth="1"/>
    <col min="2806" max="2806" width="24" style="6" customWidth="1"/>
    <col min="2807" max="2807" width="18.85546875" style="6" customWidth="1"/>
    <col min="2808" max="2808" width="15" style="6" customWidth="1"/>
    <col min="2809" max="2809" width="20.140625" style="6" customWidth="1"/>
    <col min="2810" max="2810" width="16.28515625" style="6" customWidth="1"/>
    <col min="2811" max="2811" width="6" style="6" customWidth="1"/>
    <col min="2812" max="2812" width="12.42578125" style="6" customWidth="1"/>
    <col min="2813" max="2815" width="15" style="6" customWidth="1"/>
    <col min="2816" max="2816" width="7.28515625" style="6" customWidth="1"/>
    <col min="2817" max="2817" width="11.140625" style="6" customWidth="1"/>
    <col min="2818" max="2818" width="15" style="6" customWidth="1"/>
    <col min="2819" max="2819" width="18.85546875" style="6" customWidth="1"/>
    <col min="2820" max="2820" width="16.28515625" style="6" customWidth="1"/>
    <col min="2821" max="2821" width="25.28515625" style="6" customWidth="1"/>
    <col min="2822" max="2822" width="20.140625" style="6" customWidth="1"/>
    <col min="2823" max="2823" width="15" style="6" customWidth="1"/>
    <col min="2824" max="2824" width="17.5703125" style="6" customWidth="1"/>
    <col min="2825" max="2825" width="16.28515625" style="6" customWidth="1"/>
    <col min="2826" max="2827" width="15" style="6" customWidth="1"/>
    <col min="2828" max="2828" width="17.5703125" style="6" customWidth="1"/>
    <col min="2829" max="2829" width="20.140625" style="6" customWidth="1"/>
    <col min="2830" max="2830" width="16.28515625" style="6" customWidth="1"/>
    <col min="2831" max="2831" width="25.28515625" style="6" customWidth="1"/>
    <col min="2832" max="2832" width="18.85546875" style="6" customWidth="1"/>
    <col min="2833" max="2835" width="20.140625" style="6" customWidth="1"/>
    <col min="2836" max="2836" width="39.42578125" style="6" customWidth="1"/>
    <col min="2837" max="2837" width="25.28515625" style="6" customWidth="1"/>
    <col min="2838" max="3003" width="20.140625" style="6" customWidth="1"/>
    <col min="3004" max="3042" width="12.42578125" style="6" customWidth="1"/>
    <col min="3043" max="3043" width="20.140625" style="6" customWidth="1"/>
    <col min="3044" max="3044" width="21.42578125" style="6" customWidth="1"/>
    <col min="3045" max="3045" width="22.7109375" style="6" customWidth="1"/>
    <col min="3046" max="3046" width="13.7109375" style="6" customWidth="1"/>
    <col min="3047" max="3047" width="15" style="6" customWidth="1"/>
    <col min="3048" max="3049" width="17.5703125" style="6" customWidth="1"/>
    <col min="3050" max="3050" width="26.5703125" style="6" customWidth="1"/>
    <col min="3051" max="3051" width="16.28515625" style="6" customWidth="1"/>
    <col min="3052" max="3052" width="15" style="6" customWidth="1"/>
    <col min="3053" max="3054" width="12.42578125" style="6" customWidth="1"/>
    <col min="3055" max="3056" width="17.5703125" style="6" customWidth="1"/>
    <col min="3057" max="3057" width="7.28515625" style="6" customWidth="1"/>
    <col min="3058" max="3058" width="21.42578125" style="6" customWidth="1"/>
    <col min="3059" max="3060" width="16.28515625" style="6" customWidth="1"/>
    <col min="3061" max="3061" width="20.140625" style="6" customWidth="1"/>
    <col min="3062" max="3062" width="24" style="6" customWidth="1"/>
    <col min="3063" max="3063" width="18.85546875" style="6" customWidth="1"/>
    <col min="3064" max="3064" width="15" style="6" customWidth="1"/>
    <col min="3065" max="3065" width="20.140625" style="6" customWidth="1"/>
    <col min="3066" max="3066" width="16.28515625" style="6" customWidth="1"/>
    <col min="3067" max="3067" width="6" style="6" customWidth="1"/>
    <col min="3068" max="3068" width="12.42578125" style="6" customWidth="1"/>
    <col min="3069" max="3071" width="15" style="6" customWidth="1"/>
    <col min="3072" max="3072" width="7.28515625" style="6" customWidth="1"/>
    <col min="3073" max="3073" width="11.140625" style="6" customWidth="1"/>
    <col min="3074" max="3074" width="15" style="6" customWidth="1"/>
    <col min="3075" max="3075" width="18.85546875" style="6" customWidth="1"/>
    <col min="3076" max="3076" width="16.28515625" style="6" customWidth="1"/>
    <col min="3077" max="3077" width="25.28515625" style="6" customWidth="1"/>
    <col min="3078" max="3078" width="20.140625" style="6" customWidth="1"/>
    <col min="3079" max="3079" width="15" style="6" customWidth="1"/>
    <col min="3080" max="3080" width="17.5703125" style="6" customWidth="1"/>
    <col min="3081" max="3081" width="16.28515625" style="6" customWidth="1"/>
    <col min="3082" max="3083" width="15" style="6" customWidth="1"/>
    <col min="3084" max="3084" width="17.5703125" style="6" customWidth="1"/>
    <col min="3085" max="3085" width="20.140625" style="6" customWidth="1"/>
    <col min="3086" max="3086" width="16.28515625" style="6" customWidth="1"/>
    <col min="3087" max="3087" width="25.28515625" style="6" customWidth="1"/>
    <col min="3088" max="3088" width="18.85546875" style="6" customWidth="1"/>
    <col min="3089" max="3091" width="20.140625" style="6" customWidth="1"/>
    <col min="3092" max="3092" width="39.42578125" style="6" customWidth="1"/>
    <col min="3093" max="3093" width="25.28515625" style="6" customWidth="1"/>
    <col min="3094" max="3259" width="20.140625" style="6" customWidth="1"/>
    <col min="3260" max="3298" width="12.42578125" style="6" customWidth="1"/>
    <col min="3299" max="3299" width="20.140625" style="6" customWidth="1"/>
    <col min="3300" max="3300" width="21.42578125" style="6" customWidth="1"/>
    <col min="3301" max="3301" width="22.7109375" style="6" customWidth="1"/>
    <col min="3302" max="3302" width="13.7109375" style="6" customWidth="1"/>
    <col min="3303" max="3303" width="15" style="6" customWidth="1"/>
    <col min="3304" max="3305" width="17.5703125" style="6" customWidth="1"/>
    <col min="3306" max="3306" width="26.5703125" style="6" customWidth="1"/>
    <col min="3307" max="3307" width="16.28515625" style="6" customWidth="1"/>
    <col min="3308" max="3308" width="15" style="6" customWidth="1"/>
    <col min="3309" max="3310" width="12.42578125" style="6" customWidth="1"/>
    <col min="3311" max="3312" width="17.5703125" style="6" customWidth="1"/>
    <col min="3313" max="3313" width="7.28515625" style="6" customWidth="1"/>
    <col min="3314" max="3314" width="21.42578125" style="6" customWidth="1"/>
    <col min="3315" max="3316" width="16.28515625" style="6" customWidth="1"/>
    <col min="3317" max="3317" width="20.140625" style="6" customWidth="1"/>
    <col min="3318" max="3318" width="24" style="6" customWidth="1"/>
    <col min="3319" max="3319" width="18.85546875" style="6" customWidth="1"/>
    <col min="3320" max="3320" width="15" style="6" customWidth="1"/>
    <col min="3321" max="3321" width="20.140625" style="6" customWidth="1"/>
    <col min="3322" max="3322" width="16.28515625" style="6" customWidth="1"/>
    <col min="3323" max="3323" width="6" style="6" customWidth="1"/>
    <col min="3324" max="3324" width="12.42578125" style="6" customWidth="1"/>
    <col min="3325" max="3327" width="15" style="6" customWidth="1"/>
    <col min="3328" max="3328" width="7.28515625" style="6" customWidth="1"/>
    <col min="3329" max="3329" width="11.140625" style="6" customWidth="1"/>
    <col min="3330" max="3330" width="15" style="6" customWidth="1"/>
    <col min="3331" max="3331" width="18.85546875" style="6" customWidth="1"/>
    <col min="3332" max="3332" width="16.28515625" style="6" customWidth="1"/>
    <col min="3333" max="3333" width="25.28515625" style="6" customWidth="1"/>
    <col min="3334" max="3334" width="20.140625" style="6" customWidth="1"/>
    <col min="3335" max="3335" width="15" style="6" customWidth="1"/>
    <col min="3336" max="3336" width="17.5703125" style="6" customWidth="1"/>
    <col min="3337" max="3337" width="16.28515625" style="6" customWidth="1"/>
    <col min="3338" max="3339" width="15" style="6" customWidth="1"/>
    <col min="3340" max="3340" width="17.5703125" style="6" customWidth="1"/>
    <col min="3341" max="3341" width="20.140625" style="6" customWidth="1"/>
    <col min="3342" max="3342" width="16.28515625" style="6" customWidth="1"/>
    <col min="3343" max="3343" width="25.28515625" style="6" customWidth="1"/>
    <col min="3344" max="3344" width="18.85546875" style="6" customWidth="1"/>
    <col min="3345" max="3347" width="20.140625" style="6" customWidth="1"/>
    <col min="3348" max="3348" width="39.42578125" style="6" customWidth="1"/>
    <col min="3349" max="3349" width="25.28515625" style="6" customWidth="1"/>
    <col min="3350" max="3515" width="20.140625" style="6" customWidth="1"/>
    <col min="3516" max="3554" width="12.42578125" style="6" customWidth="1"/>
    <col min="3555" max="3555" width="20.140625" style="6" customWidth="1"/>
    <col min="3556" max="3556" width="21.42578125" style="6" customWidth="1"/>
    <col min="3557" max="3557" width="22.7109375" style="6" customWidth="1"/>
    <col min="3558" max="3558" width="13.7109375" style="6" customWidth="1"/>
    <col min="3559" max="3559" width="15" style="6" customWidth="1"/>
    <col min="3560" max="3561" width="17.5703125" style="6" customWidth="1"/>
    <col min="3562" max="3562" width="26.5703125" style="6" customWidth="1"/>
    <col min="3563" max="3563" width="16.28515625" style="6" customWidth="1"/>
    <col min="3564" max="3564" width="15" style="6" customWidth="1"/>
    <col min="3565" max="3566" width="12.42578125" style="6" customWidth="1"/>
    <col min="3567" max="3568" width="17.5703125" style="6" customWidth="1"/>
    <col min="3569" max="3569" width="7.28515625" style="6" customWidth="1"/>
    <col min="3570" max="3570" width="21.42578125" style="6" customWidth="1"/>
    <col min="3571" max="3572" width="16.28515625" style="6" customWidth="1"/>
    <col min="3573" max="3573" width="20.140625" style="6" customWidth="1"/>
    <col min="3574" max="3574" width="24" style="6" customWidth="1"/>
    <col min="3575" max="3575" width="18.85546875" style="6" customWidth="1"/>
    <col min="3576" max="3576" width="15" style="6" customWidth="1"/>
    <col min="3577" max="3577" width="20.140625" style="6" customWidth="1"/>
    <col min="3578" max="3578" width="16.28515625" style="6" customWidth="1"/>
    <col min="3579" max="3579" width="6" style="6" customWidth="1"/>
    <col min="3580" max="3580" width="12.42578125" style="6" customWidth="1"/>
    <col min="3581" max="3583" width="15" style="6" customWidth="1"/>
    <col min="3584" max="3584" width="7.28515625" style="6" customWidth="1"/>
    <col min="3585" max="3585" width="11.140625" style="6" customWidth="1"/>
    <col min="3586" max="3586" width="15" style="6" customWidth="1"/>
    <col min="3587" max="3587" width="18.85546875" style="6" customWidth="1"/>
    <col min="3588" max="3588" width="16.28515625" style="6" customWidth="1"/>
    <col min="3589" max="3589" width="25.28515625" style="6" customWidth="1"/>
    <col min="3590" max="3590" width="20.140625" style="6" customWidth="1"/>
    <col min="3591" max="3591" width="15" style="6" customWidth="1"/>
    <col min="3592" max="3592" width="17.5703125" style="6" customWidth="1"/>
    <col min="3593" max="3593" width="16.28515625" style="6" customWidth="1"/>
    <col min="3594" max="3595" width="15" style="6" customWidth="1"/>
    <col min="3596" max="3596" width="17.5703125" style="6" customWidth="1"/>
    <col min="3597" max="3597" width="20.140625" style="6" customWidth="1"/>
    <col min="3598" max="3598" width="16.28515625" style="6" customWidth="1"/>
    <col min="3599" max="3599" width="25.28515625" style="6" customWidth="1"/>
    <col min="3600" max="3600" width="18.85546875" style="6" customWidth="1"/>
    <col min="3601" max="3603" width="20.140625" style="6" customWidth="1"/>
    <col min="3604" max="3604" width="39.42578125" style="6" customWidth="1"/>
    <col min="3605" max="3605" width="25.28515625" style="6" customWidth="1"/>
    <col min="3606" max="3771" width="20.140625" style="6" customWidth="1"/>
    <col min="3772" max="3810" width="12.42578125" style="6" customWidth="1"/>
    <col min="3811" max="3811" width="20.140625" style="6" customWidth="1"/>
    <col min="3812" max="3812" width="21.42578125" style="6" customWidth="1"/>
    <col min="3813" max="3813" width="22.7109375" style="6" customWidth="1"/>
    <col min="3814" max="3814" width="13.7109375" style="6" customWidth="1"/>
    <col min="3815" max="3815" width="15" style="6" customWidth="1"/>
    <col min="3816" max="3817" width="17.5703125" style="6" customWidth="1"/>
    <col min="3818" max="3818" width="26.5703125" style="6" customWidth="1"/>
    <col min="3819" max="3819" width="16.28515625" style="6" customWidth="1"/>
    <col min="3820" max="3820" width="15" style="6" customWidth="1"/>
    <col min="3821" max="3822" width="12.42578125" style="6" customWidth="1"/>
    <col min="3823" max="3824" width="17.5703125" style="6" customWidth="1"/>
    <col min="3825" max="3825" width="7.28515625" style="6" customWidth="1"/>
    <col min="3826" max="3826" width="21.42578125" style="6" customWidth="1"/>
    <col min="3827" max="3828" width="16.28515625" style="6" customWidth="1"/>
    <col min="3829" max="3829" width="20.140625" style="6" customWidth="1"/>
    <col min="3830" max="3830" width="24" style="6" customWidth="1"/>
    <col min="3831" max="3831" width="18.85546875" style="6" customWidth="1"/>
    <col min="3832" max="3832" width="15" style="6" customWidth="1"/>
    <col min="3833" max="3833" width="20.140625" style="6" customWidth="1"/>
    <col min="3834" max="3834" width="16.28515625" style="6" customWidth="1"/>
    <col min="3835" max="3835" width="6" style="6" customWidth="1"/>
    <col min="3836" max="3836" width="12.42578125" style="6" customWidth="1"/>
    <col min="3837" max="3839" width="15" style="6" customWidth="1"/>
    <col min="3840" max="3840" width="7.28515625" style="6" customWidth="1"/>
    <col min="3841" max="3841" width="11.140625" style="6" customWidth="1"/>
    <col min="3842" max="3842" width="15" style="6" customWidth="1"/>
    <col min="3843" max="3843" width="18.85546875" style="6" customWidth="1"/>
    <col min="3844" max="3844" width="16.28515625" style="6" customWidth="1"/>
    <col min="3845" max="3845" width="25.28515625" style="6" customWidth="1"/>
    <col min="3846" max="3846" width="20.140625" style="6" customWidth="1"/>
    <col min="3847" max="3847" width="15" style="6" customWidth="1"/>
    <col min="3848" max="3848" width="17.5703125" style="6" customWidth="1"/>
    <col min="3849" max="3849" width="16.28515625" style="6" customWidth="1"/>
    <col min="3850" max="3851" width="15" style="6" customWidth="1"/>
    <col min="3852" max="3852" width="17.5703125" style="6" customWidth="1"/>
    <col min="3853" max="3853" width="20.140625" style="6" customWidth="1"/>
    <col min="3854" max="3854" width="16.28515625" style="6" customWidth="1"/>
    <col min="3855" max="3855" width="25.28515625" style="6" customWidth="1"/>
    <col min="3856" max="3856" width="18.85546875" style="6" customWidth="1"/>
    <col min="3857" max="3859" width="20.140625" style="6" customWidth="1"/>
    <col min="3860" max="3860" width="39.42578125" style="6" customWidth="1"/>
    <col min="3861" max="3861" width="25.28515625" style="6" customWidth="1"/>
    <col min="3862" max="4027" width="20.140625" style="6" customWidth="1"/>
    <col min="4028" max="4066" width="12.42578125" style="6" customWidth="1"/>
    <col min="4067" max="4067" width="20.140625" style="6" customWidth="1"/>
    <col min="4068" max="4068" width="21.42578125" style="6" customWidth="1"/>
    <col min="4069" max="4069" width="22.7109375" style="6" customWidth="1"/>
    <col min="4070" max="4070" width="13.7109375" style="6" customWidth="1"/>
    <col min="4071" max="4071" width="15" style="6" customWidth="1"/>
    <col min="4072" max="4073" width="17.5703125" style="6" customWidth="1"/>
    <col min="4074" max="4074" width="26.5703125" style="6" customWidth="1"/>
    <col min="4075" max="4075" width="16.28515625" style="6" customWidth="1"/>
    <col min="4076" max="4076" width="15" style="6" customWidth="1"/>
    <col min="4077" max="4078" width="12.42578125" style="6" customWidth="1"/>
    <col min="4079" max="4080" width="17.5703125" style="6" customWidth="1"/>
    <col min="4081" max="4081" width="7.28515625" style="6" customWidth="1"/>
    <col min="4082" max="4082" width="21.42578125" style="6" customWidth="1"/>
    <col min="4083" max="4084" width="16.28515625" style="6" customWidth="1"/>
    <col min="4085" max="4085" width="20.140625" style="6" customWidth="1"/>
    <col min="4086" max="4086" width="24" style="6" customWidth="1"/>
    <col min="4087" max="4087" width="18.85546875" style="6" customWidth="1"/>
    <col min="4088" max="4088" width="15" style="6" customWidth="1"/>
    <col min="4089" max="4089" width="20.140625" style="6" customWidth="1"/>
    <col min="4090" max="4090" width="16.28515625" style="6" customWidth="1"/>
    <col min="4091" max="4091" width="6" style="6" customWidth="1"/>
    <col min="4092" max="4092" width="12.42578125" style="6" customWidth="1"/>
    <col min="4093" max="4095" width="15" style="6" customWidth="1"/>
    <col min="4096" max="4096" width="7.28515625" style="6" customWidth="1"/>
    <col min="4097" max="4097" width="11.140625" style="6" customWidth="1"/>
    <col min="4098" max="4098" width="15" style="6" customWidth="1"/>
    <col min="4099" max="4099" width="18.85546875" style="6" customWidth="1"/>
    <col min="4100" max="4100" width="16.28515625" style="6" customWidth="1"/>
    <col min="4101" max="4101" width="25.28515625" style="6" customWidth="1"/>
    <col min="4102" max="4102" width="20.140625" style="6" customWidth="1"/>
    <col min="4103" max="4103" width="15" style="6" customWidth="1"/>
    <col min="4104" max="4104" width="17.5703125" style="6" customWidth="1"/>
    <col min="4105" max="4105" width="16.28515625" style="6" customWidth="1"/>
    <col min="4106" max="4107" width="15" style="6" customWidth="1"/>
    <col min="4108" max="4108" width="17.5703125" style="6" customWidth="1"/>
    <col min="4109" max="4109" width="20.140625" style="6" customWidth="1"/>
    <col min="4110" max="4110" width="16.28515625" style="6" customWidth="1"/>
    <col min="4111" max="4111" width="25.28515625" style="6" customWidth="1"/>
    <col min="4112" max="4112" width="18.85546875" style="6" customWidth="1"/>
    <col min="4113" max="4115" width="20.140625" style="6" customWidth="1"/>
    <col min="4116" max="4116" width="39.42578125" style="6" customWidth="1"/>
    <col min="4117" max="4117" width="25.28515625" style="6" customWidth="1"/>
    <col min="4118" max="4283" width="20.140625" style="6" customWidth="1"/>
    <col min="4284" max="4322" width="12.42578125" style="6" customWidth="1"/>
    <col min="4323" max="4323" width="20.140625" style="6" customWidth="1"/>
    <col min="4324" max="4324" width="21.42578125" style="6" customWidth="1"/>
    <col min="4325" max="4325" width="22.7109375" style="6" customWidth="1"/>
    <col min="4326" max="4326" width="13.7109375" style="6" customWidth="1"/>
    <col min="4327" max="4327" width="15" style="6" customWidth="1"/>
    <col min="4328" max="4329" width="17.5703125" style="6" customWidth="1"/>
    <col min="4330" max="4330" width="26.5703125" style="6" customWidth="1"/>
    <col min="4331" max="4331" width="16.28515625" style="6" customWidth="1"/>
    <col min="4332" max="4332" width="15" style="6" customWidth="1"/>
    <col min="4333" max="4334" width="12.42578125" style="6" customWidth="1"/>
    <col min="4335" max="4336" width="17.5703125" style="6" customWidth="1"/>
    <col min="4337" max="4337" width="7.28515625" style="6" customWidth="1"/>
    <col min="4338" max="4338" width="21.42578125" style="6" customWidth="1"/>
    <col min="4339" max="4340" width="16.28515625" style="6" customWidth="1"/>
    <col min="4341" max="4341" width="20.140625" style="6" customWidth="1"/>
    <col min="4342" max="4342" width="24" style="6" customWidth="1"/>
    <col min="4343" max="4343" width="18.85546875" style="6" customWidth="1"/>
    <col min="4344" max="4344" width="15" style="6" customWidth="1"/>
    <col min="4345" max="4345" width="20.140625" style="6" customWidth="1"/>
    <col min="4346" max="4346" width="16.28515625" style="6" customWidth="1"/>
    <col min="4347" max="4347" width="6" style="6" customWidth="1"/>
    <col min="4348" max="4348" width="12.42578125" style="6" customWidth="1"/>
    <col min="4349" max="4351" width="15" style="6" customWidth="1"/>
    <col min="4352" max="4352" width="7.28515625" style="6" customWidth="1"/>
    <col min="4353" max="4353" width="11.140625" style="6" customWidth="1"/>
    <col min="4354" max="4354" width="15" style="6" customWidth="1"/>
    <col min="4355" max="4355" width="18.85546875" style="6" customWidth="1"/>
    <col min="4356" max="4356" width="16.28515625" style="6" customWidth="1"/>
    <col min="4357" max="4357" width="25.28515625" style="6" customWidth="1"/>
    <col min="4358" max="4358" width="20.140625" style="6" customWidth="1"/>
    <col min="4359" max="4359" width="15" style="6" customWidth="1"/>
    <col min="4360" max="4360" width="17.5703125" style="6" customWidth="1"/>
    <col min="4361" max="4361" width="16.28515625" style="6" customWidth="1"/>
    <col min="4362" max="4363" width="15" style="6" customWidth="1"/>
    <col min="4364" max="4364" width="17.5703125" style="6" customWidth="1"/>
    <col min="4365" max="4365" width="20.140625" style="6" customWidth="1"/>
    <col min="4366" max="4366" width="16.28515625" style="6" customWidth="1"/>
    <col min="4367" max="4367" width="25.28515625" style="6" customWidth="1"/>
    <col min="4368" max="4368" width="18.85546875" style="6" customWidth="1"/>
    <col min="4369" max="4371" width="20.140625" style="6" customWidth="1"/>
    <col min="4372" max="4372" width="39.42578125" style="6" customWidth="1"/>
    <col min="4373" max="4373" width="25.28515625" style="6" customWidth="1"/>
    <col min="4374" max="4539" width="20.140625" style="6" customWidth="1"/>
    <col min="4540" max="4578" width="12.42578125" style="6" customWidth="1"/>
    <col min="4579" max="4579" width="20.140625" style="6" customWidth="1"/>
    <col min="4580" max="4580" width="21.42578125" style="6" customWidth="1"/>
    <col min="4581" max="4581" width="22.7109375" style="6" customWidth="1"/>
    <col min="4582" max="4582" width="13.7109375" style="6" customWidth="1"/>
    <col min="4583" max="4583" width="15" style="6" customWidth="1"/>
    <col min="4584" max="4585" width="17.5703125" style="6" customWidth="1"/>
    <col min="4586" max="4586" width="26.5703125" style="6" customWidth="1"/>
    <col min="4587" max="4587" width="16.28515625" style="6" customWidth="1"/>
    <col min="4588" max="4588" width="15" style="6" customWidth="1"/>
    <col min="4589" max="4590" width="12.42578125" style="6" customWidth="1"/>
    <col min="4591" max="4592" width="17.5703125" style="6" customWidth="1"/>
    <col min="4593" max="4593" width="7.28515625" style="6" customWidth="1"/>
    <col min="4594" max="4594" width="21.42578125" style="6" customWidth="1"/>
    <col min="4595" max="4596" width="16.28515625" style="6" customWidth="1"/>
    <col min="4597" max="4597" width="20.140625" style="6" customWidth="1"/>
    <col min="4598" max="4598" width="24" style="6" customWidth="1"/>
    <col min="4599" max="4599" width="18.85546875" style="6" customWidth="1"/>
    <col min="4600" max="4600" width="15" style="6" customWidth="1"/>
    <col min="4601" max="4601" width="20.140625" style="6" customWidth="1"/>
    <col min="4602" max="4602" width="16.28515625" style="6" customWidth="1"/>
    <col min="4603" max="4603" width="6" style="6" customWidth="1"/>
    <col min="4604" max="4604" width="12.42578125" style="6" customWidth="1"/>
    <col min="4605" max="4607" width="15" style="6" customWidth="1"/>
    <col min="4608" max="4608" width="7.28515625" style="6" customWidth="1"/>
    <col min="4609" max="4609" width="11.140625" style="6" customWidth="1"/>
    <col min="4610" max="4610" width="15" style="6" customWidth="1"/>
    <col min="4611" max="4611" width="18.85546875" style="6" customWidth="1"/>
    <col min="4612" max="4612" width="16.28515625" style="6" customWidth="1"/>
    <col min="4613" max="4613" width="25.28515625" style="6" customWidth="1"/>
    <col min="4614" max="4614" width="20.140625" style="6" customWidth="1"/>
    <col min="4615" max="4615" width="15" style="6" customWidth="1"/>
    <col min="4616" max="4616" width="17.5703125" style="6" customWidth="1"/>
    <col min="4617" max="4617" width="16.28515625" style="6" customWidth="1"/>
    <col min="4618" max="4619" width="15" style="6" customWidth="1"/>
    <col min="4620" max="4620" width="17.5703125" style="6" customWidth="1"/>
    <col min="4621" max="4621" width="20.140625" style="6" customWidth="1"/>
    <col min="4622" max="4622" width="16.28515625" style="6" customWidth="1"/>
    <col min="4623" max="4623" width="25.28515625" style="6" customWidth="1"/>
    <col min="4624" max="4624" width="18.85546875" style="6" customWidth="1"/>
    <col min="4625" max="4627" width="20.140625" style="6" customWidth="1"/>
    <col min="4628" max="4628" width="39.42578125" style="6" customWidth="1"/>
    <col min="4629" max="4629" width="25.28515625" style="6" customWidth="1"/>
    <col min="4630" max="4795" width="20.140625" style="6" customWidth="1"/>
    <col min="4796" max="4834" width="12.42578125" style="6" customWidth="1"/>
    <col min="4835" max="4835" width="20.140625" style="6" customWidth="1"/>
    <col min="4836" max="4836" width="21.42578125" style="6" customWidth="1"/>
    <col min="4837" max="4837" width="22.7109375" style="6" customWidth="1"/>
    <col min="4838" max="4838" width="13.7109375" style="6" customWidth="1"/>
    <col min="4839" max="4839" width="15" style="6" customWidth="1"/>
    <col min="4840" max="4841" width="17.5703125" style="6" customWidth="1"/>
    <col min="4842" max="4842" width="26.5703125" style="6" customWidth="1"/>
    <col min="4843" max="4843" width="16.28515625" style="6" customWidth="1"/>
    <col min="4844" max="4844" width="15" style="6" customWidth="1"/>
    <col min="4845" max="4846" width="12.42578125" style="6" customWidth="1"/>
    <col min="4847" max="4848" width="17.5703125" style="6" customWidth="1"/>
    <col min="4849" max="4849" width="7.28515625" style="6" customWidth="1"/>
    <col min="4850" max="4850" width="21.42578125" style="6" customWidth="1"/>
    <col min="4851" max="4852" width="16.28515625" style="6" customWidth="1"/>
    <col min="4853" max="4853" width="20.140625" style="6" customWidth="1"/>
    <col min="4854" max="4854" width="24" style="6" customWidth="1"/>
    <col min="4855" max="4855" width="18.85546875" style="6" customWidth="1"/>
    <col min="4856" max="4856" width="15" style="6" customWidth="1"/>
    <col min="4857" max="4857" width="20.140625" style="6" customWidth="1"/>
    <col min="4858" max="4858" width="16.28515625" style="6" customWidth="1"/>
    <col min="4859" max="4859" width="6" style="6" customWidth="1"/>
    <col min="4860" max="4860" width="12.42578125" style="6" customWidth="1"/>
    <col min="4861" max="4863" width="15" style="6" customWidth="1"/>
    <col min="4864" max="4864" width="7.28515625" style="6" customWidth="1"/>
    <col min="4865" max="4865" width="11.140625" style="6" customWidth="1"/>
    <col min="4866" max="4866" width="15" style="6" customWidth="1"/>
    <col min="4867" max="4867" width="18.85546875" style="6" customWidth="1"/>
    <col min="4868" max="4868" width="16.28515625" style="6" customWidth="1"/>
    <col min="4869" max="4869" width="25.28515625" style="6" customWidth="1"/>
    <col min="4870" max="4870" width="20.140625" style="6" customWidth="1"/>
    <col min="4871" max="4871" width="15" style="6" customWidth="1"/>
    <col min="4872" max="4872" width="17.5703125" style="6" customWidth="1"/>
    <col min="4873" max="4873" width="16.28515625" style="6" customWidth="1"/>
    <col min="4874" max="4875" width="15" style="6" customWidth="1"/>
    <col min="4876" max="4876" width="17.5703125" style="6" customWidth="1"/>
    <col min="4877" max="4877" width="20.140625" style="6" customWidth="1"/>
    <col min="4878" max="4878" width="16.28515625" style="6" customWidth="1"/>
    <col min="4879" max="4879" width="25.28515625" style="6" customWidth="1"/>
    <col min="4880" max="4880" width="18.85546875" style="6" customWidth="1"/>
    <col min="4881" max="4883" width="20.140625" style="6" customWidth="1"/>
    <col min="4884" max="4884" width="39.42578125" style="6" customWidth="1"/>
    <col min="4885" max="4885" width="25.28515625" style="6" customWidth="1"/>
    <col min="4886" max="5051" width="20.140625" style="6" customWidth="1"/>
    <col min="5052" max="5090" width="12.42578125" style="6" customWidth="1"/>
    <col min="5091" max="5091" width="20.140625" style="6" customWidth="1"/>
    <col min="5092" max="5092" width="21.42578125" style="6" customWidth="1"/>
    <col min="5093" max="5093" width="22.7109375" style="6" customWidth="1"/>
    <col min="5094" max="5094" width="13.7109375" style="6" customWidth="1"/>
    <col min="5095" max="5095" width="15" style="6" customWidth="1"/>
    <col min="5096" max="5097" width="17.5703125" style="6" customWidth="1"/>
    <col min="5098" max="5098" width="26.5703125" style="6" customWidth="1"/>
    <col min="5099" max="5099" width="16.28515625" style="6" customWidth="1"/>
    <col min="5100" max="5100" width="15" style="6" customWidth="1"/>
    <col min="5101" max="5102" width="12.42578125" style="6" customWidth="1"/>
    <col min="5103" max="5104" width="17.5703125" style="6" customWidth="1"/>
    <col min="5105" max="5105" width="7.28515625" style="6" customWidth="1"/>
    <col min="5106" max="5106" width="21.42578125" style="6" customWidth="1"/>
    <col min="5107" max="5108" width="16.28515625" style="6" customWidth="1"/>
    <col min="5109" max="5109" width="20.140625" style="6" customWidth="1"/>
    <col min="5110" max="5110" width="24" style="6" customWidth="1"/>
    <col min="5111" max="5111" width="18.85546875" style="6" customWidth="1"/>
    <col min="5112" max="5112" width="15" style="6" customWidth="1"/>
    <col min="5113" max="5113" width="20.140625" style="6" customWidth="1"/>
    <col min="5114" max="5114" width="16.28515625" style="6" customWidth="1"/>
    <col min="5115" max="5115" width="6" style="6" customWidth="1"/>
    <col min="5116" max="5116" width="12.42578125" style="6" customWidth="1"/>
    <col min="5117" max="5119" width="15" style="6" customWidth="1"/>
    <col min="5120" max="5120" width="7.28515625" style="6" customWidth="1"/>
    <col min="5121" max="5121" width="11.140625" style="6" customWidth="1"/>
    <col min="5122" max="5122" width="15" style="6" customWidth="1"/>
    <col min="5123" max="5123" width="18.85546875" style="6" customWidth="1"/>
    <col min="5124" max="5124" width="16.28515625" style="6" customWidth="1"/>
    <col min="5125" max="5125" width="25.28515625" style="6" customWidth="1"/>
    <col min="5126" max="5126" width="20.140625" style="6" customWidth="1"/>
    <col min="5127" max="5127" width="15" style="6" customWidth="1"/>
    <col min="5128" max="5128" width="17.5703125" style="6" customWidth="1"/>
    <col min="5129" max="5129" width="16.28515625" style="6" customWidth="1"/>
    <col min="5130" max="5131" width="15" style="6" customWidth="1"/>
    <col min="5132" max="5132" width="17.5703125" style="6" customWidth="1"/>
    <col min="5133" max="5133" width="20.140625" style="6" customWidth="1"/>
    <col min="5134" max="5134" width="16.28515625" style="6" customWidth="1"/>
    <col min="5135" max="5135" width="25.28515625" style="6" customWidth="1"/>
    <col min="5136" max="5136" width="18.85546875" style="6" customWidth="1"/>
    <col min="5137" max="5139" width="20.140625" style="6" customWidth="1"/>
    <col min="5140" max="5140" width="39.42578125" style="6" customWidth="1"/>
    <col min="5141" max="5141" width="25.28515625" style="6" customWidth="1"/>
    <col min="5142" max="5307" width="20.140625" style="6" customWidth="1"/>
    <col min="5308" max="5346" width="12.42578125" style="6" customWidth="1"/>
    <col min="5347" max="5347" width="20.140625" style="6" customWidth="1"/>
    <col min="5348" max="5348" width="21.42578125" style="6" customWidth="1"/>
    <col min="5349" max="5349" width="22.7109375" style="6" customWidth="1"/>
    <col min="5350" max="5350" width="13.7109375" style="6" customWidth="1"/>
    <col min="5351" max="5351" width="15" style="6" customWidth="1"/>
    <col min="5352" max="5353" width="17.5703125" style="6" customWidth="1"/>
    <col min="5354" max="5354" width="26.5703125" style="6" customWidth="1"/>
    <col min="5355" max="5355" width="16.28515625" style="6" customWidth="1"/>
    <col min="5356" max="5356" width="15" style="6" customWidth="1"/>
    <col min="5357" max="5358" width="12.42578125" style="6" customWidth="1"/>
    <col min="5359" max="5360" width="17.5703125" style="6" customWidth="1"/>
    <col min="5361" max="5361" width="7.28515625" style="6" customWidth="1"/>
    <col min="5362" max="5362" width="21.42578125" style="6" customWidth="1"/>
    <col min="5363" max="5364" width="16.28515625" style="6" customWidth="1"/>
    <col min="5365" max="5365" width="20.140625" style="6" customWidth="1"/>
    <col min="5366" max="5366" width="24" style="6" customWidth="1"/>
    <col min="5367" max="5367" width="18.85546875" style="6" customWidth="1"/>
    <col min="5368" max="5368" width="15" style="6" customWidth="1"/>
    <col min="5369" max="5369" width="20.140625" style="6" customWidth="1"/>
    <col min="5370" max="5370" width="16.28515625" style="6" customWidth="1"/>
    <col min="5371" max="5371" width="6" style="6" customWidth="1"/>
    <col min="5372" max="5372" width="12.42578125" style="6" customWidth="1"/>
    <col min="5373" max="5375" width="15" style="6" customWidth="1"/>
    <col min="5376" max="5376" width="7.28515625" style="6" customWidth="1"/>
    <col min="5377" max="5377" width="11.140625" style="6" customWidth="1"/>
    <col min="5378" max="5378" width="15" style="6" customWidth="1"/>
    <col min="5379" max="5379" width="18.85546875" style="6" customWidth="1"/>
    <col min="5380" max="5380" width="16.28515625" style="6" customWidth="1"/>
    <col min="5381" max="5381" width="25.28515625" style="6" customWidth="1"/>
    <col min="5382" max="5382" width="20.140625" style="6" customWidth="1"/>
    <col min="5383" max="5383" width="15" style="6" customWidth="1"/>
    <col min="5384" max="5384" width="17.5703125" style="6" customWidth="1"/>
    <col min="5385" max="5385" width="16.28515625" style="6" customWidth="1"/>
    <col min="5386" max="5387" width="15" style="6" customWidth="1"/>
    <col min="5388" max="5388" width="17.5703125" style="6" customWidth="1"/>
    <col min="5389" max="5389" width="20.140625" style="6" customWidth="1"/>
    <col min="5390" max="5390" width="16.28515625" style="6" customWidth="1"/>
    <col min="5391" max="5391" width="25.28515625" style="6" customWidth="1"/>
    <col min="5392" max="5392" width="18.85546875" style="6" customWidth="1"/>
    <col min="5393" max="5395" width="20.140625" style="6" customWidth="1"/>
    <col min="5396" max="5396" width="39.42578125" style="6" customWidth="1"/>
    <col min="5397" max="5397" width="25.28515625" style="6" customWidth="1"/>
    <col min="5398" max="5563" width="20.140625" style="6" customWidth="1"/>
    <col min="5564" max="5602" width="12.42578125" style="6" customWidth="1"/>
    <col min="5603" max="5603" width="20.140625" style="6" customWidth="1"/>
    <col min="5604" max="5604" width="21.42578125" style="6" customWidth="1"/>
    <col min="5605" max="5605" width="22.7109375" style="6" customWidth="1"/>
    <col min="5606" max="5606" width="13.7109375" style="6" customWidth="1"/>
    <col min="5607" max="5607" width="15" style="6" customWidth="1"/>
    <col min="5608" max="5609" width="17.5703125" style="6" customWidth="1"/>
    <col min="5610" max="5610" width="26.5703125" style="6" customWidth="1"/>
    <col min="5611" max="5611" width="16.28515625" style="6" customWidth="1"/>
    <col min="5612" max="5612" width="15" style="6" customWidth="1"/>
    <col min="5613" max="5614" width="12.42578125" style="6" customWidth="1"/>
    <col min="5615" max="5616" width="17.5703125" style="6" customWidth="1"/>
    <col min="5617" max="5617" width="7.28515625" style="6" customWidth="1"/>
    <col min="5618" max="5618" width="21.42578125" style="6" customWidth="1"/>
    <col min="5619" max="5620" width="16.28515625" style="6" customWidth="1"/>
    <col min="5621" max="5621" width="20.140625" style="6" customWidth="1"/>
    <col min="5622" max="5622" width="24" style="6" customWidth="1"/>
    <col min="5623" max="5623" width="18.85546875" style="6" customWidth="1"/>
    <col min="5624" max="5624" width="15" style="6" customWidth="1"/>
    <col min="5625" max="5625" width="20.140625" style="6" customWidth="1"/>
    <col min="5626" max="5626" width="16.28515625" style="6" customWidth="1"/>
    <col min="5627" max="5627" width="6" style="6" customWidth="1"/>
    <col min="5628" max="5628" width="12.42578125" style="6" customWidth="1"/>
    <col min="5629" max="5631" width="15" style="6" customWidth="1"/>
    <col min="5632" max="5632" width="7.28515625" style="6" customWidth="1"/>
    <col min="5633" max="5633" width="11.140625" style="6" customWidth="1"/>
    <col min="5634" max="5634" width="15" style="6" customWidth="1"/>
    <col min="5635" max="5635" width="18.85546875" style="6" customWidth="1"/>
    <col min="5636" max="5636" width="16.28515625" style="6" customWidth="1"/>
    <col min="5637" max="5637" width="25.28515625" style="6" customWidth="1"/>
    <col min="5638" max="5638" width="20.140625" style="6" customWidth="1"/>
    <col min="5639" max="5639" width="15" style="6" customWidth="1"/>
    <col min="5640" max="5640" width="17.5703125" style="6" customWidth="1"/>
    <col min="5641" max="5641" width="16.28515625" style="6" customWidth="1"/>
    <col min="5642" max="5643" width="15" style="6" customWidth="1"/>
    <col min="5644" max="5644" width="17.5703125" style="6" customWidth="1"/>
    <col min="5645" max="5645" width="20.140625" style="6" customWidth="1"/>
    <col min="5646" max="5646" width="16.28515625" style="6" customWidth="1"/>
    <col min="5647" max="5647" width="25.28515625" style="6" customWidth="1"/>
    <col min="5648" max="5648" width="18.85546875" style="6" customWidth="1"/>
    <col min="5649" max="5651" width="20.140625" style="6" customWidth="1"/>
    <col min="5652" max="5652" width="39.42578125" style="6" customWidth="1"/>
    <col min="5653" max="5653" width="25.28515625" style="6" customWidth="1"/>
    <col min="5654" max="5819" width="20.140625" style="6" customWidth="1"/>
    <col min="5820" max="5858" width="12.42578125" style="6" customWidth="1"/>
    <col min="5859" max="5859" width="20.140625" style="6" customWidth="1"/>
    <col min="5860" max="5860" width="21.42578125" style="6" customWidth="1"/>
    <col min="5861" max="5861" width="22.7109375" style="6" customWidth="1"/>
    <col min="5862" max="5862" width="13.7109375" style="6" customWidth="1"/>
    <col min="5863" max="5863" width="15" style="6" customWidth="1"/>
    <col min="5864" max="5865" width="17.5703125" style="6" customWidth="1"/>
    <col min="5866" max="5866" width="26.5703125" style="6" customWidth="1"/>
    <col min="5867" max="5867" width="16.28515625" style="6" customWidth="1"/>
    <col min="5868" max="5868" width="15" style="6" customWidth="1"/>
    <col min="5869" max="5870" width="12.42578125" style="6" customWidth="1"/>
    <col min="5871" max="5872" width="17.5703125" style="6" customWidth="1"/>
    <col min="5873" max="5873" width="7.28515625" style="6" customWidth="1"/>
    <col min="5874" max="5874" width="21.42578125" style="6" customWidth="1"/>
    <col min="5875" max="5876" width="16.28515625" style="6" customWidth="1"/>
    <col min="5877" max="5877" width="20.140625" style="6" customWidth="1"/>
    <col min="5878" max="5878" width="24" style="6" customWidth="1"/>
    <col min="5879" max="5879" width="18.85546875" style="6" customWidth="1"/>
    <col min="5880" max="5880" width="15" style="6" customWidth="1"/>
    <col min="5881" max="5881" width="20.140625" style="6" customWidth="1"/>
    <col min="5882" max="5882" width="16.28515625" style="6" customWidth="1"/>
    <col min="5883" max="5883" width="6" style="6" customWidth="1"/>
    <col min="5884" max="5884" width="12.42578125" style="6" customWidth="1"/>
    <col min="5885" max="5887" width="15" style="6" customWidth="1"/>
    <col min="5888" max="5888" width="7.28515625" style="6" customWidth="1"/>
    <col min="5889" max="5889" width="11.140625" style="6" customWidth="1"/>
    <col min="5890" max="5890" width="15" style="6" customWidth="1"/>
    <col min="5891" max="5891" width="18.85546875" style="6" customWidth="1"/>
    <col min="5892" max="5892" width="16.28515625" style="6" customWidth="1"/>
    <col min="5893" max="5893" width="25.28515625" style="6" customWidth="1"/>
    <col min="5894" max="5894" width="20.140625" style="6" customWidth="1"/>
    <col min="5895" max="5895" width="15" style="6" customWidth="1"/>
    <col min="5896" max="5896" width="17.5703125" style="6" customWidth="1"/>
    <col min="5897" max="5897" width="16.28515625" style="6" customWidth="1"/>
    <col min="5898" max="5899" width="15" style="6" customWidth="1"/>
    <col min="5900" max="5900" width="17.5703125" style="6" customWidth="1"/>
    <col min="5901" max="5901" width="20.140625" style="6" customWidth="1"/>
    <col min="5902" max="5902" width="16.28515625" style="6" customWidth="1"/>
    <col min="5903" max="5903" width="25.28515625" style="6" customWidth="1"/>
    <col min="5904" max="5904" width="18.85546875" style="6" customWidth="1"/>
    <col min="5905" max="5907" width="20.140625" style="6" customWidth="1"/>
    <col min="5908" max="5908" width="39.42578125" style="6" customWidth="1"/>
    <col min="5909" max="5909" width="25.28515625" style="6" customWidth="1"/>
    <col min="5910" max="6075" width="20.140625" style="6" customWidth="1"/>
    <col min="6076" max="6114" width="12.42578125" style="6" customWidth="1"/>
    <col min="6115" max="6115" width="20.140625" style="6" customWidth="1"/>
    <col min="6116" max="6116" width="21.42578125" style="6" customWidth="1"/>
    <col min="6117" max="6117" width="22.7109375" style="6" customWidth="1"/>
    <col min="6118" max="6118" width="13.7109375" style="6" customWidth="1"/>
    <col min="6119" max="6119" width="15" style="6" customWidth="1"/>
    <col min="6120" max="6121" width="17.5703125" style="6" customWidth="1"/>
    <col min="6122" max="6122" width="26.5703125" style="6" customWidth="1"/>
    <col min="6123" max="6123" width="16.28515625" style="6" customWidth="1"/>
    <col min="6124" max="6124" width="15" style="6" customWidth="1"/>
    <col min="6125" max="6126" width="12.42578125" style="6" customWidth="1"/>
    <col min="6127" max="6128" width="17.5703125" style="6" customWidth="1"/>
    <col min="6129" max="6129" width="7.28515625" style="6" customWidth="1"/>
    <col min="6130" max="6130" width="21.42578125" style="6" customWidth="1"/>
    <col min="6131" max="6132" width="16.28515625" style="6" customWidth="1"/>
    <col min="6133" max="6133" width="20.140625" style="6" customWidth="1"/>
    <col min="6134" max="6134" width="24" style="6" customWidth="1"/>
    <col min="6135" max="6135" width="18.85546875" style="6" customWidth="1"/>
    <col min="6136" max="6136" width="15" style="6" customWidth="1"/>
    <col min="6137" max="6137" width="20.140625" style="6" customWidth="1"/>
    <col min="6138" max="6138" width="16.28515625" style="6" customWidth="1"/>
    <col min="6139" max="6139" width="6" style="6" customWidth="1"/>
    <col min="6140" max="6140" width="12.42578125" style="6" customWidth="1"/>
    <col min="6141" max="6143" width="15" style="6" customWidth="1"/>
    <col min="6144" max="6144" width="7.28515625" style="6" customWidth="1"/>
    <col min="6145" max="6145" width="11.140625" style="6" customWidth="1"/>
    <col min="6146" max="6146" width="15" style="6" customWidth="1"/>
    <col min="6147" max="6147" width="18.85546875" style="6" customWidth="1"/>
    <col min="6148" max="6148" width="16.28515625" style="6" customWidth="1"/>
    <col min="6149" max="6149" width="25.28515625" style="6" customWidth="1"/>
    <col min="6150" max="6150" width="20.140625" style="6" customWidth="1"/>
    <col min="6151" max="6151" width="15" style="6" customWidth="1"/>
    <col min="6152" max="6152" width="17.5703125" style="6" customWidth="1"/>
    <col min="6153" max="6153" width="16.28515625" style="6" customWidth="1"/>
    <col min="6154" max="6155" width="15" style="6" customWidth="1"/>
    <col min="6156" max="6156" width="17.5703125" style="6" customWidth="1"/>
    <col min="6157" max="6157" width="20.140625" style="6" customWidth="1"/>
    <col min="6158" max="6158" width="16.28515625" style="6" customWidth="1"/>
    <col min="6159" max="6159" width="25.28515625" style="6" customWidth="1"/>
    <col min="6160" max="6160" width="18.85546875" style="6" customWidth="1"/>
    <col min="6161" max="6163" width="20.140625" style="6" customWidth="1"/>
    <col min="6164" max="6164" width="39.42578125" style="6" customWidth="1"/>
    <col min="6165" max="6165" width="25.28515625" style="6" customWidth="1"/>
    <col min="6166" max="6331" width="20.140625" style="6" customWidth="1"/>
    <col min="6332" max="6370" width="12.42578125" style="6" customWidth="1"/>
    <col min="6371" max="6371" width="20.140625" style="6" customWidth="1"/>
    <col min="6372" max="6372" width="21.42578125" style="6" customWidth="1"/>
    <col min="6373" max="6373" width="22.7109375" style="6" customWidth="1"/>
    <col min="6374" max="6374" width="13.7109375" style="6" customWidth="1"/>
    <col min="6375" max="6375" width="15" style="6" customWidth="1"/>
    <col min="6376" max="6377" width="17.5703125" style="6" customWidth="1"/>
    <col min="6378" max="6378" width="26.5703125" style="6" customWidth="1"/>
    <col min="6379" max="6379" width="16.28515625" style="6" customWidth="1"/>
    <col min="6380" max="6380" width="15" style="6" customWidth="1"/>
    <col min="6381" max="6382" width="12.42578125" style="6" customWidth="1"/>
    <col min="6383" max="6384" width="17.5703125" style="6" customWidth="1"/>
    <col min="6385" max="6385" width="7.28515625" style="6" customWidth="1"/>
    <col min="6386" max="6386" width="21.42578125" style="6" customWidth="1"/>
    <col min="6387" max="6388" width="16.28515625" style="6" customWidth="1"/>
    <col min="6389" max="6389" width="20.140625" style="6" customWidth="1"/>
    <col min="6390" max="6390" width="24" style="6" customWidth="1"/>
    <col min="6391" max="6391" width="18.85546875" style="6" customWidth="1"/>
    <col min="6392" max="6392" width="15" style="6" customWidth="1"/>
    <col min="6393" max="6393" width="20.140625" style="6" customWidth="1"/>
    <col min="6394" max="6394" width="16.28515625" style="6" customWidth="1"/>
    <col min="6395" max="6395" width="6" style="6" customWidth="1"/>
    <col min="6396" max="6396" width="12.42578125" style="6" customWidth="1"/>
    <col min="6397" max="6399" width="15" style="6" customWidth="1"/>
    <col min="6400" max="6400" width="7.28515625" style="6" customWidth="1"/>
    <col min="6401" max="6401" width="11.140625" style="6" customWidth="1"/>
    <col min="6402" max="6402" width="15" style="6" customWidth="1"/>
    <col min="6403" max="6403" width="18.85546875" style="6" customWidth="1"/>
    <col min="6404" max="6404" width="16.28515625" style="6" customWidth="1"/>
    <col min="6405" max="6405" width="25.28515625" style="6" customWidth="1"/>
    <col min="6406" max="6406" width="20.140625" style="6" customWidth="1"/>
    <col min="6407" max="6407" width="15" style="6" customWidth="1"/>
    <col min="6408" max="6408" width="17.5703125" style="6" customWidth="1"/>
    <col min="6409" max="6409" width="16.28515625" style="6" customWidth="1"/>
    <col min="6410" max="6411" width="15" style="6" customWidth="1"/>
    <col min="6412" max="6412" width="17.5703125" style="6" customWidth="1"/>
    <col min="6413" max="6413" width="20.140625" style="6" customWidth="1"/>
    <col min="6414" max="6414" width="16.28515625" style="6" customWidth="1"/>
    <col min="6415" max="6415" width="25.28515625" style="6" customWidth="1"/>
    <col min="6416" max="6416" width="18.85546875" style="6" customWidth="1"/>
    <col min="6417" max="6419" width="20.140625" style="6" customWidth="1"/>
    <col min="6420" max="6420" width="39.42578125" style="6" customWidth="1"/>
    <col min="6421" max="6421" width="25.28515625" style="6" customWidth="1"/>
    <col min="6422" max="6587" width="20.140625" style="6" customWidth="1"/>
    <col min="6588" max="6626" width="12.42578125" style="6" customWidth="1"/>
    <col min="6627" max="6627" width="20.140625" style="6" customWidth="1"/>
    <col min="6628" max="6628" width="21.42578125" style="6" customWidth="1"/>
    <col min="6629" max="6629" width="22.7109375" style="6" customWidth="1"/>
    <col min="6630" max="6630" width="13.7109375" style="6" customWidth="1"/>
    <col min="6631" max="6631" width="15" style="6" customWidth="1"/>
    <col min="6632" max="6633" width="17.5703125" style="6" customWidth="1"/>
    <col min="6634" max="6634" width="26.5703125" style="6" customWidth="1"/>
    <col min="6635" max="6635" width="16.28515625" style="6" customWidth="1"/>
    <col min="6636" max="6636" width="15" style="6" customWidth="1"/>
    <col min="6637" max="6638" width="12.42578125" style="6" customWidth="1"/>
    <col min="6639" max="6640" width="17.5703125" style="6" customWidth="1"/>
    <col min="6641" max="6641" width="7.28515625" style="6" customWidth="1"/>
    <col min="6642" max="6642" width="21.42578125" style="6" customWidth="1"/>
    <col min="6643" max="6644" width="16.28515625" style="6" customWidth="1"/>
    <col min="6645" max="6645" width="20.140625" style="6" customWidth="1"/>
    <col min="6646" max="6646" width="24" style="6" customWidth="1"/>
    <col min="6647" max="6647" width="18.85546875" style="6" customWidth="1"/>
    <col min="6648" max="6648" width="15" style="6" customWidth="1"/>
    <col min="6649" max="6649" width="20.140625" style="6" customWidth="1"/>
    <col min="6650" max="6650" width="16.28515625" style="6" customWidth="1"/>
    <col min="6651" max="6651" width="6" style="6" customWidth="1"/>
    <col min="6652" max="6652" width="12.42578125" style="6" customWidth="1"/>
    <col min="6653" max="6655" width="15" style="6" customWidth="1"/>
    <col min="6656" max="6656" width="7.28515625" style="6" customWidth="1"/>
    <col min="6657" max="6657" width="11.140625" style="6" customWidth="1"/>
    <col min="6658" max="6658" width="15" style="6" customWidth="1"/>
    <col min="6659" max="6659" width="18.85546875" style="6" customWidth="1"/>
    <col min="6660" max="6660" width="16.28515625" style="6" customWidth="1"/>
    <col min="6661" max="6661" width="25.28515625" style="6" customWidth="1"/>
    <col min="6662" max="6662" width="20.140625" style="6" customWidth="1"/>
    <col min="6663" max="6663" width="15" style="6" customWidth="1"/>
    <col min="6664" max="6664" width="17.5703125" style="6" customWidth="1"/>
    <col min="6665" max="6665" width="16.28515625" style="6" customWidth="1"/>
    <col min="6666" max="6667" width="15" style="6" customWidth="1"/>
    <col min="6668" max="6668" width="17.5703125" style="6" customWidth="1"/>
    <col min="6669" max="6669" width="20.140625" style="6" customWidth="1"/>
    <col min="6670" max="6670" width="16.28515625" style="6" customWidth="1"/>
    <col min="6671" max="6671" width="25.28515625" style="6" customWidth="1"/>
    <col min="6672" max="6672" width="18.85546875" style="6" customWidth="1"/>
    <col min="6673" max="6675" width="20.140625" style="6" customWidth="1"/>
    <col min="6676" max="6676" width="39.42578125" style="6" customWidth="1"/>
    <col min="6677" max="6677" width="25.28515625" style="6" customWidth="1"/>
    <col min="6678" max="6843" width="20.140625" style="6" customWidth="1"/>
    <col min="6844" max="6882" width="12.42578125" style="6" customWidth="1"/>
    <col min="6883" max="6883" width="20.140625" style="6" customWidth="1"/>
    <col min="6884" max="6884" width="21.42578125" style="6" customWidth="1"/>
    <col min="6885" max="6885" width="22.7109375" style="6" customWidth="1"/>
    <col min="6886" max="6886" width="13.7109375" style="6" customWidth="1"/>
    <col min="6887" max="6887" width="15" style="6" customWidth="1"/>
    <col min="6888" max="6889" width="17.5703125" style="6" customWidth="1"/>
    <col min="6890" max="6890" width="26.5703125" style="6" customWidth="1"/>
    <col min="6891" max="6891" width="16.28515625" style="6" customWidth="1"/>
    <col min="6892" max="6892" width="15" style="6" customWidth="1"/>
    <col min="6893" max="6894" width="12.42578125" style="6" customWidth="1"/>
    <col min="6895" max="6896" width="17.5703125" style="6" customWidth="1"/>
    <col min="6897" max="6897" width="7.28515625" style="6" customWidth="1"/>
    <col min="6898" max="6898" width="21.42578125" style="6" customWidth="1"/>
    <col min="6899" max="6900" width="16.28515625" style="6" customWidth="1"/>
    <col min="6901" max="6901" width="20.140625" style="6" customWidth="1"/>
    <col min="6902" max="6902" width="24" style="6" customWidth="1"/>
    <col min="6903" max="6903" width="18.85546875" style="6" customWidth="1"/>
    <col min="6904" max="6904" width="15" style="6" customWidth="1"/>
    <col min="6905" max="6905" width="20.140625" style="6" customWidth="1"/>
    <col min="6906" max="6906" width="16.28515625" style="6" customWidth="1"/>
    <col min="6907" max="6907" width="6" style="6" customWidth="1"/>
    <col min="6908" max="6908" width="12.42578125" style="6" customWidth="1"/>
    <col min="6909" max="6911" width="15" style="6" customWidth="1"/>
    <col min="6912" max="6912" width="7.28515625" style="6" customWidth="1"/>
    <col min="6913" max="6913" width="11.140625" style="6" customWidth="1"/>
    <col min="6914" max="6914" width="15" style="6" customWidth="1"/>
    <col min="6915" max="6915" width="18.85546875" style="6" customWidth="1"/>
    <col min="6916" max="6916" width="16.28515625" style="6" customWidth="1"/>
    <col min="6917" max="6917" width="25.28515625" style="6" customWidth="1"/>
    <col min="6918" max="6918" width="20.140625" style="6" customWidth="1"/>
    <col min="6919" max="6919" width="15" style="6" customWidth="1"/>
    <col min="6920" max="6920" width="17.5703125" style="6" customWidth="1"/>
    <col min="6921" max="6921" width="16.28515625" style="6" customWidth="1"/>
    <col min="6922" max="6923" width="15" style="6" customWidth="1"/>
    <col min="6924" max="6924" width="17.5703125" style="6" customWidth="1"/>
    <col min="6925" max="6925" width="20.140625" style="6" customWidth="1"/>
    <col min="6926" max="6926" width="16.28515625" style="6" customWidth="1"/>
    <col min="6927" max="6927" width="25.28515625" style="6" customWidth="1"/>
    <col min="6928" max="6928" width="18.85546875" style="6" customWidth="1"/>
    <col min="6929" max="6931" width="20.140625" style="6" customWidth="1"/>
    <col min="6932" max="6932" width="39.42578125" style="6" customWidth="1"/>
    <col min="6933" max="6933" width="25.28515625" style="6" customWidth="1"/>
    <col min="6934" max="7099" width="20.140625" style="6" customWidth="1"/>
    <col min="7100" max="7138" width="12.42578125" style="6" customWidth="1"/>
    <col min="7139" max="7139" width="20.140625" style="6" customWidth="1"/>
    <col min="7140" max="7140" width="21.42578125" style="6" customWidth="1"/>
    <col min="7141" max="7141" width="22.7109375" style="6" customWidth="1"/>
    <col min="7142" max="7142" width="13.7109375" style="6" customWidth="1"/>
    <col min="7143" max="7143" width="15" style="6" customWidth="1"/>
    <col min="7144" max="7145" width="17.5703125" style="6" customWidth="1"/>
    <col min="7146" max="7146" width="26.5703125" style="6" customWidth="1"/>
    <col min="7147" max="7147" width="16.28515625" style="6" customWidth="1"/>
    <col min="7148" max="7148" width="15" style="6" customWidth="1"/>
    <col min="7149" max="7150" width="12.42578125" style="6" customWidth="1"/>
    <col min="7151" max="7152" width="17.5703125" style="6" customWidth="1"/>
    <col min="7153" max="7153" width="7.28515625" style="6" customWidth="1"/>
    <col min="7154" max="7154" width="21.42578125" style="6" customWidth="1"/>
    <col min="7155" max="7156" width="16.28515625" style="6" customWidth="1"/>
    <col min="7157" max="7157" width="20.140625" style="6" customWidth="1"/>
    <col min="7158" max="7158" width="24" style="6" customWidth="1"/>
    <col min="7159" max="7159" width="18.85546875" style="6" customWidth="1"/>
    <col min="7160" max="7160" width="15" style="6" customWidth="1"/>
    <col min="7161" max="7161" width="20.140625" style="6" customWidth="1"/>
    <col min="7162" max="7162" width="16.28515625" style="6" customWidth="1"/>
    <col min="7163" max="7163" width="6" style="6" customWidth="1"/>
    <col min="7164" max="7164" width="12.42578125" style="6" customWidth="1"/>
    <col min="7165" max="7167" width="15" style="6" customWidth="1"/>
    <col min="7168" max="7168" width="7.28515625" style="6" customWidth="1"/>
    <col min="7169" max="7169" width="11.140625" style="6" customWidth="1"/>
    <col min="7170" max="7170" width="15" style="6" customWidth="1"/>
    <col min="7171" max="7171" width="18.85546875" style="6" customWidth="1"/>
    <col min="7172" max="7172" width="16.28515625" style="6" customWidth="1"/>
    <col min="7173" max="7173" width="25.28515625" style="6" customWidth="1"/>
    <col min="7174" max="7174" width="20.140625" style="6" customWidth="1"/>
    <col min="7175" max="7175" width="15" style="6" customWidth="1"/>
    <col min="7176" max="7176" width="17.5703125" style="6" customWidth="1"/>
    <col min="7177" max="7177" width="16.28515625" style="6" customWidth="1"/>
    <col min="7178" max="7179" width="15" style="6" customWidth="1"/>
    <col min="7180" max="7180" width="17.5703125" style="6" customWidth="1"/>
    <col min="7181" max="7181" width="20.140625" style="6" customWidth="1"/>
    <col min="7182" max="7182" width="16.28515625" style="6" customWidth="1"/>
    <col min="7183" max="7183" width="25.28515625" style="6" customWidth="1"/>
    <col min="7184" max="7184" width="18.85546875" style="6" customWidth="1"/>
    <col min="7185" max="7187" width="20.140625" style="6" customWidth="1"/>
    <col min="7188" max="7188" width="39.42578125" style="6" customWidth="1"/>
    <col min="7189" max="7189" width="25.28515625" style="6" customWidth="1"/>
    <col min="7190" max="7355" width="20.140625" style="6" customWidth="1"/>
    <col min="7356" max="7394" width="12.42578125" style="6" customWidth="1"/>
    <col min="7395" max="7395" width="20.140625" style="6" customWidth="1"/>
    <col min="7396" max="7396" width="21.42578125" style="6" customWidth="1"/>
    <col min="7397" max="7397" width="22.7109375" style="6" customWidth="1"/>
    <col min="7398" max="7398" width="13.7109375" style="6" customWidth="1"/>
    <col min="7399" max="7399" width="15" style="6" customWidth="1"/>
    <col min="7400" max="7401" width="17.5703125" style="6" customWidth="1"/>
    <col min="7402" max="7402" width="26.5703125" style="6" customWidth="1"/>
    <col min="7403" max="7403" width="16.28515625" style="6" customWidth="1"/>
    <col min="7404" max="7404" width="15" style="6" customWidth="1"/>
    <col min="7405" max="7406" width="12.42578125" style="6" customWidth="1"/>
    <col min="7407" max="7408" width="17.5703125" style="6" customWidth="1"/>
    <col min="7409" max="7409" width="7.28515625" style="6" customWidth="1"/>
    <col min="7410" max="7410" width="21.42578125" style="6" customWidth="1"/>
    <col min="7411" max="7412" width="16.28515625" style="6" customWidth="1"/>
    <col min="7413" max="7413" width="20.140625" style="6" customWidth="1"/>
    <col min="7414" max="7414" width="24" style="6" customWidth="1"/>
    <col min="7415" max="7415" width="18.85546875" style="6" customWidth="1"/>
    <col min="7416" max="7416" width="15" style="6" customWidth="1"/>
    <col min="7417" max="7417" width="20.140625" style="6" customWidth="1"/>
    <col min="7418" max="7418" width="16.28515625" style="6" customWidth="1"/>
    <col min="7419" max="7419" width="6" style="6" customWidth="1"/>
    <col min="7420" max="7420" width="12.42578125" style="6" customWidth="1"/>
    <col min="7421" max="7423" width="15" style="6" customWidth="1"/>
    <col min="7424" max="7424" width="7.28515625" style="6" customWidth="1"/>
    <col min="7425" max="7425" width="11.140625" style="6" customWidth="1"/>
    <col min="7426" max="7426" width="15" style="6" customWidth="1"/>
    <col min="7427" max="7427" width="18.85546875" style="6" customWidth="1"/>
    <col min="7428" max="7428" width="16.28515625" style="6" customWidth="1"/>
    <col min="7429" max="7429" width="25.28515625" style="6" customWidth="1"/>
    <col min="7430" max="7430" width="20.140625" style="6" customWidth="1"/>
    <col min="7431" max="7431" width="15" style="6" customWidth="1"/>
    <col min="7432" max="7432" width="17.5703125" style="6" customWidth="1"/>
    <col min="7433" max="7433" width="16.28515625" style="6" customWidth="1"/>
    <col min="7434" max="7435" width="15" style="6" customWidth="1"/>
    <col min="7436" max="7436" width="17.5703125" style="6" customWidth="1"/>
    <col min="7437" max="7437" width="20.140625" style="6" customWidth="1"/>
    <col min="7438" max="7438" width="16.28515625" style="6" customWidth="1"/>
    <col min="7439" max="7439" width="25.28515625" style="6" customWidth="1"/>
    <col min="7440" max="7440" width="18.85546875" style="6" customWidth="1"/>
    <col min="7441" max="7443" width="20.140625" style="6" customWidth="1"/>
    <col min="7444" max="7444" width="39.42578125" style="6" customWidth="1"/>
    <col min="7445" max="7445" width="25.28515625" style="6" customWidth="1"/>
    <col min="7446" max="7611" width="20.140625" style="6" customWidth="1"/>
    <col min="7612" max="7650" width="12.42578125" style="6" customWidth="1"/>
    <col min="7651" max="7651" width="20.140625" style="6" customWidth="1"/>
    <col min="7652" max="7652" width="21.42578125" style="6" customWidth="1"/>
    <col min="7653" max="7653" width="22.7109375" style="6" customWidth="1"/>
    <col min="7654" max="7654" width="13.7109375" style="6" customWidth="1"/>
    <col min="7655" max="7655" width="15" style="6" customWidth="1"/>
    <col min="7656" max="7657" width="17.5703125" style="6" customWidth="1"/>
    <col min="7658" max="7658" width="26.5703125" style="6" customWidth="1"/>
    <col min="7659" max="7659" width="16.28515625" style="6" customWidth="1"/>
    <col min="7660" max="7660" width="15" style="6" customWidth="1"/>
    <col min="7661" max="7662" width="12.42578125" style="6" customWidth="1"/>
    <col min="7663" max="7664" width="17.5703125" style="6" customWidth="1"/>
    <col min="7665" max="7665" width="7.28515625" style="6" customWidth="1"/>
    <col min="7666" max="7666" width="21.42578125" style="6" customWidth="1"/>
    <col min="7667" max="7668" width="16.28515625" style="6" customWidth="1"/>
    <col min="7669" max="7669" width="20.140625" style="6" customWidth="1"/>
    <col min="7670" max="7670" width="24" style="6" customWidth="1"/>
    <col min="7671" max="7671" width="18.85546875" style="6" customWidth="1"/>
    <col min="7672" max="7672" width="15" style="6" customWidth="1"/>
    <col min="7673" max="7673" width="20.140625" style="6" customWidth="1"/>
    <col min="7674" max="7674" width="16.28515625" style="6" customWidth="1"/>
    <col min="7675" max="7675" width="6" style="6" customWidth="1"/>
    <col min="7676" max="7676" width="12.42578125" style="6" customWidth="1"/>
    <col min="7677" max="7679" width="15" style="6" customWidth="1"/>
    <col min="7680" max="7680" width="7.28515625" style="6" customWidth="1"/>
    <col min="7681" max="7681" width="11.140625" style="6" customWidth="1"/>
    <col min="7682" max="7682" width="15" style="6" customWidth="1"/>
    <col min="7683" max="7683" width="18.85546875" style="6" customWidth="1"/>
    <col min="7684" max="7684" width="16.28515625" style="6" customWidth="1"/>
    <col min="7685" max="7685" width="25.28515625" style="6" customWidth="1"/>
    <col min="7686" max="7686" width="20.140625" style="6" customWidth="1"/>
    <col min="7687" max="7687" width="15" style="6" customWidth="1"/>
    <col min="7688" max="7688" width="17.5703125" style="6" customWidth="1"/>
    <col min="7689" max="7689" width="16.28515625" style="6" customWidth="1"/>
    <col min="7690" max="7691" width="15" style="6" customWidth="1"/>
    <col min="7692" max="7692" width="17.5703125" style="6" customWidth="1"/>
    <col min="7693" max="7693" width="20.140625" style="6" customWidth="1"/>
    <col min="7694" max="7694" width="16.28515625" style="6" customWidth="1"/>
    <col min="7695" max="7695" width="25.28515625" style="6" customWidth="1"/>
    <col min="7696" max="7696" width="18.85546875" style="6" customWidth="1"/>
    <col min="7697" max="7699" width="20.140625" style="6" customWidth="1"/>
    <col min="7700" max="7700" width="39.42578125" style="6" customWidth="1"/>
    <col min="7701" max="7701" width="25.28515625" style="6" customWidth="1"/>
    <col min="7702" max="7867" width="20.140625" style="6" customWidth="1"/>
    <col min="7868" max="7906" width="12.42578125" style="6" customWidth="1"/>
    <col min="7907" max="7907" width="20.140625" style="6" customWidth="1"/>
    <col min="7908" max="7908" width="21.42578125" style="6" customWidth="1"/>
    <col min="7909" max="7909" width="22.7109375" style="6" customWidth="1"/>
    <col min="7910" max="7910" width="13.7109375" style="6" customWidth="1"/>
    <col min="7911" max="7911" width="15" style="6" customWidth="1"/>
    <col min="7912" max="7913" width="17.5703125" style="6" customWidth="1"/>
    <col min="7914" max="7914" width="26.5703125" style="6" customWidth="1"/>
    <col min="7915" max="7915" width="16.28515625" style="6" customWidth="1"/>
    <col min="7916" max="7916" width="15" style="6" customWidth="1"/>
    <col min="7917" max="7918" width="12.42578125" style="6" customWidth="1"/>
    <col min="7919" max="7920" width="17.5703125" style="6" customWidth="1"/>
    <col min="7921" max="7921" width="7.28515625" style="6" customWidth="1"/>
    <col min="7922" max="7922" width="21.42578125" style="6" customWidth="1"/>
    <col min="7923" max="7924" width="16.28515625" style="6" customWidth="1"/>
    <col min="7925" max="7925" width="20.140625" style="6" customWidth="1"/>
    <col min="7926" max="7926" width="24" style="6" customWidth="1"/>
    <col min="7927" max="7927" width="18.85546875" style="6" customWidth="1"/>
    <col min="7928" max="7928" width="15" style="6" customWidth="1"/>
    <col min="7929" max="7929" width="20.140625" style="6" customWidth="1"/>
    <col min="7930" max="7930" width="16.28515625" style="6" customWidth="1"/>
    <col min="7931" max="7931" width="6" style="6" customWidth="1"/>
    <col min="7932" max="7932" width="12.42578125" style="6" customWidth="1"/>
    <col min="7933" max="7935" width="15" style="6" customWidth="1"/>
    <col min="7936" max="7936" width="7.28515625" style="6" customWidth="1"/>
    <col min="7937" max="7937" width="11.140625" style="6" customWidth="1"/>
    <col min="7938" max="7938" width="15" style="6" customWidth="1"/>
    <col min="7939" max="7939" width="18.85546875" style="6" customWidth="1"/>
    <col min="7940" max="7940" width="16.28515625" style="6" customWidth="1"/>
    <col min="7941" max="7941" width="25.28515625" style="6" customWidth="1"/>
    <col min="7942" max="7942" width="20.140625" style="6" customWidth="1"/>
    <col min="7943" max="7943" width="15" style="6" customWidth="1"/>
    <col min="7944" max="7944" width="17.5703125" style="6" customWidth="1"/>
    <col min="7945" max="7945" width="16.28515625" style="6" customWidth="1"/>
    <col min="7946" max="7947" width="15" style="6" customWidth="1"/>
    <col min="7948" max="7948" width="17.5703125" style="6" customWidth="1"/>
    <col min="7949" max="7949" width="20.140625" style="6" customWidth="1"/>
    <col min="7950" max="7950" width="16.28515625" style="6" customWidth="1"/>
    <col min="7951" max="7951" width="25.28515625" style="6" customWidth="1"/>
    <col min="7952" max="7952" width="18.85546875" style="6" customWidth="1"/>
    <col min="7953" max="7955" width="20.140625" style="6" customWidth="1"/>
    <col min="7956" max="7956" width="39.42578125" style="6" customWidth="1"/>
    <col min="7957" max="7957" width="25.28515625" style="6" customWidth="1"/>
    <col min="7958" max="8123" width="20.140625" style="6" customWidth="1"/>
    <col min="8124" max="8162" width="12.42578125" style="6" customWidth="1"/>
    <col min="8163" max="8163" width="20.140625" style="6" customWidth="1"/>
    <col min="8164" max="8164" width="21.42578125" style="6" customWidth="1"/>
    <col min="8165" max="8165" width="22.7109375" style="6" customWidth="1"/>
    <col min="8166" max="8166" width="13.7109375" style="6" customWidth="1"/>
    <col min="8167" max="8167" width="15" style="6" customWidth="1"/>
    <col min="8168" max="8169" width="17.5703125" style="6" customWidth="1"/>
    <col min="8170" max="8170" width="26.5703125" style="6" customWidth="1"/>
    <col min="8171" max="8171" width="16.28515625" style="6" customWidth="1"/>
    <col min="8172" max="8172" width="15" style="6" customWidth="1"/>
    <col min="8173" max="8174" width="12.42578125" style="6" customWidth="1"/>
    <col min="8175" max="8176" width="17.5703125" style="6" customWidth="1"/>
    <col min="8177" max="8177" width="7.28515625" style="6" customWidth="1"/>
    <col min="8178" max="8178" width="21.42578125" style="6" customWidth="1"/>
    <col min="8179" max="8180" width="16.28515625" style="6" customWidth="1"/>
    <col min="8181" max="8181" width="20.140625" style="6" customWidth="1"/>
    <col min="8182" max="8182" width="24" style="6" customWidth="1"/>
    <col min="8183" max="8183" width="18.85546875" style="6" customWidth="1"/>
    <col min="8184" max="8184" width="15" style="6" customWidth="1"/>
    <col min="8185" max="8185" width="20.140625" style="6" customWidth="1"/>
    <col min="8186" max="8186" width="16.28515625" style="6" customWidth="1"/>
    <col min="8187" max="8187" width="6" style="6" customWidth="1"/>
    <col min="8188" max="8188" width="12.42578125" style="6" customWidth="1"/>
    <col min="8189" max="8191" width="15" style="6" customWidth="1"/>
    <col min="8192" max="8192" width="7.28515625" style="6" customWidth="1"/>
    <col min="8193" max="8193" width="11.140625" style="6" customWidth="1"/>
    <col min="8194" max="8194" width="15" style="6" customWidth="1"/>
    <col min="8195" max="8195" width="18.85546875" style="6" customWidth="1"/>
    <col min="8196" max="8196" width="16.28515625" style="6" customWidth="1"/>
    <col min="8197" max="8197" width="25.28515625" style="6" customWidth="1"/>
    <col min="8198" max="8198" width="20.140625" style="6" customWidth="1"/>
    <col min="8199" max="8199" width="15" style="6" customWidth="1"/>
    <col min="8200" max="8200" width="17.5703125" style="6" customWidth="1"/>
    <col min="8201" max="8201" width="16.28515625" style="6" customWidth="1"/>
    <col min="8202" max="8203" width="15" style="6" customWidth="1"/>
    <col min="8204" max="8204" width="17.5703125" style="6" customWidth="1"/>
    <col min="8205" max="8205" width="20.140625" style="6" customWidth="1"/>
    <col min="8206" max="8206" width="16.28515625" style="6" customWidth="1"/>
    <col min="8207" max="8207" width="25.28515625" style="6" customWidth="1"/>
    <col min="8208" max="8208" width="18.85546875" style="6" customWidth="1"/>
    <col min="8209" max="8211" width="20.140625" style="6" customWidth="1"/>
    <col min="8212" max="8212" width="39.42578125" style="6" customWidth="1"/>
    <col min="8213" max="8213" width="25.28515625" style="6" customWidth="1"/>
    <col min="8214" max="8379" width="20.140625" style="6" customWidth="1"/>
    <col min="8380" max="8418" width="12.42578125" style="6" customWidth="1"/>
    <col min="8419" max="8419" width="20.140625" style="6" customWidth="1"/>
    <col min="8420" max="8420" width="21.42578125" style="6" customWidth="1"/>
    <col min="8421" max="8421" width="22.7109375" style="6" customWidth="1"/>
    <col min="8422" max="8422" width="13.7109375" style="6" customWidth="1"/>
    <col min="8423" max="8423" width="15" style="6" customWidth="1"/>
    <col min="8424" max="8425" width="17.5703125" style="6" customWidth="1"/>
    <col min="8426" max="8426" width="26.5703125" style="6" customWidth="1"/>
    <col min="8427" max="8427" width="16.28515625" style="6" customWidth="1"/>
    <col min="8428" max="8428" width="15" style="6" customWidth="1"/>
    <col min="8429" max="8430" width="12.42578125" style="6" customWidth="1"/>
    <col min="8431" max="8432" width="17.5703125" style="6" customWidth="1"/>
    <col min="8433" max="8433" width="7.28515625" style="6" customWidth="1"/>
    <col min="8434" max="8434" width="21.42578125" style="6" customWidth="1"/>
    <col min="8435" max="8436" width="16.28515625" style="6" customWidth="1"/>
    <col min="8437" max="8437" width="20.140625" style="6" customWidth="1"/>
    <col min="8438" max="8438" width="24" style="6" customWidth="1"/>
    <col min="8439" max="8439" width="18.85546875" style="6" customWidth="1"/>
    <col min="8440" max="8440" width="15" style="6" customWidth="1"/>
    <col min="8441" max="8441" width="20.140625" style="6" customWidth="1"/>
    <col min="8442" max="8442" width="16.28515625" style="6" customWidth="1"/>
    <col min="8443" max="8443" width="6" style="6" customWidth="1"/>
    <col min="8444" max="8444" width="12.42578125" style="6" customWidth="1"/>
    <col min="8445" max="8447" width="15" style="6" customWidth="1"/>
    <col min="8448" max="8448" width="7.28515625" style="6" customWidth="1"/>
    <col min="8449" max="8449" width="11.140625" style="6" customWidth="1"/>
    <col min="8450" max="8450" width="15" style="6" customWidth="1"/>
    <col min="8451" max="8451" width="18.85546875" style="6" customWidth="1"/>
    <col min="8452" max="8452" width="16.28515625" style="6" customWidth="1"/>
    <col min="8453" max="8453" width="25.28515625" style="6" customWidth="1"/>
    <col min="8454" max="8454" width="20.140625" style="6" customWidth="1"/>
    <col min="8455" max="8455" width="15" style="6" customWidth="1"/>
    <col min="8456" max="8456" width="17.5703125" style="6" customWidth="1"/>
    <col min="8457" max="8457" width="16.28515625" style="6" customWidth="1"/>
    <col min="8458" max="8459" width="15" style="6" customWidth="1"/>
    <col min="8460" max="8460" width="17.5703125" style="6" customWidth="1"/>
    <col min="8461" max="8461" width="20.140625" style="6" customWidth="1"/>
    <col min="8462" max="8462" width="16.28515625" style="6" customWidth="1"/>
    <col min="8463" max="8463" width="25.28515625" style="6" customWidth="1"/>
    <col min="8464" max="8464" width="18.85546875" style="6" customWidth="1"/>
    <col min="8465" max="8467" width="20.140625" style="6" customWidth="1"/>
    <col min="8468" max="8468" width="39.42578125" style="6" customWidth="1"/>
    <col min="8469" max="8469" width="25.28515625" style="6" customWidth="1"/>
    <col min="8470" max="8635" width="20.140625" style="6" customWidth="1"/>
    <col min="8636" max="8674" width="12.42578125" style="6" customWidth="1"/>
    <col min="8675" max="8675" width="20.140625" style="6" customWidth="1"/>
    <col min="8676" max="8676" width="21.42578125" style="6" customWidth="1"/>
    <col min="8677" max="8677" width="22.7109375" style="6" customWidth="1"/>
    <col min="8678" max="8678" width="13.7109375" style="6" customWidth="1"/>
    <col min="8679" max="8679" width="15" style="6" customWidth="1"/>
    <col min="8680" max="8681" width="17.5703125" style="6" customWidth="1"/>
    <col min="8682" max="8682" width="26.5703125" style="6" customWidth="1"/>
    <col min="8683" max="8683" width="16.28515625" style="6" customWidth="1"/>
    <col min="8684" max="8684" width="15" style="6" customWidth="1"/>
    <col min="8685" max="8686" width="12.42578125" style="6" customWidth="1"/>
    <col min="8687" max="8688" width="17.5703125" style="6" customWidth="1"/>
    <col min="8689" max="8689" width="7.28515625" style="6" customWidth="1"/>
    <col min="8690" max="8690" width="21.42578125" style="6" customWidth="1"/>
    <col min="8691" max="8692" width="16.28515625" style="6" customWidth="1"/>
    <col min="8693" max="8693" width="20.140625" style="6" customWidth="1"/>
    <col min="8694" max="8694" width="24" style="6" customWidth="1"/>
    <col min="8695" max="8695" width="18.85546875" style="6" customWidth="1"/>
    <col min="8696" max="8696" width="15" style="6" customWidth="1"/>
    <col min="8697" max="8697" width="20.140625" style="6" customWidth="1"/>
    <col min="8698" max="8698" width="16.28515625" style="6" customWidth="1"/>
    <col min="8699" max="8699" width="6" style="6" customWidth="1"/>
    <col min="8700" max="8700" width="12.42578125" style="6" customWidth="1"/>
    <col min="8701" max="8703" width="15" style="6" customWidth="1"/>
    <col min="8704" max="8704" width="7.28515625" style="6" customWidth="1"/>
    <col min="8705" max="8705" width="11.140625" style="6" customWidth="1"/>
    <col min="8706" max="8706" width="15" style="6" customWidth="1"/>
    <col min="8707" max="8707" width="18.85546875" style="6" customWidth="1"/>
    <col min="8708" max="8708" width="16.28515625" style="6" customWidth="1"/>
    <col min="8709" max="8709" width="25.28515625" style="6" customWidth="1"/>
    <col min="8710" max="8710" width="20.140625" style="6" customWidth="1"/>
    <col min="8711" max="8711" width="15" style="6" customWidth="1"/>
    <col min="8712" max="8712" width="17.5703125" style="6" customWidth="1"/>
    <col min="8713" max="8713" width="16.28515625" style="6" customWidth="1"/>
    <col min="8714" max="8715" width="15" style="6" customWidth="1"/>
    <col min="8716" max="8716" width="17.5703125" style="6" customWidth="1"/>
    <col min="8717" max="8717" width="20.140625" style="6" customWidth="1"/>
    <col min="8718" max="8718" width="16.28515625" style="6" customWidth="1"/>
    <col min="8719" max="8719" width="25.28515625" style="6" customWidth="1"/>
    <col min="8720" max="8720" width="18.85546875" style="6" customWidth="1"/>
    <col min="8721" max="8723" width="20.140625" style="6" customWidth="1"/>
    <col min="8724" max="8724" width="39.42578125" style="6" customWidth="1"/>
    <col min="8725" max="8725" width="25.28515625" style="6" customWidth="1"/>
    <col min="8726" max="8891" width="20.140625" style="6" customWidth="1"/>
    <col min="8892" max="8930" width="12.42578125" style="6" customWidth="1"/>
    <col min="8931" max="8931" width="20.140625" style="6" customWidth="1"/>
    <col min="8932" max="8932" width="21.42578125" style="6" customWidth="1"/>
    <col min="8933" max="8933" width="22.7109375" style="6" customWidth="1"/>
    <col min="8934" max="8934" width="13.7109375" style="6" customWidth="1"/>
    <col min="8935" max="8935" width="15" style="6" customWidth="1"/>
    <col min="8936" max="8937" width="17.5703125" style="6" customWidth="1"/>
    <col min="8938" max="8938" width="26.5703125" style="6" customWidth="1"/>
    <col min="8939" max="8939" width="16.28515625" style="6" customWidth="1"/>
    <col min="8940" max="8940" width="15" style="6" customWidth="1"/>
    <col min="8941" max="8942" width="12.42578125" style="6" customWidth="1"/>
    <col min="8943" max="8944" width="17.5703125" style="6" customWidth="1"/>
    <col min="8945" max="8945" width="7.28515625" style="6" customWidth="1"/>
    <col min="8946" max="8946" width="21.42578125" style="6" customWidth="1"/>
    <col min="8947" max="8948" width="16.28515625" style="6" customWidth="1"/>
    <col min="8949" max="8949" width="20.140625" style="6" customWidth="1"/>
    <col min="8950" max="8950" width="24" style="6" customWidth="1"/>
    <col min="8951" max="8951" width="18.85546875" style="6" customWidth="1"/>
    <col min="8952" max="8952" width="15" style="6" customWidth="1"/>
    <col min="8953" max="8953" width="20.140625" style="6" customWidth="1"/>
    <col min="8954" max="8954" width="16.28515625" style="6" customWidth="1"/>
    <col min="8955" max="8955" width="6" style="6" customWidth="1"/>
    <col min="8956" max="8956" width="12.42578125" style="6" customWidth="1"/>
    <col min="8957" max="8959" width="15" style="6" customWidth="1"/>
    <col min="8960" max="8960" width="7.28515625" style="6" customWidth="1"/>
    <col min="8961" max="8961" width="11.140625" style="6" customWidth="1"/>
    <col min="8962" max="8962" width="15" style="6" customWidth="1"/>
    <col min="8963" max="8963" width="18.85546875" style="6" customWidth="1"/>
    <col min="8964" max="8964" width="16.28515625" style="6" customWidth="1"/>
    <col min="8965" max="8965" width="25.28515625" style="6" customWidth="1"/>
    <col min="8966" max="8966" width="20.140625" style="6" customWidth="1"/>
    <col min="8967" max="8967" width="15" style="6" customWidth="1"/>
    <col min="8968" max="8968" width="17.5703125" style="6" customWidth="1"/>
    <col min="8969" max="8969" width="16.28515625" style="6" customWidth="1"/>
    <col min="8970" max="8971" width="15" style="6" customWidth="1"/>
    <col min="8972" max="8972" width="17.5703125" style="6" customWidth="1"/>
    <col min="8973" max="8973" width="20.140625" style="6" customWidth="1"/>
    <col min="8974" max="8974" width="16.28515625" style="6" customWidth="1"/>
    <col min="8975" max="8975" width="25.28515625" style="6" customWidth="1"/>
    <col min="8976" max="8976" width="18.85546875" style="6" customWidth="1"/>
    <col min="8977" max="8979" width="20.140625" style="6" customWidth="1"/>
    <col min="8980" max="8980" width="39.42578125" style="6" customWidth="1"/>
    <col min="8981" max="8981" width="25.28515625" style="6" customWidth="1"/>
    <col min="8982" max="9147" width="20.140625" style="6" customWidth="1"/>
    <col min="9148" max="9186" width="12.42578125" style="6" customWidth="1"/>
    <col min="9187" max="9187" width="20.140625" style="6" customWidth="1"/>
    <col min="9188" max="9188" width="21.42578125" style="6" customWidth="1"/>
    <col min="9189" max="9189" width="22.7109375" style="6" customWidth="1"/>
    <col min="9190" max="9190" width="13.7109375" style="6" customWidth="1"/>
    <col min="9191" max="9191" width="15" style="6" customWidth="1"/>
    <col min="9192" max="9193" width="17.5703125" style="6" customWidth="1"/>
    <col min="9194" max="9194" width="26.5703125" style="6" customWidth="1"/>
    <col min="9195" max="9195" width="16.28515625" style="6" customWidth="1"/>
    <col min="9196" max="9196" width="15" style="6" customWidth="1"/>
    <col min="9197" max="9198" width="12.42578125" style="6" customWidth="1"/>
    <col min="9199" max="9200" width="17.5703125" style="6" customWidth="1"/>
    <col min="9201" max="9201" width="7.28515625" style="6" customWidth="1"/>
    <col min="9202" max="9202" width="21.42578125" style="6" customWidth="1"/>
    <col min="9203" max="9204" width="16.28515625" style="6" customWidth="1"/>
    <col min="9205" max="9205" width="20.140625" style="6" customWidth="1"/>
    <col min="9206" max="9206" width="24" style="6" customWidth="1"/>
    <col min="9207" max="9207" width="18.85546875" style="6" customWidth="1"/>
    <col min="9208" max="9208" width="15" style="6" customWidth="1"/>
    <col min="9209" max="9209" width="20.140625" style="6" customWidth="1"/>
    <col min="9210" max="9210" width="16.28515625" style="6" customWidth="1"/>
    <col min="9211" max="9211" width="6" style="6" customWidth="1"/>
    <col min="9212" max="9212" width="12.42578125" style="6" customWidth="1"/>
    <col min="9213" max="9215" width="15" style="6" customWidth="1"/>
    <col min="9216" max="9216" width="7.28515625" style="6" customWidth="1"/>
    <col min="9217" max="9217" width="11.140625" style="6" customWidth="1"/>
    <col min="9218" max="9218" width="15" style="6" customWidth="1"/>
    <col min="9219" max="9219" width="18.85546875" style="6" customWidth="1"/>
    <col min="9220" max="9220" width="16.28515625" style="6" customWidth="1"/>
    <col min="9221" max="9221" width="25.28515625" style="6" customWidth="1"/>
    <col min="9222" max="9222" width="20.140625" style="6" customWidth="1"/>
    <col min="9223" max="9223" width="15" style="6" customWidth="1"/>
    <col min="9224" max="9224" width="17.5703125" style="6" customWidth="1"/>
    <col min="9225" max="9225" width="16.28515625" style="6" customWidth="1"/>
    <col min="9226" max="9227" width="15" style="6" customWidth="1"/>
    <col min="9228" max="9228" width="17.5703125" style="6" customWidth="1"/>
    <col min="9229" max="9229" width="20.140625" style="6" customWidth="1"/>
    <col min="9230" max="9230" width="16.28515625" style="6" customWidth="1"/>
    <col min="9231" max="9231" width="25.28515625" style="6" customWidth="1"/>
    <col min="9232" max="9232" width="18.85546875" style="6" customWidth="1"/>
    <col min="9233" max="9235" width="20.140625" style="6" customWidth="1"/>
    <col min="9236" max="9236" width="39.42578125" style="6" customWidth="1"/>
    <col min="9237" max="9237" width="25.28515625" style="6" customWidth="1"/>
    <col min="9238" max="9403" width="20.140625" style="6" customWidth="1"/>
    <col min="9404" max="9442" width="12.42578125" style="6" customWidth="1"/>
    <col min="9443" max="9443" width="20.140625" style="6" customWidth="1"/>
    <col min="9444" max="9444" width="21.42578125" style="6" customWidth="1"/>
    <col min="9445" max="9445" width="22.7109375" style="6" customWidth="1"/>
    <col min="9446" max="9446" width="13.7109375" style="6" customWidth="1"/>
    <col min="9447" max="9447" width="15" style="6" customWidth="1"/>
    <col min="9448" max="9449" width="17.5703125" style="6" customWidth="1"/>
    <col min="9450" max="9450" width="26.5703125" style="6" customWidth="1"/>
    <col min="9451" max="9451" width="16.28515625" style="6" customWidth="1"/>
    <col min="9452" max="9452" width="15" style="6" customWidth="1"/>
    <col min="9453" max="9454" width="12.42578125" style="6" customWidth="1"/>
    <col min="9455" max="9456" width="17.5703125" style="6" customWidth="1"/>
    <col min="9457" max="9457" width="7.28515625" style="6" customWidth="1"/>
    <col min="9458" max="9458" width="21.42578125" style="6" customWidth="1"/>
    <col min="9459" max="9460" width="16.28515625" style="6" customWidth="1"/>
    <col min="9461" max="9461" width="20.140625" style="6" customWidth="1"/>
    <col min="9462" max="9462" width="24" style="6" customWidth="1"/>
    <col min="9463" max="9463" width="18.85546875" style="6" customWidth="1"/>
    <col min="9464" max="9464" width="15" style="6" customWidth="1"/>
    <col min="9465" max="9465" width="20.140625" style="6" customWidth="1"/>
    <col min="9466" max="9466" width="16.28515625" style="6" customWidth="1"/>
    <col min="9467" max="9467" width="6" style="6" customWidth="1"/>
    <col min="9468" max="9468" width="12.42578125" style="6" customWidth="1"/>
    <col min="9469" max="9471" width="15" style="6" customWidth="1"/>
    <col min="9472" max="9472" width="7.28515625" style="6" customWidth="1"/>
    <col min="9473" max="9473" width="11.140625" style="6" customWidth="1"/>
    <col min="9474" max="9474" width="15" style="6" customWidth="1"/>
    <col min="9475" max="9475" width="18.85546875" style="6" customWidth="1"/>
    <col min="9476" max="9476" width="16.28515625" style="6" customWidth="1"/>
    <col min="9477" max="9477" width="25.28515625" style="6" customWidth="1"/>
    <col min="9478" max="9478" width="20.140625" style="6" customWidth="1"/>
    <col min="9479" max="9479" width="15" style="6" customWidth="1"/>
    <col min="9480" max="9480" width="17.5703125" style="6" customWidth="1"/>
    <col min="9481" max="9481" width="16.28515625" style="6" customWidth="1"/>
    <col min="9482" max="9483" width="15" style="6" customWidth="1"/>
    <col min="9484" max="9484" width="17.5703125" style="6" customWidth="1"/>
    <col min="9485" max="9485" width="20.140625" style="6" customWidth="1"/>
    <col min="9486" max="9486" width="16.28515625" style="6" customWidth="1"/>
    <col min="9487" max="9487" width="25.28515625" style="6" customWidth="1"/>
    <col min="9488" max="9488" width="18.85546875" style="6" customWidth="1"/>
    <col min="9489" max="9491" width="20.140625" style="6" customWidth="1"/>
    <col min="9492" max="9492" width="39.42578125" style="6" customWidth="1"/>
    <col min="9493" max="9493" width="25.28515625" style="6" customWidth="1"/>
    <col min="9494" max="9659" width="20.140625" style="6" customWidth="1"/>
    <col min="9660" max="9698" width="12.42578125" style="6" customWidth="1"/>
    <col min="9699" max="9699" width="20.140625" style="6" customWidth="1"/>
    <col min="9700" max="9700" width="21.42578125" style="6" customWidth="1"/>
    <col min="9701" max="9701" width="22.7109375" style="6" customWidth="1"/>
    <col min="9702" max="9702" width="13.7109375" style="6" customWidth="1"/>
    <col min="9703" max="9703" width="15" style="6" customWidth="1"/>
    <col min="9704" max="9705" width="17.5703125" style="6" customWidth="1"/>
    <col min="9706" max="9706" width="26.5703125" style="6" customWidth="1"/>
    <col min="9707" max="9707" width="16.28515625" style="6" customWidth="1"/>
    <col min="9708" max="9708" width="15" style="6" customWidth="1"/>
    <col min="9709" max="9710" width="12.42578125" style="6" customWidth="1"/>
    <col min="9711" max="9712" width="17.5703125" style="6" customWidth="1"/>
    <col min="9713" max="9713" width="7.28515625" style="6" customWidth="1"/>
    <col min="9714" max="9714" width="21.42578125" style="6" customWidth="1"/>
    <col min="9715" max="9716" width="16.28515625" style="6" customWidth="1"/>
    <col min="9717" max="9717" width="20.140625" style="6" customWidth="1"/>
    <col min="9718" max="9718" width="24" style="6" customWidth="1"/>
    <col min="9719" max="9719" width="18.85546875" style="6" customWidth="1"/>
    <col min="9720" max="9720" width="15" style="6" customWidth="1"/>
    <col min="9721" max="9721" width="20.140625" style="6" customWidth="1"/>
    <col min="9722" max="9722" width="16.28515625" style="6" customWidth="1"/>
    <col min="9723" max="9723" width="6" style="6" customWidth="1"/>
    <col min="9724" max="9724" width="12.42578125" style="6" customWidth="1"/>
    <col min="9725" max="9727" width="15" style="6" customWidth="1"/>
    <col min="9728" max="9728" width="7.28515625" style="6" customWidth="1"/>
    <col min="9729" max="9729" width="11.140625" style="6" customWidth="1"/>
    <col min="9730" max="9730" width="15" style="6" customWidth="1"/>
    <col min="9731" max="9731" width="18.85546875" style="6" customWidth="1"/>
    <col min="9732" max="9732" width="16.28515625" style="6" customWidth="1"/>
    <col min="9733" max="9733" width="25.28515625" style="6" customWidth="1"/>
    <col min="9734" max="9734" width="20.140625" style="6" customWidth="1"/>
    <col min="9735" max="9735" width="15" style="6" customWidth="1"/>
    <col min="9736" max="9736" width="17.5703125" style="6" customWidth="1"/>
    <col min="9737" max="9737" width="16.28515625" style="6" customWidth="1"/>
    <col min="9738" max="9739" width="15" style="6" customWidth="1"/>
    <col min="9740" max="9740" width="17.5703125" style="6" customWidth="1"/>
    <col min="9741" max="9741" width="20.140625" style="6" customWidth="1"/>
    <col min="9742" max="9742" width="16.28515625" style="6" customWidth="1"/>
    <col min="9743" max="9743" width="25.28515625" style="6" customWidth="1"/>
    <col min="9744" max="9744" width="18.85546875" style="6" customWidth="1"/>
    <col min="9745" max="9747" width="20.140625" style="6" customWidth="1"/>
    <col min="9748" max="9748" width="39.42578125" style="6" customWidth="1"/>
    <col min="9749" max="9749" width="25.28515625" style="6" customWidth="1"/>
    <col min="9750" max="9915" width="20.140625" style="6" customWidth="1"/>
    <col min="9916" max="9954" width="12.42578125" style="6" customWidth="1"/>
    <col min="9955" max="9955" width="20.140625" style="6" customWidth="1"/>
    <col min="9956" max="9956" width="21.42578125" style="6" customWidth="1"/>
    <col min="9957" max="9957" width="22.7109375" style="6" customWidth="1"/>
    <col min="9958" max="9958" width="13.7109375" style="6" customWidth="1"/>
    <col min="9959" max="9959" width="15" style="6" customWidth="1"/>
    <col min="9960" max="9961" width="17.5703125" style="6" customWidth="1"/>
    <col min="9962" max="9962" width="26.5703125" style="6" customWidth="1"/>
    <col min="9963" max="9963" width="16.28515625" style="6" customWidth="1"/>
    <col min="9964" max="9964" width="15" style="6" customWidth="1"/>
    <col min="9965" max="9966" width="12.42578125" style="6" customWidth="1"/>
    <col min="9967" max="9968" width="17.5703125" style="6" customWidth="1"/>
    <col min="9969" max="9969" width="7.28515625" style="6" customWidth="1"/>
    <col min="9970" max="9970" width="21.42578125" style="6" customWidth="1"/>
    <col min="9971" max="9972" width="16.28515625" style="6" customWidth="1"/>
    <col min="9973" max="9973" width="20.140625" style="6" customWidth="1"/>
    <col min="9974" max="9974" width="24" style="6" customWidth="1"/>
    <col min="9975" max="9975" width="18.85546875" style="6" customWidth="1"/>
    <col min="9976" max="9976" width="15" style="6" customWidth="1"/>
    <col min="9977" max="9977" width="20.140625" style="6" customWidth="1"/>
    <col min="9978" max="9978" width="16.28515625" style="6" customWidth="1"/>
    <col min="9979" max="9979" width="6" style="6" customWidth="1"/>
    <col min="9980" max="9980" width="12.42578125" style="6" customWidth="1"/>
    <col min="9981" max="9983" width="15" style="6" customWidth="1"/>
    <col min="9984" max="9984" width="7.28515625" style="6" customWidth="1"/>
    <col min="9985" max="9985" width="11.140625" style="6" customWidth="1"/>
    <col min="9986" max="9986" width="15" style="6" customWidth="1"/>
    <col min="9987" max="9987" width="18.85546875" style="6" customWidth="1"/>
    <col min="9988" max="9988" width="16.28515625" style="6" customWidth="1"/>
    <col min="9989" max="9989" width="25.28515625" style="6" customWidth="1"/>
    <col min="9990" max="9990" width="20.140625" style="6" customWidth="1"/>
    <col min="9991" max="9991" width="15" style="6" customWidth="1"/>
    <col min="9992" max="9992" width="17.5703125" style="6" customWidth="1"/>
    <col min="9993" max="9993" width="16.28515625" style="6" customWidth="1"/>
    <col min="9994" max="9995" width="15" style="6" customWidth="1"/>
    <col min="9996" max="9996" width="17.5703125" style="6" customWidth="1"/>
    <col min="9997" max="9997" width="20.140625" style="6" customWidth="1"/>
    <col min="9998" max="9998" width="16.28515625" style="6" customWidth="1"/>
    <col min="9999" max="9999" width="25.28515625" style="6" customWidth="1"/>
    <col min="10000" max="10000" width="18.85546875" style="6" customWidth="1"/>
    <col min="10001" max="10003" width="20.140625" style="6" customWidth="1"/>
    <col min="10004" max="10004" width="39.42578125" style="6" customWidth="1"/>
    <col min="10005" max="10005" width="25.28515625" style="6" customWidth="1"/>
    <col min="10006" max="10171" width="20.140625" style="6" customWidth="1"/>
    <col min="10172" max="10210" width="12.42578125" style="6" customWidth="1"/>
    <col min="10211" max="10211" width="20.140625" style="6" customWidth="1"/>
    <col min="10212" max="10212" width="21.42578125" style="6" customWidth="1"/>
    <col min="10213" max="10213" width="22.7109375" style="6" customWidth="1"/>
    <col min="10214" max="10214" width="13.7109375" style="6" customWidth="1"/>
    <col min="10215" max="10215" width="15" style="6" customWidth="1"/>
    <col min="10216" max="10217" width="17.5703125" style="6" customWidth="1"/>
    <col min="10218" max="10218" width="26.5703125" style="6" customWidth="1"/>
    <col min="10219" max="10219" width="16.28515625" style="6" customWidth="1"/>
    <col min="10220" max="10220" width="15" style="6" customWidth="1"/>
    <col min="10221" max="10222" width="12.42578125" style="6" customWidth="1"/>
    <col min="10223" max="10224" width="17.5703125" style="6" customWidth="1"/>
    <col min="10225" max="10225" width="7.28515625" style="6" customWidth="1"/>
    <col min="10226" max="10226" width="21.42578125" style="6" customWidth="1"/>
    <col min="10227" max="10228" width="16.28515625" style="6" customWidth="1"/>
    <col min="10229" max="10229" width="20.140625" style="6" customWidth="1"/>
    <col min="10230" max="10230" width="24" style="6" customWidth="1"/>
    <col min="10231" max="10231" width="18.85546875" style="6" customWidth="1"/>
    <col min="10232" max="10232" width="15" style="6" customWidth="1"/>
    <col min="10233" max="10233" width="20.140625" style="6" customWidth="1"/>
    <col min="10234" max="10234" width="16.28515625" style="6" customWidth="1"/>
    <col min="10235" max="10235" width="6" style="6" customWidth="1"/>
    <col min="10236" max="10236" width="12.42578125" style="6" customWidth="1"/>
    <col min="10237" max="10239" width="15" style="6" customWidth="1"/>
    <col min="10240" max="10240" width="7.28515625" style="6" customWidth="1"/>
    <col min="10241" max="10241" width="11.140625" style="6" customWidth="1"/>
    <col min="10242" max="10242" width="15" style="6" customWidth="1"/>
    <col min="10243" max="10243" width="18.85546875" style="6" customWidth="1"/>
    <col min="10244" max="10244" width="16.28515625" style="6" customWidth="1"/>
    <col min="10245" max="10245" width="25.28515625" style="6" customWidth="1"/>
    <col min="10246" max="10246" width="20.140625" style="6" customWidth="1"/>
    <col min="10247" max="10247" width="15" style="6" customWidth="1"/>
    <col min="10248" max="10248" width="17.5703125" style="6" customWidth="1"/>
    <col min="10249" max="10249" width="16.28515625" style="6" customWidth="1"/>
    <col min="10250" max="10251" width="15" style="6" customWidth="1"/>
    <col min="10252" max="10252" width="17.5703125" style="6" customWidth="1"/>
    <col min="10253" max="10253" width="20.140625" style="6" customWidth="1"/>
    <col min="10254" max="10254" width="16.28515625" style="6" customWidth="1"/>
    <col min="10255" max="10255" width="25.28515625" style="6" customWidth="1"/>
    <col min="10256" max="10256" width="18.85546875" style="6" customWidth="1"/>
    <col min="10257" max="10259" width="20.140625" style="6" customWidth="1"/>
    <col min="10260" max="10260" width="39.42578125" style="6" customWidth="1"/>
    <col min="10261" max="10261" width="25.28515625" style="6" customWidth="1"/>
    <col min="10262" max="10427" width="20.140625" style="6" customWidth="1"/>
    <col min="10428" max="10466" width="12.42578125" style="6" customWidth="1"/>
    <col min="10467" max="10467" width="20.140625" style="6" customWidth="1"/>
    <col min="10468" max="10468" width="21.42578125" style="6" customWidth="1"/>
    <col min="10469" max="10469" width="22.7109375" style="6" customWidth="1"/>
    <col min="10470" max="10470" width="13.7109375" style="6" customWidth="1"/>
    <col min="10471" max="10471" width="15" style="6" customWidth="1"/>
    <col min="10472" max="10473" width="17.5703125" style="6" customWidth="1"/>
    <col min="10474" max="10474" width="26.5703125" style="6" customWidth="1"/>
    <col min="10475" max="10475" width="16.28515625" style="6" customWidth="1"/>
    <col min="10476" max="10476" width="15" style="6" customWidth="1"/>
    <col min="10477" max="10478" width="12.42578125" style="6" customWidth="1"/>
    <col min="10479" max="10480" width="17.5703125" style="6" customWidth="1"/>
    <col min="10481" max="10481" width="7.28515625" style="6" customWidth="1"/>
    <col min="10482" max="10482" width="21.42578125" style="6" customWidth="1"/>
    <col min="10483" max="10484" width="16.28515625" style="6" customWidth="1"/>
    <col min="10485" max="10485" width="20.140625" style="6" customWidth="1"/>
    <col min="10486" max="10486" width="24" style="6" customWidth="1"/>
    <col min="10487" max="10487" width="18.85546875" style="6" customWidth="1"/>
    <col min="10488" max="10488" width="15" style="6" customWidth="1"/>
    <col min="10489" max="10489" width="20.140625" style="6" customWidth="1"/>
    <col min="10490" max="10490" width="16.28515625" style="6" customWidth="1"/>
    <col min="10491" max="10491" width="6" style="6" customWidth="1"/>
    <col min="10492" max="10492" width="12.42578125" style="6" customWidth="1"/>
    <col min="10493" max="10495" width="15" style="6" customWidth="1"/>
    <col min="10496" max="10496" width="7.28515625" style="6" customWidth="1"/>
    <col min="10497" max="10497" width="11.140625" style="6" customWidth="1"/>
    <col min="10498" max="10498" width="15" style="6" customWidth="1"/>
    <col min="10499" max="10499" width="18.85546875" style="6" customWidth="1"/>
    <col min="10500" max="10500" width="16.28515625" style="6" customWidth="1"/>
    <col min="10501" max="10501" width="25.28515625" style="6" customWidth="1"/>
    <col min="10502" max="10502" width="20.140625" style="6" customWidth="1"/>
    <col min="10503" max="10503" width="15" style="6" customWidth="1"/>
    <col min="10504" max="10504" width="17.5703125" style="6" customWidth="1"/>
    <col min="10505" max="10505" width="16.28515625" style="6" customWidth="1"/>
    <col min="10506" max="10507" width="15" style="6" customWidth="1"/>
    <col min="10508" max="10508" width="17.5703125" style="6" customWidth="1"/>
    <col min="10509" max="10509" width="20.140625" style="6" customWidth="1"/>
    <col min="10510" max="10510" width="16.28515625" style="6" customWidth="1"/>
    <col min="10511" max="10511" width="25.28515625" style="6" customWidth="1"/>
    <col min="10512" max="10512" width="18.85546875" style="6" customWidth="1"/>
    <col min="10513" max="10515" width="20.140625" style="6" customWidth="1"/>
    <col min="10516" max="10516" width="39.42578125" style="6" customWidth="1"/>
    <col min="10517" max="10517" width="25.28515625" style="6" customWidth="1"/>
    <col min="10518" max="10683" width="20.140625" style="6" customWidth="1"/>
    <col min="10684" max="10722" width="12.42578125" style="6" customWidth="1"/>
    <col min="10723" max="10723" width="20.140625" style="6" customWidth="1"/>
    <col min="10724" max="10724" width="21.42578125" style="6" customWidth="1"/>
    <col min="10725" max="10725" width="22.7109375" style="6" customWidth="1"/>
    <col min="10726" max="10726" width="13.7109375" style="6" customWidth="1"/>
    <col min="10727" max="10727" width="15" style="6" customWidth="1"/>
    <col min="10728" max="10729" width="17.5703125" style="6" customWidth="1"/>
    <col min="10730" max="10730" width="26.5703125" style="6" customWidth="1"/>
    <col min="10731" max="10731" width="16.28515625" style="6" customWidth="1"/>
    <col min="10732" max="10732" width="15" style="6" customWidth="1"/>
    <col min="10733" max="10734" width="12.42578125" style="6" customWidth="1"/>
    <col min="10735" max="10736" width="17.5703125" style="6" customWidth="1"/>
    <col min="10737" max="10737" width="7.28515625" style="6" customWidth="1"/>
    <col min="10738" max="10738" width="21.42578125" style="6" customWidth="1"/>
    <col min="10739" max="10740" width="16.28515625" style="6" customWidth="1"/>
    <col min="10741" max="10741" width="20.140625" style="6" customWidth="1"/>
    <col min="10742" max="10742" width="24" style="6" customWidth="1"/>
    <col min="10743" max="10743" width="18.85546875" style="6" customWidth="1"/>
    <col min="10744" max="10744" width="15" style="6" customWidth="1"/>
    <col min="10745" max="10745" width="20.140625" style="6" customWidth="1"/>
    <col min="10746" max="10746" width="16.28515625" style="6" customWidth="1"/>
    <col min="10747" max="10747" width="6" style="6" customWidth="1"/>
    <col min="10748" max="10748" width="12.42578125" style="6" customWidth="1"/>
    <col min="10749" max="10751" width="15" style="6" customWidth="1"/>
    <col min="10752" max="10752" width="7.28515625" style="6" customWidth="1"/>
    <col min="10753" max="10753" width="11.140625" style="6" customWidth="1"/>
    <col min="10754" max="10754" width="15" style="6" customWidth="1"/>
    <col min="10755" max="10755" width="18.85546875" style="6" customWidth="1"/>
    <col min="10756" max="10756" width="16.28515625" style="6" customWidth="1"/>
    <col min="10757" max="10757" width="25.28515625" style="6" customWidth="1"/>
    <col min="10758" max="10758" width="20.140625" style="6" customWidth="1"/>
    <col min="10759" max="10759" width="15" style="6" customWidth="1"/>
    <col min="10760" max="10760" width="17.5703125" style="6" customWidth="1"/>
    <col min="10761" max="10761" width="16.28515625" style="6" customWidth="1"/>
    <col min="10762" max="10763" width="15" style="6" customWidth="1"/>
    <col min="10764" max="10764" width="17.5703125" style="6" customWidth="1"/>
    <col min="10765" max="10765" width="20.140625" style="6" customWidth="1"/>
    <col min="10766" max="10766" width="16.28515625" style="6" customWidth="1"/>
    <col min="10767" max="10767" width="25.28515625" style="6" customWidth="1"/>
    <col min="10768" max="10768" width="18.85546875" style="6" customWidth="1"/>
    <col min="10769" max="10771" width="20.140625" style="6" customWidth="1"/>
    <col min="10772" max="10772" width="39.42578125" style="6" customWidth="1"/>
    <col min="10773" max="10773" width="25.28515625" style="6" customWidth="1"/>
    <col min="10774" max="10939" width="20.140625" style="6" customWidth="1"/>
    <col min="10940" max="10978" width="12.42578125" style="6" customWidth="1"/>
    <col min="10979" max="10979" width="20.140625" style="6" customWidth="1"/>
    <col min="10980" max="10980" width="21.42578125" style="6" customWidth="1"/>
    <col min="10981" max="10981" width="22.7109375" style="6" customWidth="1"/>
    <col min="10982" max="10982" width="13.7109375" style="6" customWidth="1"/>
    <col min="10983" max="10983" width="15" style="6" customWidth="1"/>
    <col min="10984" max="10985" width="17.5703125" style="6" customWidth="1"/>
    <col min="10986" max="10986" width="26.5703125" style="6" customWidth="1"/>
    <col min="10987" max="10987" width="16.28515625" style="6" customWidth="1"/>
    <col min="10988" max="10988" width="15" style="6" customWidth="1"/>
    <col min="10989" max="10990" width="12.42578125" style="6" customWidth="1"/>
    <col min="10991" max="10992" width="17.5703125" style="6" customWidth="1"/>
    <col min="10993" max="10993" width="7.28515625" style="6" customWidth="1"/>
    <col min="10994" max="10994" width="21.42578125" style="6" customWidth="1"/>
    <col min="10995" max="10996" width="16.28515625" style="6" customWidth="1"/>
    <col min="10997" max="10997" width="20.140625" style="6" customWidth="1"/>
    <col min="10998" max="10998" width="24" style="6" customWidth="1"/>
    <col min="10999" max="10999" width="18.85546875" style="6" customWidth="1"/>
    <col min="11000" max="11000" width="15" style="6" customWidth="1"/>
    <col min="11001" max="11001" width="20.140625" style="6" customWidth="1"/>
    <col min="11002" max="11002" width="16.28515625" style="6" customWidth="1"/>
    <col min="11003" max="11003" width="6" style="6" customWidth="1"/>
    <col min="11004" max="11004" width="12.42578125" style="6" customWidth="1"/>
    <col min="11005" max="11007" width="15" style="6" customWidth="1"/>
    <col min="11008" max="11008" width="7.28515625" style="6" customWidth="1"/>
    <col min="11009" max="11009" width="11.140625" style="6" customWidth="1"/>
    <col min="11010" max="11010" width="15" style="6" customWidth="1"/>
    <col min="11011" max="11011" width="18.85546875" style="6" customWidth="1"/>
    <col min="11012" max="11012" width="16.28515625" style="6" customWidth="1"/>
    <col min="11013" max="11013" width="25.28515625" style="6" customWidth="1"/>
    <col min="11014" max="11014" width="20.140625" style="6" customWidth="1"/>
    <col min="11015" max="11015" width="15" style="6" customWidth="1"/>
    <col min="11016" max="11016" width="17.5703125" style="6" customWidth="1"/>
    <col min="11017" max="11017" width="16.28515625" style="6" customWidth="1"/>
    <col min="11018" max="11019" width="15" style="6" customWidth="1"/>
    <col min="11020" max="11020" width="17.5703125" style="6" customWidth="1"/>
    <col min="11021" max="11021" width="20.140625" style="6" customWidth="1"/>
    <col min="11022" max="11022" width="16.28515625" style="6" customWidth="1"/>
    <col min="11023" max="11023" width="25.28515625" style="6" customWidth="1"/>
    <col min="11024" max="11024" width="18.85546875" style="6" customWidth="1"/>
    <col min="11025" max="11027" width="20.140625" style="6" customWidth="1"/>
    <col min="11028" max="11028" width="39.42578125" style="6" customWidth="1"/>
    <col min="11029" max="11029" width="25.28515625" style="6" customWidth="1"/>
    <col min="11030" max="11195" width="20.140625" style="6" customWidth="1"/>
    <col min="11196" max="11234" width="12.42578125" style="6" customWidth="1"/>
    <col min="11235" max="11235" width="20.140625" style="6" customWidth="1"/>
    <col min="11236" max="11236" width="21.42578125" style="6" customWidth="1"/>
    <col min="11237" max="11237" width="22.7109375" style="6" customWidth="1"/>
    <col min="11238" max="11238" width="13.7109375" style="6" customWidth="1"/>
    <col min="11239" max="11239" width="15" style="6" customWidth="1"/>
    <col min="11240" max="11241" width="17.5703125" style="6" customWidth="1"/>
    <col min="11242" max="11242" width="26.5703125" style="6" customWidth="1"/>
    <col min="11243" max="11243" width="16.28515625" style="6" customWidth="1"/>
    <col min="11244" max="11244" width="15" style="6" customWidth="1"/>
    <col min="11245" max="11246" width="12.42578125" style="6" customWidth="1"/>
    <col min="11247" max="11248" width="17.5703125" style="6" customWidth="1"/>
    <col min="11249" max="11249" width="7.28515625" style="6" customWidth="1"/>
    <col min="11250" max="11250" width="21.42578125" style="6" customWidth="1"/>
    <col min="11251" max="11252" width="16.28515625" style="6" customWidth="1"/>
    <col min="11253" max="11253" width="20.140625" style="6" customWidth="1"/>
    <col min="11254" max="11254" width="24" style="6" customWidth="1"/>
    <col min="11255" max="11255" width="18.85546875" style="6" customWidth="1"/>
    <col min="11256" max="11256" width="15" style="6" customWidth="1"/>
    <col min="11257" max="11257" width="20.140625" style="6" customWidth="1"/>
    <col min="11258" max="11258" width="16.28515625" style="6" customWidth="1"/>
    <col min="11259" max="11259" width="6" style="6" customWidth="1"/>
    <col min="11260" max="11260" width="12.42578125" style="6" customWidth="1"/>
    <col min="11261" max="11263" width="15" style="6" customWidth="1"/>
    <col min="11264" max="11264" width="7.28515625" style="6" customWidth="1"/>
    <col min="11265" max="11265" width="11.140625" style="6" customWidth="1"/>
    <col min="11266" max="11266" width="15" style="6" customWidth="1"/>
    <col min="11267" max="11267" width="18.85546875" style="6" customWidth="1"/>
    <col min="11268" max="11268" width="16.28515625" style="6" customWidth="1"/>
    <col min="11269" max="11269" width="25.28515625" style="6" customWidth="1"/>
    <col min="11270" max="11270" width="20.140625" style="6" customWidth="1"/>
    <col min="11271" max="11271" width="15" style="6" customWidth="1"/>
    <col min="11272" max="11272" width="17.5703125" style="6" customWidth="1"/>
    <col min="11273" max="11273" width="16.28515625" style="6" customWidth="1"/>
    <col min="11274" max="11275" width="15" style="6" customWidth="1"/>
    <col min="11276" max="11276" width="17.5703125" style="6" customWidth="1"/>
    <col min="11277" max="11277" width="20.140625" style="6" customWidth="1"/>
    <col min="11278" max="11278" width="16.28515625" style="6" customWidth="1"/>
    <col min="11279" max="11279" width="25.28515625" style="6" customWidth="1"/>
    <col min="11280" max="11280" width="18.85546875" style="6" customWidth="1"/>
    <col min="11281" max="11283" width="20.140625" style="6" customWidth="1"/>
    <col min="11284" max="11284" width="39.42578125" style="6" customWidth="1"/>
    <col min="11285" max="11285" width="25.28515625" style="6" customWidth="1"/>
    <col min="11286" max="11451" width="20.140625" style="6" customWidth="1"/>
    <col min="11452" max="11490" width="12.42578125" style="6" customWidth="1"/>
    <col min="11491" max="11491" width="20.140625" style="6" customWidth="1"/>
    <col min="11492" max="11492" width="21.42578125" style="6" customWidth="1"/>
    <col min="11493" max="11493" width="22.7109375" style="6" customWidth="1"/>
    <col min="11494" max="11494" width="13.7109375" style="6" customWidth="1"/>
    <col min="11495" max="11495" width="15" style="6" customWidth="1"/>
    <col min="11496" max="11497" width="17.5703125" style="6" customWidth="1"/>
    <col min="11498" max="11498" width="26.5703125" style="6" customWidth="1"/>
    <col min="11499" max="11499" width="16.28515625" style="6" customWidth="1"/>
    <col min="11500" max="11500" width="15" style="6" customWidth="1"/>
    <col min="11501" max="11502" width="12.42578125" style="6" customWidth="1"/>
    <col min="11503" max="11504" width="17.5703125" style="6" customWidth="1"/>
    <col min="11505" max="11505" width="7.28515625" style="6" customWidth="1"/>
    <col min="11506" max="11506" width="21.42578125" style="6" customWidth="1"/>
    <col min="11507" max="11508" width="16.28515625" style="6" customWidth="1"/>
    <col min="11509" max="11509" width="20.140625" style="6" customWidth="1"/>
    <col min="11510" max="11510" width="24" style="6" customWidth="1"/>
    <col min="11511" max="11511" width="18.85546875" style="6" customWidth="1"/>
    <col min="11512" max="11512" width="15" style="6" customWidth="1"/>
    <col min="11513" max="11513" width="20.140625" style="6" customWidth="1"/>
    <col min="11514" max="11514" width="16.28515625" style="6" customWidth="1"/>
    <col min="11515" max="11515" width="6" style="6" customWidth="1"/>
    <col min="11516" max="11516" width="12.42578125" style="6" customWidth="1"/>
    <col min="11517" max="11519" width="15" style="6" customWidth="1"/>
    <col min="11520" max="11520" width="7.28515625" style="6" customWidth="1"/>
    <col min="11521" max="11521" width="11.140625" style="6" customWidth="1"/>
    <col min="11522" max="11522" width="15" style="6" customWidth="1"/>
    <col min="11523" max="11523" width="18.85546875" style="6" customWidth="1"/>
    <col min="11524" max="11524" width="16.28515625" style="6" customWidth="1"/>
    <col min="11525" max="11525" width="25.28515625" style="6" customWidth="1"/>
    <col min="11526" max="11526" width="20.140625" style="6" customWidth="1"/>
    <col min="11527" max="11527" width="15" style="6" customWidth="1"/>
    <col min="11528" max="11528" width="17.5703125" style="6" customWidth="1"/>
    <col min="11529" max="11529" width="16.28515625" style="6" customWidth="1"/>
    <col min="11530" max="11531" width="15" style="6" customWidth="1"/>
    <col min="11532" max="11532" width="17.5703125" style="6" customWidth="1"/>
    <col min="11533" max="11533" width="20.140625" style="6" customWidth="1"/>
    <col min="11534" max="11534" width="16.28515625" style="6" customWidth="1"/>
    <col min="11535" max="11535" width="25.28515625" style="6" customWidth="1"/>
    <col min="11536" max="11536" width="18.85546875" style="6" customWidth="1"/>
    <col min="11537" max="11539" width="20.140625" style="6" customWidth="1"/>
    <col min="11540" max="11540" width="39.42578125" style="6" customWidth="1"/>
    <col min="11541" max="11541" width="25.28515625" style="6" customWidth="1"/>
    <col min="11542" max="11707" width="20.140625" style="6" customWidth="1"/>
    <col min="11708" max="11746" width="12.42578125" style="6" customWidth="1"/>
    <col min="11747" max="11747" width="20.140625" style="6" customWidth="1"/>
    <col min="11748" max="11748" width="21.42578125" style="6" customWidth="1"/>
    <col min="11749" max="11749" width="22.7109375" style="6" customWidth="1"/>
    <col min="11750" max="11750" width="13.7109375" style="6" customWidth="1"/>
    <col min="11751" max="11751" width="15" style="6" customWidth="1"/>
    <col min="11752" max="11753" width="17.5703125" style="6" customWidth="1"/>
    <col min="11754" max="11754" width="26.5703125" style="6" customWidth="1"/>
    <col min="11755" max="11755" width="16.28515625" style="6" customWidth="1"/>
    <col min="11756" max="11756" width="15" style="6" customWidth="1"/>
    <col min="11757" max="11758" width="12.42578125" style="6" customWidth="1"/>
    <col min="11759" max="11760" width="17.5703125" style="6" customWidth="1"/>
    <col min="11761" max="11761" width="7.28515625" style="6" customWidth="1"/>
    <col min="11762" max="11762" width="21.42578125" style="6" customWidth="1"/>
    <col min="11763" max="11764" width="16.28515625" style="6" customWidth="1"/>
    <col min="11765" max="11765" width="20.140625" style="6" customWidth="1"/>
    <col min="11766" max="11766" width="24" style="6" customWidth="1"/>
    <col min="11767" max="11767" width="18.85546875" style="6" customWidth="1"/>
    <col min="11768" max="11768" width="15" style="6" customWidth="1"/>
    <col min="11769" max="11769" width="20.140625" style="6" customWidth="1"/>
    <col min="11770" max="11770" width="16.28515625" style="6" customWidth="1"/>
    <col min="11771" max="11771" width="6" style="6" customWidth="1"/>
    <col min="11772" max="11772" width="12.42578125" style="6" customWidth="1"/>
    <col min="11773" max="11775" width="15" style="6" customWidth="1"/>
    <col min="11776" max="11776" width="7.28515625" style="6" customWidth="1"/>
    <col min="11777" max="11777" width="11.140625" style="6" customWidth="1"/>
    <col min="11778" max="11778" width="15" style="6" customWidth="1"/>
    <col min="11779" max="11779" width="18.85546875" style="6" customWidth="1"/>
    <col min="11780" max="11780" width="16.28515625" style="6" customWidth="1"/>
    <col min="11781" max="11781" width="25.28515625" style="6" customWidth="1"/>
    <col min="11782" max="11782" width="20.140625" style="6" customWidth="1"/>
    <col min="11783" max="11783" width="15" style="6" customWidth="1"/>
    <col min="11784" max="11784" width="17.5703125" style="6" customWidth="1"/>
    <col min="11785" max="11785" width="16.28515625" style="6" customWidth="1"/>
    <col min="11786" max="11787" width="15" style="6" customWidth="1"/>
    <col min="11788" max="11788" width="17.5703125" style="6" customWidth="1"/>
    <col min="11789" max="11789" width="20.140625" style="6" customWidth="1"/>
    <col min="11790" max="11790" width="16.28515625" style="6" customWidth="1"/>
    <col min="11791" max="11791" width="25.28515625" style="6" customWidth="1"/>
    <col min="11792" max="11792" width="18.85546875" style="6" customWidth="1"/>
    <col min="11793" max="11795" width="20.140625" style="6" customWidth="1"/>
    <col min="11796" max="11796" width="39.42578125" style="6" customWidth="1"/>
    <col min="11797" max="11797" width="25.28515625" style="6" customWidth="1"/>
    <col min="11798" max="11963" width="20.140625" style="6" customWidth="1"/>
    <col min="11964" max="12002" width="12.42578125" style="6" customWidth="1"/>
    <col min="12003" max="12003" width="20.140625" style="6" customWidth="1"/>
    <col min="12004" max="12004" width="21.42578125" style="6" customWidth="1"/>
    <col min="12005" max="12005" width="22.7109375" style="6" customWidth="1"/>
    <col min="12006" max="12006" width="13.7109375" style="6" customWidth="1"/>
    <col min="12007" max="12007" width="15" style="6" customWidth="1"/>
    <col min="12008" max="12009" width="17.5703125" style="6" customWidth="1"/>
    <col min="12010" max="12010" width="26.5703125" style="6" customWidth="1"/>
    <col min="12011" max="12011" width="16.28515625" style="6" customWidth="1"/>
    <col min="12012" max="12012" width="15" style="6" customWidth="1"/>
    <col min="12013" max="12014" width="12.42578125" style="6" customWidth="1"/>
    <col min="12015" max="12016" width="17.5703125" style="6" customWidth="1"/>
    <col min="12017" max="12017" width="7.28515625" style="6" customWidth="1"/>
    <col min="12018" max="12018" width="21.42578125" style="6" customWidth="1"/>
    <col min="12019" max="12020" width="16.28515625" style="6" customWidth="1"/>
    <col min="12021" max="12021" width="20.140625" style="6" customWidth="1"/>
    <col min="12022" max="12022" width="24" style="6" customWidth="1"/>
    <col min="12023" max="12023" width="18.85546875" style="6" customWidth="1"/>
    <col min="12024" max="12024" width="15" style="6" customWidth="1"/>
    <col min="12025" max="12025" width="20.140625" style="6" customWidth="1"/>
    <col min="12026" max="12026" width="16.28515625" style="6" customWidth="1"/>
    <col min="12027" max="12027" width="6" style="6" customWidth="1"/>
    <col min="12028" max="12028" width="12.42578125" style="6" customWidth="1"/>
    <col min="12029" max="12031" width="15" style="6" customWidth="1"/>
    <col min="12032" max="12032" width="7.28515625" style="6" customWidth="1"/>
    <col min="12033" max="12033" width="11.140625" style="6" customWidth="1"/>
    <col min="12034" max="12034" width="15" style="6" customWidth="1"/>
    <col min="12035" max="12035" width="18.85546875" style="6" customWidth="1"/>
    <col min="12036" max="12036" width="16.28515625" style="6" customWidth="1"/>
    <col min="12037" max="12037" width="25.28515625" style="6" customWidth="1"/>
    <col min="12038" max="12038" width="20.140625" style="6" customWidth="1"/>
    <col min="12039" max="12039" width="15" style="6" customWidth="1"/>
    <col min="12040" max="12040" width="17.5703125" style="6" customWidth="1"/>
    <col min="12041" max="12041" width="16.28515625" style="6" customWidth="1"/>
    <col min="12042" max="12043" width="15" style="6" customWidth="1"/>
    <col min="12044" max="12044" width="17.5703125" style="6" customWidth="1"/>
    <col min="12045" max="12045" width="20.140625" style="6" customWidth="1"/>
    <col min="12046" max="12046" width="16.28515625" style="6" customWidth="1"/>
    <col min="12047" max="12047" width="25.28515625" style="6" customWidth="1"/>
    <col min="12048" max="12048" width="18.85546875" style="6" customWidth="1"/>
    <col min="12049" max="12051" width="20.140625" style="6" customWidth="1"/>
    <col min="12052" max="12052" width="39.42578125" style="6" customWidth="1"/>
    <col min="12053" max="12053" width="25.28515625" style="6" customWidth="1"/>
    <col min="12054" max="12219" width="20.140625" style="6" customWidth="1"/>
    <col min="12220" max="12258" width="12.42578125" style="6" customWidth="1"/>
    <col min="12259" max="12259" width="20.140625" style="6" customWidth="1"/>
    <col min="12260" max="12260" width="21.42578125" style="6" customWidth="1"/>
    <col min="12261" max="12261" width="22.7109375" style="6" customWidth="1"/>
    <col min="12262" max="12262" width="13.7109375" style="6" customWidth="1"/>
    <col min="12263" max="12263" width="15" style="6" customWidth="1"/>
    <col min="12264" max="12265" width="17.5703125" style="6" customWidth="1"/>
    <col min="12266" max="12266" width="26.5703125" style="6" customWidth="1"/>
    <col min="12267" max="12267" width="16.28515625" style="6" customWidth="1"/>
    <col min="12268" max="12268" width="15" style="6" customWidth="1"/>
    <col min="12269" max="12270" width="12.42578125" style="6" customWidth="1"/>
    <col min="12271" max="12272" width="17.5703125" style="6" customWidth="1"/>
    <col min="12273" max="12273" width="7.28515625" style="6" customWidth="1"/>
    <col min="12274" max="12274" width="21.42578125" style="6" customWidth="1"/>
    <col min="12275" max="12276" width="16.28515625" style="6" customWidth="1"/>
    <col min="12277" max="12277" width="20.140625" style="6" customWidth="1"/>
    <col min="12278" max="12278" width="24" style="6" customWidth="1"/>
    <col min="12279" max="12279" width="18.85546875" style="6" customWidth="1"/>
    <col min="12280" max="12280" width="15" style="6" customWidth="1"/>
    <col min="12281" max="12281" width="20.140625" style="6" customWidth="1"/>
    <col min="12282" max="12282" width="16.28515625" style="6" customWidth="1"/>
    <col min="12283" max="12283" width="6" style="6" customWidth="1"/>
    <col min="12284" max="12284" width="12.42578125" style="6" customWidth="1"/>
    <col min="12285" max="12287" width="15" style="6" customWidth="1"/>
    <col min="12288" max="12288" width="7.28515625" style="6" customWidth="1"/>
    <col min="12289" max="12289" width="11.140625" style="6" customWidth="1"/>
    <col min="12290" max="12290" width="15" style="6" customWidth="1"/>
    <col min="12291" max="12291" width="18.85546875" style="6" customWidth="1"/>
    <col min="12292" max="12292" width="16.28515625" style="6" customWidth="1"/>
    <col min="12293" max="12293" width="25.28515625" style="6" customWidth="1"/>
    <col min="12294" max="12294" width="20.140625" style="6" customWidth="1"/>
    <col min="12295" max="12295" width="15" style="6" customWidth="1"/>
    <col min="12296" max="12296" width="17.5703125" style="6" customWidth="1"/>
    <col min="12297" max="12297" width="16.28515625" style="6" customWidth="1"/>
    <col min="12298" max="12299" width="15" style="6" customWidth="1"/>
    <col min="12300" max="12300" width="17.5703125" style="6" customWidth="1"/>
    <col min="12301" max="12301" width="20.140625" style="6" customWidth="1"/>
    <col min="12302" max="12302" width="16.28515625" style="6" customWidth="1"/>
    <col min="12303" max="12303" width="25.28515625" style="6" customWidth="1"/>
    <col min="12304" max="12304" width="18.85546875" style="6" customWidth="1"/>
    <col min="12305" max="12307" width="20.140625" style="6" customWidth="1"/>
    <col min="12308" max="12308" width="39.42578125" style="6" customWidth="1"/>
    <col min="12309" max="12309" width="25.28515625" style="6" customWidth="1"/>
    <col min="12310" max="12475" width="20.140625" style="6" customWidth="1"/>
    <col min="12476" max="12514" width="12.42578125" style="6" customWidth="1"/>
    <col min="12515" max="12515" width="20.140625" style="6" customWidth="1"/>
    <col min="12516" max="12516" width="21.42578125" style="6" customWidth="1"/>
    <col min="12517" max="12517" width="22.7109375" style="6" customWidth="1"/>
    <col min="12518" max="12518" width="13.7109375" style="6" customWidth="1"/>
    <col min="12519" max="12519" width="15" style="6" customWidth="1"/>
    <col min="12520" max="12521" width="17.5703125" style="6" customWidth="1"/>
    <col min="12522" max="12522" width="26.5703125" style="6" customWidth="1"/>
    <col min="12523" max="12523" width="16.28515625" style="6" customWidth="1"/>
    <col min="12524" max="12524" width="15" style="6" customWidth="1"/>
    <col min="12525" max="12526" width="12.42578125" style="6" customWidth="1"/>
    <col min="12527" max="12528" width="17.5703125" style="6" customWidth="1"/>
    <col min="12529" max="12529" width="7.28515625" style="6" customWidth="1"/>
    <col min="12530" max="12530" width="21.42578125" style="6" customWidth="1"/>
    <col min="12531" max="12532" width="16.28515625" style="6" customWidth="1"/>
    <col min="12533" max="12533" width="20.140625" style="6" customWidth="1"/>
    <col min="12534" max="12534" width="24" style="6" customWidth="1"/>
    <col min="12535" max="12535" width="18.85546875" style="6" customWidth="1"/>
    <col min="12536" max="12536" width="15" style="6" customWidth="1"/>
    <col min="12537" max="12537" width="20.140625" style="6" customWidth="1"/>
    <col min="12538" max="12538" width="16.28515625" style="6" customWidth="1"/>
    <col min="12539" max="12539" width="6" style="6" customWidth="1"/>
    <col min="12540" max="12540" width="12.42578125" style="6" customWidth="1"/>
    <col min="12541" max="12543" width="15" style="6" customWidth="1"/>
    <col min="12544" max="12544" width="7.28515625" style="6" customWidth="1"/>
    <col min="12545" max="12545" width="11.140625" style="6" customWidth="1"/>
    <col min="12546" max="12546" width="15" style="6" customWidth="1"/>
    <col min="12547" max="12547" width="18.85546875" style="6" customWidth="1"/>
    <col min="12548" max="12548" width="16.28515625" style="6" customWidth="1"/>
    <col min="12549" max="12549" width="25.28515625" style="6" customWidth="1"/>
    <col min="12550" max="12550" width="20.140625" style="6" customWidth="1"/>
    <col min="12551" max="12551" width="15" style="6" customWidth="1"/>
    <col min="12552" max="12552" width="17.5703125" style="6" customWidth="1"/>
    <col min="12553" max="12553" width="16.28515625" style="6" customWidth="1"/>
    <col min="12554" max="12555" width="15" style="6" customWidth="1"/>
    <col min="12556" max="12556" width="17.5703125" style="6" customWidth="1"/>
    <col min="12557" max="12557" width="20.140625" style="6" customWidth="1"/>
    <col min="12558" max="12558" width="16.28515625" style="6" customWidth="1"/>
    <col min="12559" max="12559" width="25.28515625" style="6" customWidth="1"/>
    <col min="12560" max="12560" width="18.85546875" style="6" customWidth="1"/>
    <col min="12561" max="12563" width="20.140625" style="6" customWidth="1"/>
    <col min="12564" max="12564" width="39.42578125" style="6" customWidth="1"/>
    <col min="12565" max="12565" width="25.28515625" style="6" customWidth="1"/>
    <col min="12566" max="12731" width="20.140625" style="6" customWidth="1"/>
    <col min="12732" max="12770" width="12.42578125" style="6" customWidth="1"/>
    <col min="12771" max="12771" width="20.140625" style="6" customWidth="1"/>
    <col min="12772" max="12772" width="21.42578125" style="6" customWidth="1"/>
    <col min="12773" max="12773" width="22.7109375" style="6" customWidth="1"/>
    <col min="12774" max="12774" width="13.7109375" style="6" customWidth="1"/>
    <col min="12775" max="12775" width="15" style="6" customWidth="1"/>
    <col min="12776" max="12777" width="17.5703125" style="6" customWidth="1"/>
    <col min="12778" max="12778" width="26.5703125" style="6" customWidth="1"/>
    <col min="12779" max="12779" width="16.28515625" style="6" customWidth="1"/>
    <col min="12780" max="12780" width="15" style="6" customWidth="1"/>
    <col min="12781" max="12782" width="12.42578125" style="6" customWidth="1"/>
    <col min="12783" max="12784" width="17.5703125" style="6" customWidth="1"/>
    <col min="12785" max="12785" width="7.28515625" style="6" customWidth="1"/>
    <col min="12786" max="12786" width="21.42578125" style="6" customWidth="1"/>
    <col min="12787" max="12788" width="16.28515625" style="6" customWidth="1"/>
    <col min="12789" max="12789" width="20.140625" style="6" customWidth="1"/>
    <col min="12790" max="12790" width="24" style="6" customWidth="1"/>
    <col min="12791" max="12791" width="18.85546875" style="6" customWidth="1"/>
    <col min="12792" max="12792" width="15" style="6" customWidth="1"/>
    <col min="12793" max="12793" width="20.140625" style="6" customWidth="1"/>
    <col min="12794" max="12794" width="16.28515625" style="6" customWidth="1"/>
    <col min="12795" max="12795" width="6" style="6" customWidth="1"/>
    <col min="12796" max="12796" width="12.42578125" style="6" customWidth="1"/>
    <col min="12797" max="12799" width="15" style="6" customWidth="1"/>
    <col min="12800" max="12800" width="7.28515625" style="6" customWidth="1"/>
    <col min="12801" max="12801" width="11.140625" style="6" customWidth="1"/>
    <col min="12802" max="12802" width="15" style="6" customWidth="1"/>
    <col min="12803" max="12803" width="18.85546875" style="6" customWidth="1"/>
    <col min="12804" max="12804" width="16.28515625" style="6" customWidth="1"/>
    <col min="12805" max="12805" width="25.28515625" style="6" customWidth="1"/>
    <col min="12806" max="12806" width="20.140625" style="6" customWidth="1"/>
    <col min="12807" max="12807" width="15" style="6" customWidth="1"/>
    <col min="12808" max="12808" width="17.5703125" style="6" customWidth="1"/>
    <col min="12809" max="12809" width="16.28515625" style="6" customWidth="1"/>
    <col min="12810" max="12811" width="15" style="6" customWidth="1"/>
    <col min="12812" max="12812" width="17.5703125" style="6" customWidth="1"/>
    <col min="12813" max="12813" width="20.140625" style="6" customWidth="1"/>
    <col min="12814" max="12814" width="16.28515625" style="6" customWidth="1"/>
    <col min="12815" max="12815" width="25.28515625" style="6" customWidth="1"/>
    <col min="12816" max="12816" width="18.85546875" style="6" customWidth="1"/>
    <col min="12817" max="12819" width="20.140625" style="6" customWidth="1"/>
    <col min="12820" max="12820" width="39.42578125" style="6" customWidth="1"/>
    <col min="12821" max="12821" width="25.28515625" style="6" customWidth="1"/>
    <col min="12822" max="12987" width="20.140625" style="6" customWidth="1"/>
    <col min="12988" max="13026" width="12.42578125" style="6" customWidth="1"/>
    <col min="13027" max="13027" width="20.140625" style="6" customWidth="1"/>
    <col min="13028" max="13028" width="21.42578125" style="6" customWidth="1"/>
    <col min="13029" max="13029" width="22.7109375" style="6" customWidth="1"/>
    <col min="13030" max="13030" width="13.7109375" style="6" customWidth="1"/>
    <col min="13031" max="13031" width="15" style="6" customWidth="1"/>
    <col min="13032" max="13033" width="17.5703125" style="6" customWidth="1"/>
    <col min="13034" max="13034" width="26.5703125" style="6" customWidth="1"/>
    <col min="13035" max="13035" width="16.28515625" style="6" customWidth="1"/>
    <col min="13036" max="13036" width="15" style="6" customWidth="1"/>
    <col min="13037" max="13038" width="12.42578125" style="6" customWidth="1"/>
    <col min="13039" max="13040" width="17.5703125" style="6" customWidth="1"/>
    <col min="13041" max="13041" width="7.28515625" style="6" customWidth="1"/>
    <col min="13042" max="13042" width="21.42578125" style="6" customWidth="1"/>
    <col min="13043" max="13044" width="16.28515625" style="6" customWidth="1"/>
    <col min="13045" max="13045" width="20.140625" style="6" customWidth="1"/>
    <col min="13046" max="13046" width="24" style="6" customWidth="1"/>
    <col min="13047" max="13047" width="18.85546875" style="6" customWidth="1"/>
    <col min="13048" max="13048" width="15" style="6" customWidth="1"/>
    <col min="13049" max="13049" width="20.140625" style="6" customWidth="1"/>
    <col min="13050" max="13050" width="16.28515625" style="6" customWidth="1"/>
    <col min="13051" max="13051" width="6" style="6" customWidth="1"/>
    <col min="13052" max="13052" width="12.42578125" style="6" customWidth="1"/>
    <col min="13053" max="13055" width="15" style="6" customWidth="1"/>
    <col min="13056" max="13056" width="7.28515625" style="6" customWidth="1"/>
    <col min="13057" max="13057" width="11.140625" style="6" customWidth="1"/>
    <col min="13058" max="13058" width="15" style="6" customWidth="1"/>
    <col min="13059" max="13059" width="18.85546875" style="6" customWidth="1"/>
    <col min="13060" max="13060" width="16.28515625" style="6" customWidth="1"/>
    <col min="13061" max="13061" width="25.28515625" style="6" customWidth="1"/>
    <col min="13062" max="13062" width="20.140625" style="6" customWidth="1"/>
    <col min="13063" max="13063" width="15" style="6" customWidth="1"/>
    <col min="13064" max="13064" width="17.5703125" style="6" customWidth="1"/>
    <col min="13065" max="13065" width="16.28515625" style="6" customWidth="1"/>
    <col min="13066" max="13067" width="15" style="6" customWidth="1"/>
    <col min="13068" max="13068" width="17.5703125" style="6" customWidth="1"/>
    <col min="13069" max="13069" width="20.140625" style="6" customWidth="1"/>
    <col min="13070" max="13070" width="16.28515625" style="6" customWidth="1"/>
    <col min="13071" max="13071" width="25.28515625" style="6" customWidth="1"/>
    <col min="13072" max="13072" width="18.85546875" style="6" customWidth="1"/>
    <col min="13073" max="13075" width="20.140625" style="6" customWidth="1"/>
    <col min="13076" max="13076" width="39.42578125" style="6" customWidth="1"/>
    <col min="13077" max="13077" width="25.28515625" style="6" customWidth="1"/>
    <col min="13078" max="13243" width="20.140625" style="6" customWidth="1"/>
    <col min="13244" max="13282" width="12.42578125" style="6" customWidth="1"/>
    <col min="13283" max="13283" width="20.140625" style="6" customWidth="1"/>
    <col min="13284" max="13284" width="21.42578125" style="6" customWidth="1"/>
    <col min="13285" max="13285" width="22.7109375" style="6" customWidth="1"/>
    <col min="13286" max="13286" width="13.7109375" style="6" customWidth="1"/>
    <col min="13287" max="13287" width="15" style="6" customWidth="1"/>
    <col min="13288" max="13289" width="17.5703125" style="6" customWidth="1"/>
    <col min="13290" max="13290" width="26.5703125" style="6" customWidth="1"/>
    <col min="13291" max="13291" width="16.28515625" style="6" customWidth="1"/>
    <col min="13292" max="13292" width="15" style="6" customWidth="1"/>
    <col min="13293" max="13294" width="12.42578125" style="6" customWidth="1"/>
    <col min="13295" max="13296" width="17.5703125" style="6" customWidth="1"/>
    <col min="13297" max="13297" width="7.28515625" style="6" customWidth="1"/>
    <col min="13298" max="13298" width="21.42578125" style="6" customWidth="1"/>
    <col min="13299" max="13300" width="16.28515625" style="6" customWidth="1"/>
    <col min="13301" max="13301" width="20.140625" style="6" customWidth="1"/>
    <col min="13302" max="13302" width="24" style="6" customWidth="1"/>
    <col min="13303" max="13303" width="18.85546875" style="6" customWidth="1"/>
    <col min="13304" max="13304" width="15" style="6" customWidth="1"/>
    <col min="13305" max="13305" width="20.140625" style="6" customWidth="1"/>
    <col min="13306" max="13306" width="16.28515625" style="6" customWidth="1"/>
    <col min="13307" max="13307" width="6" style="6" customWidth="1"/>
    <col min="13308" max="13308" width="12.42578125" style="6" customWidth="1"/>
    <col min="13309" max="13311" width="15" style="6" customWidth="1"/>
    <col min="13312" max="13312" width="7.28515625" style="6" customWidth="1"/>
    <col min="13313" max="13313" width="11.140625" style="6" customWidth="1"/>
    <col min="13314" max="13314" width="15" style="6" customWidth="1"/>
    <col min="13315" max="13315" width="18.85546875" style="6" customWidth="1"/>
    <col min="13316" max="13316" width="16.28515625" style="6" customWidth="1"/>
    <col min="13317" max="13317" width="25.28515625" style="6" customWidth="1"/>
    <col min="13318" max="13318" width="20.140625" style="6" customWidth="1"/>
    <col min="13319" max="13319" width="15" style="6" customWidth="1"/>
    <col min="13320" max="13320" width="17.5703125" style="6" customWidth="1"/>
    <col min="13321" max="13321" width="16.28515625" style="6" customWidth="1"/>
    <col min="13322" max="13323" width="15" style="6" customWidth="1"/>
    <col min="13324" max="13324" width="17.5703125" style="6" customWidth="1"/>
    <col min="13325" max="13325" width="20.140625" style="6" customWidth="1"/>
    <col min="13326" max="13326" width="16.28515625" style="6" customWidth="1"/>
    <col min="13327" max="13327" width="25.28515625" style="6" customWidth="1"/>
    <col min="13328" max="13328" width="18.85546875" style="6" customWidth="1"/>
    <col min="13329" max="13331" width="20.140625" style="6" customWidth="1"/>
    <col min="13332" max="13332" width="39.42578125" style="6" customWidth="1"/>
    <col min="13333" max="13333" width="25.28515625" style="6" customWidth="1"/>
    <col min="13334" max="13499" width="20.140625" style="6" customWidth="1"/>
    <col min="13500" max="13538" width="12.42578125" style="6" customWidth="1"/>
    <col min="13539" max="13539" width="20.140625" style="6" customWidth="1"/>
    <col min="13540" max="13540" width="21.42578125" style="6" customWidth="1"/>
    <col min="13541" max="13541" width="22.7109375" style="6" customWidth="1"/>
    <col min="13542" max="13542" width="13.7109375" style="6" customWidth="1"/>
    <col min="13543" max="13543" width="15" style="6" customWidth="1"/>
    <col min="13544" max="13545" width="17.5703125" style="6" customWidth="1"/>
    <col min="13546" max="13546" width="26.5703125" style="6" customWidth="1"/>
    <col min="13547" max="13547" width="16.28515625" style="6" customWidth="1"/>
    <col min="13548" max="13548" width="15" style="6" customWidth="1"/>
    <col min="13549" max="13550" width="12.42578125" style="6" customWidth="1"/>
    <col min="13551" max="13552" width="17.5703125" style="6" customWidth="1"/>
    <col min="13553" max="13553" width="7.28515625" style="6" customWidth="1"/>
    <col min="13554" max="13554" width="21.42578125" style="6" customWidth="1"/>
    <col min="13555" max="13556" width="16.28515625" style="6" customWidth="1"/>
    <col min="13557" max="13557" width="20.140625" style="6" customWidth="1"/>
    <col min="13558" max="13558" width="24" style="6" customWidth="1"/>
    <col min="13559" max="13559" width="18.85546875" style="6" customWidth="1"/>
    <col min="13560" max="13560" width="15" style="6" customWidth="1"/>
    <col min="13561" max="13561" width="20.140625" style="6" customWidth="1"/>
    <col min="13562" max="13562" width="16.28515625" style="6" customWidth="1"/>
    <col min="13563" max="13563" width="6" style="6" customWidth="1"/>
    <col min="13564" max="13564" width="12.42578125" style="6" customWidth="1"/>
    <col min="13565" max="13567" width="15" style="6" customWidth="1"/>
    <col min="13568" max="13568" width="7.28515625" style="6" customWidth="1"/>
    <col min="13569" max="13569" width="11.140625" style="6" customWidth="1"/>
    <col min="13570" max="13570" width="15" style="6" customWidth="1"/>
    <col min="13571" max="13571" width="18.85546875" style="6" customWidth="1"/>
    <col min="13572" max="13572" width="16.28515625" style="6" customWidth="1"/>
    <col min="13573" max="13573" width="25.28515625" style="6" customWidth="1"/>
    <col min="13574" max="13574" width="20.140625" style="6" customWidth="1"/>
    <col min="13575" max="13575" width="15" style="6" customWidth="1"/>
    <col min="13576" max="13576" width="17.5703125" style="6" customWidth="1"/>
    <col min="13577" max="13577" width="16.28515625" style="6" customWidth="1"/>
    <col min="13578" max="13579" width="15" style="6" customWidth="1"/>
    <col min="13580" max="13580" width="17.5703125" style="6" customWidth="1"/>
    <col min="13581" max="13581" width="20.140625" style="6" customWidth="1"/>
    <col min="13582" max="13582" width="16.28515625" style="6" customWidth="1"/>
    <col min="13583" max="13583" width="25.28515625" style="6" customWidth="1"/>
    <col min="13584" max="13584" width="18.85546875" style="6" customWidth="1"/>
    <col min="13585" max="13587" width="20.140625" style="6" customWidth="1"/>
    <col min="13588" max="13588" width="39.42578125" style="6" customWidth="1"/>
    <col min="13589" max="13589" width="25.28515625" style="6" customWidth="1"/>
    <col min="13590" max="13755" width="20.140625" style="6" customWidth="1"/>
    <col min="13756" max="13794" width="12.42578125" style="6" customWidth="1"/>
    <col min="13795" max="13795" width="20.140625" style="6" customWidth="1"/>
    <col min="13796" max="13796" width="21.42578125" style="6" customWidth="1"/>
    <col min="13797" max="13797" width="22.7109375" style="6" customWidth="1"/>
    <col min="13798" max="13798" width="13.7109375" style="6" customWidth="1"/>
    <col min="13799" max="13799" width="15" style="6" customWidth="1"/>
    <col min="13800" max="13801" width="17.5703125" style="6" customWidth="1"/>
    <col min="13802" max="13802" width="26.5703125" style="6" customWidth="1"/>
    <col min="13803" max="13803" width="16.28515625" style="6" customWidth="1"/>
    <col min="13804" max="13804" width="15" style="6" customWidth="1"/>
    <col min="13805" max="13806" width="12.42578125" style="6" customWidth="1"/>
    <col min="13807" max="13808" width="17.5703125" style="6" customWidth="1"/>
    <col min="13809" max="13809" width="7.28515625" style="6" customWidth="1"/>
    <col min="13810" max="13810" width="21.42578125" style="6" customWidth="1"/>
    <col min="13811" max="13812" width="16.28515625" style="6" customWidth="1"/>
    <col min="13813" max="13813" width="20.140625" style="6" customWidth="1"/>
    <col min="13814" max="13814" width="24" style="6" customWidth="1"/>
    <col min="13815" max="13815" width="18.85546875" style="6" customWidth="1"/>
    <col min="13816" max="13816" width="15" style="6" customWidth="1"/>
    <col min="13817" max="13817" width="20.140625" style="6" customWidth="1"/>
    <col min="13818" max="13818" width="16.28515625" style="6" customWidth="1"/>
    <col min="13819" max="13819" width="6" style="6" customWidth="1"/>
    <col min="13820" max="13820" width="12.42578125" style="6" customWidth="1"/>
    <col min="13821" max="13823" width="15" style="6" customWidth="1"/>
    <col min="13824" max="13824" width="7.28515625" style="6" customWidth="1"/>
    <col min="13825" max="13825" width="11.140625" style="6" customWidth="1"/>
    <col min="13826" max="13826" width="15" style="6" customWidth="1"/>
    <col min="13827" max="13827" width="18.85546875" style="6" customWidth="1"/>
    <col min="13828" max="13828" width="16.28515625" style="6" customWidth="1"/>
    <col min="13829" max="13829" width="25.28515625" style="6" customWidth="1"/>
    <col min="13830" max="13830" width="20.140625" style="6" customWidth="1"/>
    <col min="13831" max="13831" width="15" style="6" customWidth="1"/>
    <col min="13832" max="13832" width="17.5703125" style="6" customWidth="1"/>
    <col min="13833" max="13833" width="16.28515625" style="6" customWidth="1"/>
    <col min="13834" max="13835" width="15" style="6" customWidth="1"/>
    <col min="13836" max="13836" width="17.5703125" style="6" customWidth="1"/>
    <col min="13837" max="13837" width="20.140625" style="6" customWidth="1"/>
    <col min="13838" max="13838" width="16.28515625" style="6" customWidth="1"/>
    <col min="13839" max="13839" width="25.28515625" style="6" customWidth="1"/>
    <col min="13840" max="13840" width="18.85546875" style="6" customWidth="1"/>
    <col min="13841" max="13843" width="20.140625" style="6" customWidth="1"/>
    <col min="13844" max="13844" width="39.42578125" style="6" customWidth="1"/>
    <col min="13845" max="13845" width="25.28515625" style="6" customWidth="1"/>
    <col min="13846" max="14011" width="20.140625" style="6" customWidth="1"/>
    <col min="14012" max="14050" width="12.42578125" style="6" customWidth="1"/>
    <col min="14051" max="14051" width="20.140625" style="6" customWidth="1"/>
    <col min="14052" max="14052" width="21.42578125" style="6" customWidth="1"/>
    <col min="14053" max="14053" width="22.7109375" style="6" customWidth="1"/>
    <col min="14054" max="14054" width="13.7109375" style="6" customWidth="1"/>
    <col min="14055" max="14055" width="15" style="6" customWidth="1"/>
    <col min="14056" max="14057" width="17.5703125" style="6" customWidth="1"/>
    <col min="14058" max="14058" width="26.5703125" style="6" customWidth="1"/>
    <col min="14059" max="14059" width="16.28515625" style="6" customWidth="1"/>
    <col min="14060" max="14060" width="15" style="6" customWidth="1"/>
    <col min="14061" max="14062" width="12.42578125" style="6" customWidth="1"/>
    <col min="14063" max="14064" width="17.5703125" style="6" customWidth="1"/>
    <col min="14065" max="14065" width="7.28515625" style="6" customWidth="1"/>
    <col min="14066" max="14066" width="21.42578125" style="6" customWidth="1"/>
    <col min="14067" max="14068" width="16.28515625" style="6" customWidth="1"/>
    <col min="14069" max="14069" width="20.140625" style="6" customWidth="1"/>
    <col min="14070" max="14070" width="24" style="6" customWidth="1"/>
    <col min="14071" max="14071" width="18.85546875" style="6" customWidth="1"/>
    <col min="14072" max="14072" width="15" style="6" customWidth="1"/>
    <col min="14073" max="14073" width="20.140625" style="6" customWidth="1"/>
    <col min="14074" max="14074" width="16.28515625" style="6" customWidth="1"/>
    <col min="14075" max="14075" width="6" style="6" customWidth="1"/>
    <col min="14076" max="14076" width="12.42578125" style="6" customWidth="1"/>
    <col min="14077" max="14079" width="15" style="6" customWidth="1"/>
    <col min="14080" max="14080" width="7.28515625" style="6" customWidth="1"/>
    <col min="14081" max="14081" width="11.140625" style="6" customWidth="1"/>
    <col min="14082" max="14082" width="15" style="6" customWidth="1"/>
    <col min="14083" max="14083" width="18.85546875" style="6" customWidth="1"/>
    <col min="14084" max="14084" width="16.28515625" style="6" customWidth="1"/>
    <col min="14085" max="14085" width="25.28515625" style="6" customWidth="1"/>
    <col min="14086" max="14086" width="20.140625" style="6" customWidth="1"/>
    <col min="14087" max="14087" width="15" style="6" customWidth="1"/>
    <col min="14088" max="14088" width="17.5703125" style="6" customWidth="1"/>
    <col min="14089" max="14089" width="16.28515625" style="6" customWidth="1"/>
    <col min="14090" max="14091" width="15" style="6" customWidth="1"/>
    <col min="14092" max="14092" width="17.5703125" style="6" customWidth="1"/>
    <col min="14093" max="14093" width="20.140625" style="6" customWidth="1"/>
    <col min="14094" max="14094" width="16.28515625" style="6" customWidth="1"/>
    <col min="14095" max="14095" width="25.28515625" style="6" customWidth="1"/>
    <col min="14096" max="14096" width="18.85546875" style="6" customWidth="1"/>
    <col min="14097" max="14099" width="20.140625" style="6" customWidth="1"/>
    <col min="14100" max="14100" width="39.42578125" style="6" customWidth="1"/>
    <col min="14101" max="14101" width="25.28515625" style="6" customWidth="1"/>
    <col min="14102" max="14267" width="20.140625" style="6" customWidth="1"/>
    <col min="14268" max="14306" width="12.42578125" style="6" customWidth="1"/>
    <col min="14307" max="14307" width="20.140625" style="6" customWidth="1"/>
    <col min="14308" max="14308" width="21.42578125" style="6" customWidth="1"/>
    <col min="14309" max="14309" width="22.7109375" style="6" customWidth="1"/>
    <col min="14310" max="14310" width="13.7109375" style="6" customWidth="1"/>
    <col min="14311" max="14311" width="15" style="6" customWidth="1"/>
    <col min="14312" max="14313" width="17.5703125" style="6" customWidth="1"/>
    <col min="14314" max="14314" width="26.5703125" style="6" customWidth="1"/>
    <col min="14315" max="14315" width="16.28515625" style="6" customWidth="1"/>
    <col min="14316" max="14316" width="15" style="6" customWidth="1"/>
    <col min="14317" max="14318" width="12.42578125" style="6" customWidth="1"/>
    <col min="14319" max="14320" width="17.5703125" style="6" customWidth="1"/>
    <col min="14321" max="14321" width="7.28515625" style="6" customWidth="1"/>
    <col min="14322" max="14322" width="21.42578125" style="6" customWidth="1"/>
    <col min="14323" max="14324" width="16.28515625" style="6" customWidth="1"/>
    <col min="14325" max="14325" width="20.140625" style="6" customWidth="1"/>
    <col min="14326" max="14326" width="24" style="6" customWidth="1"/>
    <col min="14327" max="14327" width="18.85546875" style="6" customWidth="1"/>
    <col min="14328" max="14328" width="15" style="6" customWidth="1"/>
    <col min="14329" max="14329" width="20.140625" style="6" customWidth="1"/>
    <col min="14330" max="14330" width="16.28515625" style="6" customWidth="1"/>
    <col min="14331" max="14331" width="6" style="6" customWidth="1"/>
    <col min="14332" max="14332" width="12.42578125" style="6" customWidth="1"/>
    <col min="14333" max="14335" width="15" style="6" customWidth="1"/>
    <col min="14336" max="14336" width="7.28515625" style="6" customWidth="1"/>
    <col min="14337" max="14337" width="11.140625" style="6" customWidth="1"/>
    <col min="14338" max="14338" width="15" style="6" customWidth="1"/>
    <col min="14339" max="14339" width="18.85546875" style="6" customWidth="1"/>
    <col min="14340" max="14340" width="16.28515625" style="6" customWidth="1"/>
    <col min="14341" max="14341" width="25.28515625" style="6" customWidth="1"/>
    <col min="14342" max="14342" width="20.140625" style="6" customWidth="1"/>
    <col min="14343" max="14343" width="15" style="6" customWidth="1"/>
    <col min="14344" max="14344" width="17.5703125" style="6" customWidth="1"/>
    <col min="14345" max="14345" width="16.28515625" style="6" customWidth="1"/>
    <col min="14346" max="14347" width="15" style="6" customWidth="1"/>
    <col min="14348" max="14348" width="17.5703125" style="6" customWidth="1"/>
    <col min="14349" max="14349" width="20.140625" style="6" customWidth="1"/>
    <col min="14350" max="14350" width="16.28515625" style="6" customWidth="1"/>
    <col min="14351" max="14351" width="25.28515625" style="6" customWidth="1"/>
    <col min="14352" max="14352" width="18.85546875" style="6" customWidth="1"/>
    <col min="14353" max="14355" width="20.140625" style="6" customWidth="1"/>
    <col min="14356" max="14356" width="39.42578125" style="6" customWidth="1"/>
    <col min="14357" max="14357" width="25.28515625" style="6" customWidth="1"/>
    <col min="14358" max="14523" width="20.140625" style="6" customWidth="1"/>
    <col min="14524" max="14562" width="12.42578125" style="6" customWidth="1"/>
    <col min="14563" max="14563" width="20.140625" style="6" customWidth="1"/>
    <col min="14564" max="14564" width="21.42578125" style="6" customWidth="1"/>
    <col min="14565" max="14565" width="22.7109375" style="6" customWidth="1"/>
    <col min="14566" max="14566" width="13.7109375" style="6" customWidth="1"/>
    <col min="14567" max="14567" width="15" style="6" customWidth="1"/>
    <col min="14568" max="14569" width="17.5703125" style="6" customWidth="1"/>
    <col min="14570" max="14570" width="26.5703125" style="6" customWidth="1"/>
    <col min="14571" max="14571" width="16.28515625" style="6" customWidth="1"/>
    <col min="14572" max="14572" width="15" style="6" customWidth="1"/>
    <col min="14573" max="14574" width="12.42578125" style="6" customWidth="1"/>
    <col min="14575" max="14576" width="17.5703125" style="6" customWidth="1"/>
    <col min="14577" max="14577" width="7.28515625" style="6" customWidth="1"/>
    <col min="14578" max="14578" width="21.42578125" style="6" customWidth="1"/>
    <col min="14579" max="14580" width="16.28515625" style="6" customWidth="1"/>
    <col min="14581" max="14581" width="20.140625" style="6" customWidth="1"/>
    <col min="14582" max="14582" width="24" style="6" customWidth="1"/>
    <col min="14583" max="14583" width="18.85546875" style="6" customWidth="1"/>
    <col min="14584" max="14584" width="15" style="6" customWidth="1"/>
    <col min="14585" max="14585" width="20.140625" style="6" customWidth="1"/>
    <col min="14586" max="14586" width="16.28515625" style="6" customWidth="1"/>
    <col min="14587" max="14587" width="6" style="6" customWidth="1"/>
    <col min="14588" max="14588" width="12.42578125" style="6" customWidth="1"/>
    <col min="14589" max="14591" width="15" style="6" customWidth="1"/>
    <col min="14592" max="14592" width="7.28515625" style="6" customWidth="1"/>
    <col min="14593" max="14593" width="11.140625" style="6" customWidth="1"/>
    <col min="14594" max="14594" width="15" style="6" customWidth="1"/>
    <col min="14595" max="14595" width="18.85546875" style="6" customWidth="1"/>
    <col min="14596" max="14596" width="16.28515625" style="6" customWidth="1"/>
    <col min="14597" max="14597" width="25.28515625" style="6" customWidth="1"/>
    <col min="14598" max="14598" width="20.140625" style="6" customWidth="1"/>
    <col min="14599" max="14599" width="15" style="6" customWidth="1"/>
    <col min="14600" max="14600" width="17.5703125" style="6" customWidth="1"/>
    <col min="14601" max="14601" width="16.28515625" style="6" customWidth="1"/>
    <col min="14602" max="14603" width="15" style="6" customWidth="1"/>
    <col min="14604" max="14604" width="17.5703125" style="6" customWidth="1"/>
    <col min="14605" max="14605" width="20.140625" style="6" customWidth="1"/>
    <col min="14606" max="14606" width="16.28515625" style="6" customWidth="1"/>
    <col min="14607" max="14607" width="25.28515625" style="6" customWidth="1"/>
    <col min="14608" max="14608" width="18.85546875" style="6" customWidth="1"/>
    <col min="14609" max="14611" width="20.140625" style="6" customWidth="1"/>
    <col min="14612" max="14612" width="39.42578125" style="6" customWidth="1"/>
    <col min="14613" max="14613" width="25.28515625" style="6" customWidth="1"/>
    <col min="14614" max="14779" width="20.140625" style="6" customWidth="1"/>
    <col min="14780" max="14818" width="12.42578125" style="6" customWidth="1"/>
    <col min="14819" max="14819" width="20.140625" style="6" customWidth="1"/>
    <col min="14820" max="14820" width="21.42578125" style="6" customWidth="1"/>
    <col min="14821" max="14821" width="22.7109375" style="6" customWidth="1"/>
    <col min="14822" max="14822" width="13.7109375" style="6" customWidth="1"/>
    <col min="14823" max="14823" width="15" style="6" customWidth="1"/>
    <col min="14824" max="14825" width="17.5703125" style="6" customWidth="1"/>
    <col min="14826" max="14826" width="26.5703125" style="6" customWidth="1"/>
    <col min="14827" max="14827" width="16.28515625" style="6" customWidth="1"/>
    <col min="14828" max="14828" width="15" style="6" customWidth="1"/>
    <col min="14829" max="14830" width="12.42578125" style="6" customWidth="1"/>
    <col min="14831" max="14832" width="17.5703125" style="6" customWidth="1"/>
    <col min="14833" max="14833" width="7.28515625" style="6" customWidth="1"/>
    <col min="14834" max="14834" width="21.42578125" style="6" customWidth="1"/>
    <col min="14835" max="14836" width="16.28515625" style="6" customWidth="1"/>
    <col min="14837" max="14837" width="20.140625" style="6" customWidth="1"/>
    <col min="14838" max="14838" width="24" style="6" customWidth="1"/>
    <col min="14839" max="14839" width="18.85546875" style="6" customWidth="1"/>
    <col min="14840" max="14840" width="15" style="6" customWidth="1"/>
    <col min="14841" max="14841" width="20.140625" style="6" customWidth="1"/>
    <col min="14842" max="14842" width="16.28515625" style="6" customWidth="1"/>
    <col min="14843" max="14843" width="6" style="6" customWidth="1"/>
    <col min="14844" max="14844" width="12.42578125" style="6" customWidth="1"/>
    <col min="14845" max="14847" width="15" style="6" customWidth="1"/>
    <col min="14848" max="14848" width="7.28515625" style="6" customWidth="1"/>
    <col min="14849" max="14849" width="11.140625" style="6" customWidth="1"/>
    <col min="14850" max="14850" width="15" style="6" customWidth="1"/>
    <col min="14851" max="14851" width="18.85546875" style="6" customWidth="1"/>
    <col min="14852" max="14852" width="16.28515625" style="6" customWidth="1"/>
    <col min="14853" max="14853" width="25.28515625" style="6" customWidth="1"/>
    <col min="14854" max="14854" width="20.140625" style="6" customWidth="1"/>
    <col min="14855" max="14855" width="15" style="6" customWidth="1"/>
    <col min="14856" max="14856" width="17.5703125" style="6" customWidth="1"/>
    <col min="14857" max="14857" width="16.28515625" style="6" customWidth="1"/>
    <col min="14858" max="14859" width="15" style="6" customWidth="1"/>
    <col min="14860" max="14860" width="17.5703125" style="6" customWidth="1"/>
    <col min="14861" max="14861" width="20.140625" style="6" customWidth="1"/>
    <col min="14862" max="14862" width="16.28515625" style="6" customWidth="1"/>
    <col min="14863" max="14863" width="25.28515625" style="6" customWidth="1"/>
    <col min="14864" max="14864" width="18.85546875" style="6" customWidth="1"/>
    <col min="14865" max="14867" width="20.140625" style="6" customWidth="1"/>
    <col min="14868" max="14868" width="39.42578125" style="6" customWidth="1"/>
    <col min="14869" max="14869" width="25.28515625" style="6" customWidth="1"/>
    <col min="14870" max="15035" width="20.140625" style="6" customWidth="1"/>
    <col min="15036" max="15074" width="12.42578125" style="6" customWidth="1"/>
    <col min="15075" max="15075" width="20.140625" style="6" customWidth="1"/>
    <col min="15076" max="15076" width="21.42578125" style="6" customWidth="1"/>
    <col min="15077" max="15077" width="22.7109375" style="6" customWidth="1"/>
    <col min="15078" max="15078" width="13.7109375" style="6" customWidth="1"/>
    <col min="15079" max="15079" width="15" style="6" customWidth="1"/>
    <col min="15080" max="15081" width="17.5703125" style="6" customWidth="1"/>
    <col min="15082" max="15082" width="26.5703125" style="6" customWidth="1"/>
    <col min="15083" max="15083" width="16.28515625" style="6" customWidth="1"/>
    <col min="15084" max="15084" width="15" style="6" customWidth="1"/>
    <col min="15085" max="15086" width="12.42578125" style="6" customWidth="1"/>
    <col min="15087" max="15088" width="17.5703125" style="6" customWidth="1"/>
    <col min="15089" max="15089" width="7.28515625" style="6" customWidth="1"/>
    <col min="15090" max="15090" width="21.42578125" style="6" customWidth="1"/>
    <col min="15091" max="15092" width="16.28515625" style="6" customWidth="1"/>
    <col min="15093" max="15093" width="20.140625" style="6" customWidth="1"/>
    <col min="15094" max="15094" width="24" style="6" customWidth="1"/>
    <col min="15095" max="15095" width="18.85546875" style="6" customWidth="1"/>
    <col min="15096" max="15096" width="15" style="6" customWidth="1"/>
    <col min="15097" max="15097" width="20.140625" style="6" customWidth="1"/>
    <col min="15098" max="15098" width="16.28515625" style="6" customWidth="1"/>
    <col min="15099" max="15099" width="6" style="6" customWidth="1"/>
    <col min="15100" max="15100" width="12.42578125" style="6" customWidth="1"/>
    <col min="15101" max="15103" width="15" style="6" customWidth="1"/>
    <col min="15104" max="15104" width="7.28515625" style="6" customWidth="1"/>
    <col min="15105" max="15105" width="11.140625" style="6" customWidth="1"/>
    <col min="15106" max="15106" width="15" style="6" customWidth="1"/>
    <col min="15107" max="15107" width="18.85546875" style="6" customWidth="1"/>
    <col min="15108" max="15108" width="16.28515625" style="6" customWidth="1"/>
    <col min="15109" max="15109" width="25.28515625" style="6" customWidth="1"/>
    <col min="15110" max="15110" width="20.140625" style="6" customWidth="1"/>
    <col min="15111" max="15111" width="15" style="6" customWidth="1"/>
    <col min="15112" max="15112" width="17.5703125" style="6" customWidth="1"/>
    <col min="15113" max="15113" width="16.28515625" style="6" customWidth="1"/>
    <col min="15114" max="15115" width="15" style="6" customWidth="1"/>
    <col min="15116" max="15116" width="17.5703125" style="6" customWidth="1"/>
    <col min="15117" max="15117" width="20.140625" style="6" customWidth="1"/>
    <col min="15118" max="15118" width="16.28515625" style="6" customWidth="1"/>
    <col min="15119" max="15119" width="25.28515625" style="6" customWidth="1"/>
    <col min="15120" max="15120" width="18.85546875" style="6" customWidth="1"/>
    <col min="15121" max="15123" width="20.140625" style="6" customWidth="1"/>
    <col min="15124" max="15124" width="39.42578125" style="6" customWidth="1"/>
    <col min="15125" max="15125" width="25.28515625" style="6" customWidth="1"/>
    <col min="15126" max="15291" width="20.140625" style="6" customWidth="1"/>
    <col min="15292" max="15330" width="12.42578125" style="6" customWidth="1"/>
    <col min="15331" max="15331" width="20.140625" style="6" customWidth="1"/>
    <col min="15332" max="15332" width="21.42578125" style="6" customWidth="1"/>
    <col min="15333" max="15333" width="22.7109375" style="6" customWidth="1"/>
    <col min="15334" max="15334" width="13.7109375" style="6" customWidth="1"/>
    <col min="15335" max="15335" width="15" style="6" customWidth="1"/>
    <col min="15336" max="15337" width="17.5703125" style="6" customWidth="1"/>
    <col min="15338" max="15338" width="26.5703125" style="6" customWidth="1"/>
    <col min="15339" max="15339" width="16.28515625" style="6" customWidth="1"/>
    <col min="15340" max="15340" width="15" style="6" customWidth="1"/>
    <col min="15341" max="15342" width="12.42578125" style="6" customWidth="1"/>
    <col min="15343" max="15344" width="17.5703125" style="6" customWidth="1"/>
    <col min="15345" max="15345" width="7.28515625" style="6" customWidth="1"/>
    <col min="15346" max="15346" width="21.42578125" style="6" customWidth="1"/>
    <col min="15347" max="15348" width="16.28515625" style="6" customWidth="1"/>
    <col min="15349" max="15349" width="20.140625" style="6" customWidth="1"/>
    <col min="15350" max="15350" width="24" style="6" customWidth="1"/>
    <col min="15351" max="15351" width="18.85546875" style="6" customWidth="1"/>
    <col min="15352" max="15352" width="15" style="6" customWidth="1"/>
    <col min="15353" max="15353" width="20.140625" style="6" customWidth="1"/>
    <col min="15354" max="15354" width="16.28515625" style="6" customWidth="1"/>
    <col min="15355" max="15355" width="6" style="6" customWidth="1"/>
    <col min="15356" max="15356" width="12.42578125" style="6" customWidth="1"/>
    <col min="15357" max="15359" width="15" style="6" customWidth="1"/>
    <col min="15360" max="15360" width="7.28515625" style="6" customWidth="1"/>
    <col min="15361" max="15361" width="11.140625" style="6" customWidth="1"/>
    <col min="15362" max="15362" width="15" style="6" customWidth="1"/>
    <col min="15363" max="15363" width="18.85546875" style="6" customWidth="1"/>
    <col min="15364" max="15364" width="16.28515625" style="6" customWidth="1"/>
    <col min="15365" max="15365" width="25.28515625" style="6" customWidth="1"/>
    <col min="15366" max="15366" width="20.140625" style="6" customWidth="1"/>
    <col min="15367" max="15367" width="15" style="6" customWidth="1"/>
    <col min="15368" max="15368" width="17.5703125" style="6" customWidth="1"/>
    <col min="15369" max="15369" width="16.28515625" style="6" customWidth="1"/>
    <col min="15370" max="15371" width="15" style="6" customWidth="1"/>
    <col min="15372" max="15372" width="17.5703125" style="6" customWidth="1"/>
    <col min="15373" max="15373" width="20.140625" style="6" customWidth="1"/>
    <col min="15374" max="15374" width="16.28515625" style="6" customWidth="1"/>
    <col min="15375" max="15375" width="25.28515625" style="6" customWidth="1"/>
    <col min="15376" max="15376" width="18.85546875" style="6" customWidth="1"/>
    <col min="15377" max="15379" width="20.140625" style="6" customWidth="1"/>
    <col min="15380" max="15380" width="39.42578125" style="6" customWidth="1"/>
    <col min="15381" max="15381" width="25.28515625" style="6" customWidth="1"/>
    <col min="15382" max="15547" width="20.140625" style="6" customWidth="1"/>
    <col min="15548" max="15586" width="12.42578125" style="6" customWidth="1"/>
    <col min="15587" max="15587" width="20.140625" style="6" customWidth="1"/>
    <col min="15588" max="15588" width="21.42578125" style="6" customWidth="1"/>
    <col min="15589" max="15589" width="22.7109375" style="6" customWidth="1"/>
    <col min="15590" max="15590" width="13.7109375" style="6" customWidth="1"/>
    <col min="15591" max="15591" width="15" style="6" customWidth="1"/>
    <col min="15592" max="15593" width="17.5703125" style="6" customWidth="1"/>
    <col min="15594" max="15594" width="26.5703125" style="6" customWidth="1"/>
    <col min="15595" max="15595" width="16.28515625" style="6" customWidth="1"/>
    <col min="15596" max="15596" width="15" style="6" customWidth="1"/>
    <col min="15597" max="15598" width="12.42578125" style="6" customWidth="1"/>
    <col min="15599" max="15600" width="17.5703125" style="6" customWidth="1"/>
    <col min="15601" max="15601" width="7.28515625" style="6" customWidth="1"/>
    <col min="15602" max="15602" width="21.42578125" style="6" customWidth="1"/>
    <col min="15603" max="15604" width="16.28515625" style="6" customWidth="1"/>
    <col min="15605" max="15605" width="20.140625" style="6" customWidth="1"/>
    <col min="15606" max="15606" width="24" style="6" customWidth="1"/>
    <col min="15607" max="15607" width="18.85546875" style="6" customWidth="1"/>
    <col min="15608" max="15608" width="15" style="6" customWidth="1"/>
    <col min="15609" max="15609" width="20.140625" style="6" customWidth="1"/>
    <col min="15610" max="15610" width="16.28515625" style="6" customWidth="1"/>
    <col min="15611" max="15611" width="6" style="6" customWidth="1"/>
    <col min="15612" max="15612" width="12.42578125" style="6" customWidth="1"/>
    <col min="15613" max="15615" width="15" style="6" customWidth="1"/>
    <col min="15616" max="15616" width="7.28515625" style="6" customWidth="1"/>
    <col min="15617" max="15617" width="11.140625" style="6" customWidth="1"/>
    <col min="15618" max="15618" width="15" style="6" customWidth="1"/>
    <col min="15619" max="15619" width="18.85546875" style="6" customWidth="1"/>
    <col min="15620" max="15620" width="16.28515625" style="6" customWidth="1"/>
    <col min="15621" max="15621" width="25.28515625" style="6" customWidth="1"/>
    <col min="15622" max="15622" width="20.140625" style="6" customWidth="1"/>
    <col min="15623" max="15623" width="15" style="6" customWidth="1"/>
    <col min="15624" max="15624" width="17.5703125" style="6" customWidth="1"/>
    <col min="15625" max="15625" width="16.28515625" style="6" customWidth="1"/>
    <col min="15626" max="15627" width="15" style="6" customWidth="1"/>
    <col min="15628" max="15628" width="17.5703125" style="6" customWidth="1"/>
    <col min="15629" max="15629" width="20.140625" style="6" customWidth="1"/>
    <col min="15630" max="15630" width="16.28515625" style="6" customWidth="1"/>
    <col min="15631" max="15631" width="25.28515625" style="6" customWidth="1"/>
    <col min="15632" max="15632" width="18.85546875" style="6" customWidth="1"/>
    <col min="15633" max="15635" width="20.140625" style="6" customWidth="1"/>
    <col min="15636" max="15636" width="39.42578125" style="6" customWidth="1"/>
    <col min="15637" max="15637" width="25.28515625" style="6" customWidth="1"/>
    <col min="15638" max="15803" width="20.140625" style="6" customWidth="1"/>
    <col min="15804" max="15842" width="12.42578125" style="6" customWidth="1"/>
    <col min="15843" max="15843" width="20.140625" style="6" customWidth="1"/>
    <col min="15844" max="15844" width="21.42578125" style="6" customWidth="1"/>
    <col min="15845" max="15845" width="22.7109375" style="6" customWidth="1"/>
    <col min="15846" max="15846" width="13.7109375" style="6" customWidth="1"/>
    <col min="15847" max="15847" width="15" style="6" customWidth="1"/>
    <col min="15848" max="15849" width="17.5703125" style="6" customWidth="1"/>
    <col min="15850" max="15850" width="26.5703125" style="6" customWidth="1"/>
    <col min="15851" max="15851" width="16.28515625" style="6" customWidth="1"/>
    <col min="15852" max="15852" width="15" style="6" customWidth="1"/>
    <col min="15853" max="15854" width="12.42578125" style="6" customWidth="1"/>
    <col min="15855" max="15856" width="17.5703125" style="6" customWidth="1"/>
    <col min="15857" max="15857" width="7.28515625" style="6" customWidth="1"/>
    <col min="15858" max="15858" width="21.42578125" style="6" customWidth="1"/>
    <col min="15859" max="15860" width="16.28515625" style="6" customWidth="1"/>
    <col min="15861" max="15861" width="20.140625" style="6" customWidth="1"/>
    <col min="15862" max="15862" width="24" style="6" customWidth="1"/>
    <col min="15863" max="15863" width="18.85546875" style="6" customWidth="1"/>
    <col min="15864" max="15864" width="15" style="6" customWidth="1"/>
    <col min="15865" max="15865" width="20.140625" style="6" customWidth="1"/>
    <col min="15866" max="15866" width="16.28515625" style="6" customWidth="1"/>
    <col min="15867" max="15867" width="6" style="6" customWidth="1"/>
    <col min="15868" max="15868" width="12.42578125" style="6" customWidth="1"/>
    <col min="15869" max="15871" width="15" style="6" customWidth="1"/>
    <col min="15872" max="15872" width="7.28515625" style="6" customWidth="1"/>
    <col min="15873" max="15873" width="11.140625" style="6" customWidth="1"/>
    <col min="15874" max="15874" width="15" style="6" customWidth="1"/>
    <col min="15875" max="15875" width="18.85546875" style="6" customWidth="1"/>
    <col min="15876" max="15876" width="16.28515625" style="6" customWidth="1"/>
    <col min="15877" max="15877" width="25.28515625" style="6" customWidth="1"/>
    <col min="15878" max="15878" width="20.140625" style="6" customWidth="1"/>
    <col min="15879" max="15879" width="15" style="6" customWidth="1"/>
    <col min="15880" max="15880" width="17.5703125" style="6" customWidth="1"/>
    <col min="15881" max="15881" width="16.28515625" style="6" customWidth="1"/>
    <col min="15882" max="15883" width="15" style="6" customWidth="1"/>
    <col min="15884" max="15884" width="17.5703125" style="6" customWidth="1"/>
    <col min="15885" max="15885" width="20.140625" style="6" customWidth="1"/>
    <col min="15886" max="15886" width="16.28515625" style="6" customWidth="1"/>
    <col min="15887" max="15887" width="25.28515625" style="6" customWidth="1"/>
    <col min="15888" max="15888" width="18.85546875" style="6" customWidth="1"/>
    <col min="15889" max="15891" width="20.140625" style="6" customWidth="1"/>
    <col min="15892" max="15892" width="39.42578125" style="6" customWidth="1"/>
    <col min="15893" max="15893" width="25.28515625" style="6" customWidth="1"/>
    <col min="15894" max="16059" width="20.140625" style="6" customWidth="1"/>
    <col min="16060" max="16098" width="12.42578125" style="6" customWidth="1"/>
    <col min="16099" max="16099" width="20.140625" style="6" customWidth="1"/>
    <col min="16100" max="16100" width="21.42578125" style="6" customWidth="1"/>
    <col min="16101" max="16101" width="22.7109375" style="6" customWidth="1"/>
    <col min="16102" max="16102" width="13.7109375" style="6" customWidth="1"/>
    <col min="16103" max="16103" width="15" style="6" customWidth="1"/>
    <col min="16104" max="16105" width="17.5703125" style="6" customWidth="1"/>
    <col min="16106" max="16106" width="26.5703125" style="6" customWidth="1"/>
    <col min="16107" max="16107" width="16.28515625" style="6" customWidth="1"/>
    <col min="16108" max="16108" width="15" style="6" customWidth="1"/>
    <col min="16109" max="16110" width="12.42578125" style="6" customWidth="1"/>
    <col min="16111" max="16112" width="17.5703125" style="6" customWidth="1"/>
    <col min="16113" max="16113" width="7.28515625" style="6" customWidth="1"/>
    <col min="16114" max="16114" width="21.42578125" style="6" customWidth="1"/>
    <col min="16115" max="16116" width="16.28515625" style="6" customWidth="1"/>
    <col min="16117" max="16117" width="20.140625" style="6" customWidth="1"/>
    <col min="16118" max="16118" width="24" style="6" customWidth="1"/>
    <col min="16119" max="16119" width="18.85546875" style="6" customWidth="1"/>
    <col min="16120" max="16120" width="15" style="6" customWidth="1"/>
    <col min="16121" max="16121" width="20.140625" style="6" customWidth="1"/>
    <col min="16122" max="16122" width="16.28515625" style="6" customWidth="1"/>
    <col min="16123" max="16123" width="6" style="6" customWidth="1"/>
    <col min="16124" max="16124" width="12.42578125" style="6" customWidth="1"/>
    <col min="16125" max="16127" width="15" style="6" customWidth="1"/>
    <col min="16128" max="16128" width="7.28515625" style="6" customWidth="1"/>
    <col min="16129" max="16129" width="11.140625" style="6" customWidth="1"/>
    <col min="16130" max="16130" width="15" style="6" customWidth="1"/>
    <col min="16131" max="16131" width="18.85546875" style="6" customWidth="1"/>
    <col min="16132" max="16132" width="16.28515625" style="6" customWidth="1"/>
    <col min="16133" max="16133" width="25.28515625" style="6" customWidth="1"/>
    <col min="16134" max="16134" width="20.140625" style="6" customWidth="1"/>
    <col min="16135" max="16135" width="15" style="6" customWidth="1"/>
    <col min="16136" max="16136" width="17.5703125" style="6" customWidth="1"/>
    <col min="16137" max="16137" width="16.28515625" style="6" customWidth="1"/>
    <col min="16138" max="16139" width="15" style="6" customWidth="1"/>
    <col min="16140" max="16140" width="17.5703125" style="6" customWidth="1"/>
    <col min="16141" max="16141" width="20.140625" style="6" customWidth="1"/>
    <col min="16142" max="16142" width="16.28515625" style="6" customWidth="1"/>
    <col min="16143" max="16143" width="25.28515625" style="6" customWidth="1"/>
    <col min="16144" max="16144" width="18.85546875" style="6" customWidth="1"/>
    <col min="16145" max="16147" width="20.140625" style="6" customWidth="1"/>
    <col min="16148" max="16148" width="39.42578125" style="6" customWidth="1"/>
    <col min="16149" max="16149" width="25.28515625" style="6" customWidth="1"/>
    <col min="16150" max="16315" width="20.140625" style="6" customWidth="1"/>
    <col min="16316" max="16384" width="12.42578125" style="6" customWidth="1"/>
  </cols>
  <sheetData>
    <row r="1" spans="1:226" s="29" customFormat="1" ht="15" x14ac:dyDescent="0.2">
      <c r="A1" s="58"/>
      <c r="B1" s="96">
        <f ca="1">WORKDAY(TODAY(),1,$V$72:$V$436)</f>
        <v>45546</v>
      </c>
      <c r="C1" s="22"/>
      <c r="D1" s="22"/>
      <c r="E1" s="23"/>
      <c r="F1" s="23"/>
      <c r="G1" s="23"/>
      <c r="H1" s="23"/>
      <c r="I1" s="24"/>
      <c r="J1" s="23"/>
      <c r="K1" s="23"/>
      <c r="L1" s="23"/>
      <c r="M1" s="23"/>
      <c r="N1" s="23"/>
      <c r="O1" s="23"/>
      <c r="P1" s="25"/>
      <c r="Q1" s="23"/>
      <c r="R1" s="22"/>
      <c r="S1" s="26"/>
      <c r="T1" s="27"/>
      <c r="U1" s="23"/>
      <c r="V1" s="93" t="s">
        <v>0</v>
      </c>
      <c r="W1" s="83"/>
      <c r="X1" s="83"/>
      <c r="Y1" s="82"/>
      <c r="Z1" s="83"/>
      <c r="AA1" s="83"/>
      <c r="AB1" s="93" t="s">
        <v>2</v>
      </c>
      <c r="AC1" s="23"/>
      <c r="AD1" s="23"/>
      <c r="AE1" s="26"/>
      <c r="AF1" s="23"/>
      <c r="AG1" s="24"/>
      <c r="AH1" s="94" t="s">
        <v>3</v>
      </c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0"/>
      <c r="GJ1" s="20"/>
      <c r="GK1" s="20"/>
      <c r="GL1" s="20"/>
      <c r="GM1" s="20"/>
      <c r="GN1" s="20"/>
      <c r="GO1" s="20"/>
      <c r="GP1" s="20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</row>
    <row r="2" spans="1:226" s="29" customFormat="1" ht="15" x14ac:dyDescent="0.2">
      <c r="A2" s="21"/>
      <c r="B2" s="94" t="s">
        <v>95</v>
      </c>
      <c r="C2" s="30"/>
      <c r="D2" s="30"/>
      <c r="E2" s="20"/>
      <c r="F2" s="31"/>
      <c r="G2" s="32"/>
      <c r="H2" s="32"/>
      <c r="I2" s="33"/>
      <c r="J2" s="34"/>
      <c r="K2" s="34"/>
      <c r="L2" s="20"/>
      <c r="M2" s="20"/>
      <c r="N2" s="20"/>
      <c r="O2" s="20"/>
      <c r="P2" s="35"/>
      <c r="Q2" s="20"/>
      <c r="R2" s="30"/>
      <c r="S2" s="26"/>
      <c r="T2" s="27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36"/>
      <c r="AH2" s="84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</row>
    <row r="3" spans="1:226" s="29" customFormat="1" ht="15" x14ac:dyDescent="0.2">
      <c r="A3" s="59"/>
      <c r="B3" s="95" t="s">
        <v>94</v>
      </c>
      <c r="C3" s="30"/>
      <c r="D3" s="30"/>
      <c r="E3" s="20"/>
      <c r="F3" s="31"/>
      <c r="G3" s="32"/>
      <c r="H3" s="32"/>
      <c r="I3" s="32"/>
      <c r="J3" s="79"/>
      <c r="K3" s="34"/>
      <c r="L3" s="20"/>
      <c r="M3" s="20"/>
      <c r="N3" s="20"/>
      <c r="O3" s="20"/>
      <c r="P3" s="35"/>
      <c r="Q3" s="20"/>
      <c r="R3" s="30"/>
      <c r="S3" s="26"/>
      <c r="T3" s="27"/>
      <c r="U3" s="36"/>
      <c r="V3" s="93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36"/>
      <c r="AH3" s="95" t="s">
        <v>4</v>
      </c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</row>
    <row r="4" spans="1:226" s="29" customFormat="1" ht="15" x14ac:dyDescent="0.25">
      <c r="A4" s="143" t="s">
        <v>125</v>
      </c>
      <c r="B4" s="118" t="s">
        <v>93</v>
      </c>
      <c r="C4" s="30"/>
      <c r="D4" s="30"/>
      <c r="E4" s="20"/>
      <c r="F4" s="31"/>
      <c r="G4" s="32"/>
      <c r="H4" s="32"/>
      <c r="I4" s="32"/>
      <c r="J4" s="79"/>
      <c r="K4" s="34"/>
      <c r="L4" s="20"/>
      <c r="M4" s="20"/>
      <c r="N4" s="20"/>
      <c r="O4" s="20"/>
      <c r="P4" s="35"/>
      <c r="Q4" s="20"/>
      <c r="R4" s="30"/>
      <c r="S4" s="26"/>
      <c r="T4" s="27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36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</row>
    <row r="5" spans="1:226" s="29" customFormat="1" ht="15" x14ac:dyDescent="0.25">
      <c r="A5" s="144" t="s">
        <v>126</v>
      </c>
      <c r="B5" s="136" t="s">
        <v>106</v>
      </c>
      <c r="C5" s="137" t="s">
        <v>107</v>
      </c>
      <c r="D5" s="137" t="s">
        <v>108</v>
      </c>
      <c r="E5" s="136" t="s">
        <v>109</v>
      </c>
      <c r="F5" s="138" t="s">
        <v>110</v>
      </c>
      <c r="G5" s="139" t="s">
        <v>111</v>
      </c>
      <c r="H5" s="139" t="s">
        <v>112</v>
      </c>
      <c r="I5" s="139" t="s">
        <v>113</v>
      </c>
      <c r="J5" s="140" t="s">
        <v>114</v>
      </c>
      <c r="K5" s="129" t="s">
        <v>115</v>
      </c>
      <c r="L5" s="130" t="s">
        <v>116</v>
      </c>
      <c r="M5" s="130" t="s">
        <v>117</v>
      </c>
      <c r="N5" s="131" t="s">
        <v>118</v>
      </c>
      <c r="O5" s="131" t="s">
        <v>119</v>
      </c>
      <c r="P5" s="132" t="s">
        <v>120</v>
      </c>
      <c r="Q5" s="133" t="s">
        <v>121</v>
      </c>
      <c r="R5" s="133" t="s">
        <v>122</v>
      </c>
      <c r="S5" s="134" t="s">
        <v>123</v>
      </c>
      <c r="T5" s="135" t="s">
        <v>124</v>
      </c>
      <c r="U5" s="23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</row>
    <row r="6" spans="1:226" s="29" customFormat="1" ht="13.5" customHeight="1" x14ac:dyDescent="0.15">
      <c r="A6" s="77" t="s">
        <v>91</v>
      </c>
      <c r="B6" s="24">
        <v>1</v>
      </c>
      <c r="C6" s="24">
        <f t="shared" ref="C6" si="0">(B6+1)</f>
        <v>2</v>
      </c>
      <c r="D6" s="24">
        <f t="shared" ref="D6" si="1">(C6+1)</f>
        <v>3</v>
      </c>
      <c r="E6" s="24">
        <f t="shared" ref="E6" si="2">(D6+1)</f>
        <v>4</v>
      </c>
      <c r="F6" s="24">
        <f t="shared" ref="F6" si="3">(E6+1)</f>
        <v>5</v>
      </c>
      <c r="G6" s="24">
        <f t="shared" ref="G6" si="4">(F6+1)</f>
        <v>6</v>
      </c>
      <c r="H6" s="24">
        <f t="shared" ref="H6" si="5">(G6+1)</f>
        <v>7</v>
      </c>
      <c r="I6" s="24">
        <f t="shared" ref="I6" si="6">(H6+1)</f>
        <v>8</v>
      </c>
      <c r="J6" s="24">
        <f t="shared" ref="J6" si="7">(I6+1)</f>
        <v>9</v>
      </c>
      <c r="K6" s="24">
        <f t="shared" ref="K6" si="8">(J6+1)</f>
        <v>10</v>
      </c>
      <c r="L6" s="24">
        <f t="shared" ref="L6" si="9">(K6+1)</f>
        <v>11</v>
      </c>
      <c r="M6" s="24">
        <f t="shared" ref="M6" si="10">(L6+1)</f>
        <v>12</v>
      </c>
      <c r="N6" s="24">
        <f t="shared" ref="N6" si="11">(M6+1)</f>
        <v>13</v>
      </c>
      <c r="O6" s="24">
        <f t="shared" ref="O6" si="12">(N6+1)</f>
        <v>14</v>
      </c>
      <c r="P6" s="24">
        <f t="shared" ref="P6" si="13">(O6+1)</f>
        <v>15</v>
      </c>
      <c r="Q6" s="24">
        <f t="shared" ref="Q6" si="14">(P6+1)</f>
        <v>16</v>
      </c>
      <c r="R6" s="24">
        <f t="shared" ref="R6" si="15">(Q6+1)</f>
        <v>17</v>
      </c>
      <c r="S6" s="24">
        <f t="shared" ref="S6" si="16">(R6+1)</f>
        <v>18</v>
      </c>
      <c r="T6" s="24">
        <f t="shared" ref="T6" si="17">(S6+1)</f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</row>
    <row r="7" spans="1:226" s="29" customFormat="1" ht="14.25" x14ac:dyDescent="0.15">
      <c r="A7" s="97">
        <v>44007</v>
      </c>
      <c r="B7" s="24" t="s">
        <v>6</v>
      </c>
      <c r="C7" s="42" t="s">
        <v>7</v>
      </c>
      <c r="D7" s="43" t="s">
        <v>8</v>
      </c>
      <c r="E7" s="43" t="s">
        <v>8</v>
      </c>
      <c r="F7" s="44" t="s">
        <v>8</v>
      </c>
      <c r="G7" s="43" t="s">
        <v>8</v>
      </c>
      <c r="H7" s="43" t="s">
        <v>8</v>
      </c>
      <c r="I7" s="43" t="s">
        <v>8</v>
      </c>
      <c r="J7" s="45" t="s">
        <v>9</v>
      </c>
      <c r="K7" s="45" t="s">
        <v>9</v>
      </c>
      <c r="L7" s="45" t="s">
        <v>9</v>
      </c>
      <c r="M7" s="45" t="s">
        <v>9</v>
      </c>
      <c r="N7" s="46" t="s">
        <v>9</v>
      </c>
      <c r="O7" s="47" t="s">
        <v>10</v>
      </c>
      <c r="P7" s="48" t="s">
        <v>11</v>
      </c>
      <c r="Q7" s="24" t="s">
        <v>12</v>
      </c>
      <c r="R7" s="42" t="s">
        <v>13</v>
      </c>
      <c r="S7" s="49" t="s">
        <v>14</v>
      </c>
      <c r="T7" s="50" t="s">
        <v>14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3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</row>
    <row r="8" spans="1:226" s="29" customFormat="1" ht="12.75" x14ac:dyDescent="0.15">
      <c r="A8" s="78" t="s">
        <v>102</v>
      </c>
      <c r="B8" s="24" t="s">
        <v>15</v>
      </c>
      <c r="C8" s="42" t="s">
        <v>16</v>
      </c>
      <c r="D8" s="42" t="s">
        <v>17</v>
      </c>
      <c r="E8" s="42" t="s">
        <v>17</v>
      </c>
      <c r="F8" s="51" t="s">
        <v>18</v>
      </c>
      <c r="G8" s="24" t="s">
        <v>18</v>
      </c>
      <c r="H8" s="24" t="s">
        <v>18</v>
      </c>
      <c r="I8" s="24" t="s">
        <v>18</v>
      </c>
      <c r="J8" s="52"/>
      <c r="K8" s="52" t="s">
        <v>5</v>
      </c>
      <c r="L8" s="53" t="s">
        <v>19</v>
      </c>
      <c r="M8" s="53" t="s">
        <v>19</v>
      </c>
      <c r="N8" s="47" t="s">
        <v>18</v>
      </c>
      <c r="O8" s="47" t="s">
        <v>20</v>
      </c>
      <c r="P8" s="48"/>
      <c r="Q8" s="24"/>
      <c r="R8" s="42"/>
      <c r="S8" s="49" t="s">
        <v>21</v>
      </c>
      <c r="T8" s="50" t="s">
        <v>5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3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</row>
    <row r="9" spans="1:226" s="29" customFormat="1" ht="14.25" x14ac:dyDescent="0.2">
      <c r="A9" s="97">
        <v>44008</v>
      </c>
      <c r="B9" s="119" t="s">
        <v>97</v>
      </c>
      <c r="C9" s="42"/>
      <c r="D9" s="42" t="s">
        <v>98</v>
      </c>
      <c r="E9" s="24"/>
      <c r="F9" s="51" t="s">
        <v>23</v>
      </c>
      <c r="G9" s="24" t="s">
        <v>24</v>
      </c>
      <c r="H9" s="24" t="s">
        <v>24</v>
      </c>
      <c r="I9" s="24" t="s">
        <v>24</v>
      </c>
      <c r="J9" s="52" t="s">
        <v>25</v>
      </c>
      <c r="K9" s="52" t="s">
        <v>26</v>
      </c>
      <c r="L9" s="53" t="s">
        <v>27</v>
      </c>
      <c r="M9" s="53" t="s">
        <v>27</v>
      </c>
      <c r="N9" s="47" t="s">
        <v>28</v>
      </c>
      <c r="O9" s="24" t="s">
        <v>24</v>
      </c>
      <c r="P9" s="48"/>
      <c r="Q9" s="24"/>
      <c r="R9" s="42"/>
      <c r="S9" s="49" t="s">
        <v>29</v>
      </c>
      <c r="T9" s="50"/>
      <c r="U9" s="23"/>
      <c r="V9" s="57"/>
      <c r="W9" s="57">
        <v>1</v>
      </c>
      <c r="X9" s="57">
        <v>2</v>
      </c>
      <c r="Y9" s="57">
        <v>3</v>
      </c>
      <c r="Z9" s="57">
        <v>4</v>
      </c>
      <c r="AA9" s="57">
        <v>5</v>
      </c>
      <c r="AB9" s="57">
        <v>6</v>
      </c>
      <c r="AC9" s="57">
        <v>7</v>
      </c>
      <c r="AD9" s="57">
        <v>8</v>
      </c>
      <c r="AE9" s="57">
        <v>9</v>
      </c>
      <c r="AF9" s="57">
        <v>10</v>
      </c>
      <c r="AG9" s="23"/>
      <c r="AH9" s="107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</row>
    <row r="10" spans="1:226" s="29" customFormat="1" x14ac:dyDescent="0.15">
      <c r="A10" s="124" t="s">
        <v>103</v>
      </c>
      <c r="B10" s="24" t="s">
        <v>96</v>
      </c>
      <c r="C10" s="42" t="s">
        <v>30</v>
      </c>
      <c r="D10" s="42" t="s">
        <v>31</v>
      </c>
      <c r="E10" s="42" t="s">
        <v>31</v>
      </c>
      <c r="F10" s="51" t="s">
        <v>32</v>
      </c>
      <c r="G10" s="24" t="s">
        <v>33</v>
      </c>
      <c r="H10" s="24" t="s">
        <v>34</v>
      </c>
      <c r="I10" s="24" t="s">
        <v>35</v>
      </c>
      <c r="J10" s="52" t="s">
        <v>36</v>
      </c>
      <c r="K10" s="52" t="s">
        <v>19</v>
      </c>
      <c r="L10" s="24" t="s">
        <v>37</v>
      </c>
      <c r="M10" s="24" t="s">
        <v>38</v>
      </c>
      <c r="N10" s="24" t="s">
        <v>39</v>
      </c>
      <c r="O10" s="47" t="s">
        <v>40</v>
      </c>
      <c r="P10" s="48"/>
      <c r="Q10" s="24" t="s">
        <v>41</v>
      </c>
      <c r="R10" s="42"/>
      <c r="S10" s="49"/>
      <c r="T10" s="50"/>
      <c r="U10" s="56"/>
      <c r="V10" s="100" t="s">
        <v>42</v>
      </c>
      <c r="W10" s="101" t="s">
        <v>43</v>
      </c>
      <c r="X10" s="100" t="s">
        <v>44</v>
      </c>
      <c r="Y10" s="100" t="s">
        <v>45</v>
      </c>
      <c r="Z10" s="100" t="s">
        <v>46</v>
      </c>
      <c r="AA10" s="100" t="s">
        <v>47</v>
      </c>
      <c r="AB10" s="102" t="s">
        <v>47</v>
      </c>
      <c r="AC10" s="100" t="s">
        <v>48</v>
      </c>
      <c r="AD10" s="100" t="s">
        <v>49</v>
      </c>
      <c r="AE10" s="103" t="s">
        <v>50</v>
      </c>
      <c r="AF10" s="100" t="s">
        <v>50</v>
      </c>
      <c r="AG10" s="105"/>
      <c r="AH10" s="108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</row>
    <row r="11" spans="1:226" s="29" customFormat="1" ht="14.25" x14ac:dyDescent="0.2">
      <c r="A11" s="99">
        <v>44012</v>
      </c>
      <c r="B11" s="24" t="s">
        <v>51</v>
      </c>
      <c r="C11" s="42" t="s">
        <v>51</v>
      </c>
      <c r="D11" s="42"/>
      <c r="E11" s="52"/>
      <c r="F11" s="51"/>
      <c r="G11" s="54"/>
      <c r="H11" s="54" t="s">
        <v>22</v>
      </c>
      <c r="I11" s="54"/>
      <c r="J11" s="52"/>
      <c r="K11" s="52" t="s">
        <v>27</v>
      </c>
      <c r="L11" s="51"/>
      <c r="M11" s="51"/>
      <c r="N11" s="55"/>
      <c r="O11" s="55"/>
      <c r="P11" s="48"/>
      <c r="Q11" s="24" t="s">
        <v>51</v>
      </c>
      <c r="R11" s="42" t="s">
        <v>51</v>
      </c>
      <c r="S11" s="49"/>
      <c r="T11" s="50"/>
      <c r="U11" s="56"/>
      <c r="V11" s="100"/>
      <c r="W11" s="101"/>
      <c r="X11" s="100" t="s">
        <v>51</v>
      </c>
      <c r="Y11" s="100" t="s">
        <v>52</v>
      </c>
      <c r="Z11" s="104">
        <f>J12</f>
        <v>0.03</v>
      </c>
      <c r="AA11" s="100" t="s">
        <v>51</v>
      </c>
      <c r="AB11" s="102" t="s">
        <v>53</v>
      </c>
      <c r="AC11" s="100" t="s">
        <v>51</v>
      </c>
      <c r="AD11" s="100"/>
      <c r="AE11" s="103" t="s">
        <v>54</v>
      </c>
      <c r="AF11" s="100" t="s">
        <v>54</v>
      </c>
      <c r="AG11" s="106"/>
      <c r="AH11" s="109" t="s">
        <v>55</v>
      </c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</row>
    <row r="12" spans="1:226" ht="14.25" x14ac:dyDescent="0.2">
      <c r="A12" s="99">
        <v>44008</v>
      </c>
      <c r="B12" s="80">
        <f ca="1">IF(A12&lt;=TODAY(),C12+Q12,IF(AND(A12&gt;TODAY(),A12&lt;=$B$1),IF(VLOOKUP(TODAY(),$A$10:$E$10000,4,FALSE)=0,"n.d",C12+Q12),"n.d"))</f>
        <v>1000</v>
      </c>
      <c r="C12" s="98">
        <v>1000</v>
      </c>
      <c r="D12" s="62">
        <f>WORKDAY($A12,0,U$72:U$214)</f>
        <v>44008</v>
      </c>
      <c r="E12" s="11">
        <f ca="1">IF(D12&lt;$B$1,VLOOKUP(D12,[1]DI!$A$4:$B$15000,2),0)</f>
        <v>2.1500000000000005E-2</v>
      </c>
      <c r="F12" s="12">
        <f t="shared" ref="F12:F75" ca="1" si="18">IF(A12&lt;A$9,1,ROUND(((1+E12)^(1/252)),8))</f>
        <v>1.0000844200000001</v>
      </c>
      <c r="G12" s="12">
        <v>1</v>
      </c>
      <c r="H12" s="12">
        <f>G12</f>
        <v>1</v>
      </c>
      <c r="I12" s="12">
        <f>ROUND(G12/H12,8)</f>
        <v>1</v>
      </c>
      <c r="J12" s="141">
        <v>0.03</v>
      </c>
      <c r="K12" s="71">
        <f>A9</f>
        <v>44008</v>
      </c>
      <c r="L12" s="14">
        <v>0</v>
      </c>
      <c r="M12" s="14">
        <v>0</v>
      </c>
      <c r="N12" s="10">
        <f>ROUND((J12+1)^(M12/252),9)</f>
        <v>1</v>
      </c>
      <c r="O12" s="10">
        <f t="shared" ref="O12:O75" si="19">ROUND(I12*N12,9)</f>
        <v>1</v>
      </c>
      <c r="P12" s="14">
        <v>0</v>
      </c>
      <c r="Q12" s="12">
        <f>TRUNC(((O12-1)*C12),8)</f>
        <v>0</v>
      </c>
      <c r="R12" s="12">
        <f>IF(P12&gt;0,VLOOKUP(P12,$V$12:$AA$48,6),0)</f>
        <v>0</v>
      </c>
      <c r="S12" s="4" t="s">
        <v>59</v>
      </c>
      <c r="T12" s="62">
        <f>AF12</f>
        <v>44064</v>
      </c>
      <c r="U12" s="4"/>
      <c r="V12" s="85">
        <v>0</v>
      </c>
      <c r="W12" s="86">
        <f t="shared" ref="W12:W23" si="20">AC72</f>
        <v>44008</v>
      </c>
      <c r="X12" s="92">
        <f>C12</f>
        <v>1000</v>
      </c>
      <c r="Y12" s="87"/>
      <c r="Z12" s="88"/>
      <c r="AA12" s="88"/>
      <c r="AB12" s="89"/>
      <c r="AC12" s="88"/>
      <c r="AD12" s="85">
        <v>0</v>
      </c>
      <c r="AE12" s="90" t="s">
        <v>59</v>
      </c>
      <c r="AF12" s="86">
        <f>W13</f>
        <v>44064</v>
      </c>
      <c r="AG12" s="8"/>
      <c r="AH12" s="5" t="s">
        <v>56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</row>
    <row r="13" spans="1:226" ht="15" x14ac:dyDescent="0.25">
      <c r="A13" s="120">
        <f>WORKDAY($A12,1,V$72:V$214)</f>
        <v>44011</v>
      </c>
      <c r="B13" s="81">
        <f ca="1">IF(A13&lt;=TODAY(),C13+Q13,IF(AND(A13&gt;TODAY(),A13&lt;=$B$1),IF(VLOOKUP(TODAY(),$A$10:$E$10000,4,FALSE)=0,"n.d",C13+Q13),"n.d"))</f>
        <v>1000.201734</v>
      </c>
      <c r="C13" s="70">
        <f t="shared" ref="C13:C76" si="21">(C12-R12)</f>
        <v>1000</v>
      </c>
      <c r="D13" s="62">
        <f t="shared" ref="D13:D76" si="22">WORKDAY($A13,0,U$72:U$214)</f>
        <v>44011</v>
      </c>
      <c r="E13" s="11">
        <f ca="1">IF(D13&lt;$B$1,VLOOKUP(D13,[1]DI!$A$4:$B$15000,2),0)</f>
        <v>2.1500000000000005E-2</v>
      </c>
      <c r="F13" s="12">
        <f t="shared" ca="1" si="18"/>
        <v>1.0000844200000001</v>
      </c>
      <c r="G13" s="70">
        <f ca="1">(TRUNC(PRODUCT($F$12:$F12),16))</f>
        <v>1.0000844200000001</v>
      </c>
      <c r="H13" s="70">
        <f t="shared" ref="H13" si="23">IF(P12&gt;0,G12,H12)</f>
        <v>1</v>
      </c>
      <c r="I13" s="70">
        <f t="shared" ref="I13" ca="1" si="24">ROUND(G13/H13,8)</f>
        <v>1.0000844200000001</v>
      </c>
      <c r="J13" s="142">
        <f t="shared" ref="J13:J76" si="25">J12</f>
        <v>0.03</v>
      </c>
      <c r="K13" s="71">
        <f t="shared" ref="K13:K76" si="26">IF(P12&gt;0,VLOOKUP(P12,V$12:AF$48,2),K12)</f>
        <v>44008</v>
      </c>
      <c r="L13" s="72">
        <f t="shared" ref="L13:L76" si="27">IF(A13&gt;K13,IF(NETWORKDAYS(K13,A13,$V$72:$V$436)-1=0,1,NETWORKDAYS(K13,A13,$V$72:$V$436)-1),0)</f>
        <v>1</v>
      </c>
      <c r="M13" s="73">
        <f t="shared" ref="M13:M76" si="28">IF(AND(L13=1,L12=1),1,IF(L13&gt;0,IF(L13=L12,L13+1,L13),0))</f>
        <v>1</v>
      </c>
      <c r="N13" s="74">
        <f>ROUND((J13+1)^(M13/252),9)</f>
        <v>1.000117304</v>
      </c>
      <c r="O13" s="74">
        <f ca="1">ROUND(I13*N13,9)</f>
        <v>1.000201734</v>
      </c>
      <c r="P13" s="73">
        <f t="shared" ref="P13:P76" si="29">IF(VLOOKUP(A13,W$12:AD$60,8)=VLOOKUP(A12,W$12:AD$60,8),0,VLOOKUP(A13,W$12:AD$60,8))</f>
        <v>0</v>
      </c>
      <c r="Q13" s="70">
        <f t="shared" ref="Q13:Q76" ca="1" si="30">TRUNC(((O13-1)*C13),8)</f>
        <v>0.201734</v>
      </c>
      <c r="R13" s="70">
        <f t="shared" ref="R13:R76" si="31">IF(P13&gt;0,VLOOKUP(P13,$V$12:$AA$60,6),0)</f>
        <v>0</v>
      </c>
      <c r="S13" s="75" t="str">
        <f t="shared" ref="S13:S76" si="32">IF(P12&gt;0,VLOOKUP(P12,V$12:AF$60,10),S12)</f>
        <v>A+J=</v>
      </c>
      <c r="T13" s="71">
        <f t="shared" ref="T13:T76" si="33">IF(P12&gt;0,VLOOKUP(P12,V$12:AF$60,11),T12)</f>
        <v>44064</v>
      </c>
      <c r="U13" s="4"/>
      <c r="V13" s="85">
        <f t="shared" ref="V13:V23" si="34">V12+1</f>
        <v>1</v>
      </c>
      <c r="W13" s="86">
        <f t="shared" si="20"/>
        <v>44064</v>
      </c>
      <c r="X13" s="92">
        <f t="shared" ref="X13" si="35">(X12-AA13)</f>
        <v>989.37830579000001</v>
      </c>
      <c r="Y13" s="91">
        <f t="shared" ref="Y13" si="36">NETWORKDAYS(W12,W13,V$72:V$436)-1</f>
        <v>40</v>
      </c>
      <c r="Z13" s="88">
        <f t="shared" ref="Z13" si="37">ROUND((ROUND(((1+Z$11)^(Y13/252)),9)-1)*X12,2)</f>
        <v>4.7</v>
      </c>
      <c r="AA13" s="128">
        <v>10.621694209999999</v>
      </c>
      <c r="AB13" s="127">
        <f>AA13/X12</f>
        <v>1.0621694209999999E-2</v>
      </c>
      <c r="AC13" s="92">
        <f t="shared" ref="AC13" si="38">(Z13+AA13)</f>
        <v>15.32169421</v>
      </c>
      <c r="AD13" s="85">
        <f t="shared" ref="AD13:AD23" si="39">AD12+1</f>
        <v>1</v>
      </c>
      <c r="AE13" s="90" t="s">
        <v>59</v>
      </c>
      <c r="AF13" s="86">
        <f t="shared" ref="AF13:AF22" si="40">W14</f>
        <v>44158</v>
      </c>
      <c r="AG13" s="8"/>
      <c r="AH13" s="76" t="s">
        <v>57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</row>
    <row r="14" spans="1:226" ht="15" x14ac:dyDescent="0.25">
      <c r="A14" s="120">
        <f t="shared" ref="A14:A77" si="41">WORKDAY($A13,1,V$72:V$214)</f>
        <v>44012</v>
      </c>
      <c r="B14" s="81">
        <f t="shared" ref="B14:B77" ca="1" si="42">IF(A14&lt;=TODAY(),C14+Q14,IF(AND(A14&gt;TODAY(),A14&lt;=$B$1),IF(VLOOKUP(TODAY(),$A$10:$E$10000,4,FALSE)=0,"n.d",C14+Q14),"n.d"))</f>
        <v>1000.403511</v>
      </c>
      <c r="C14" s="70">
        <f t="shared" si="21"/>
        <v>1000</v>
      </c>
      <c r="D14" s="62">
        <f t="shared" si="22"/>
        <v>44012</v>
      </c>
      <c r="E14" s="11">
        <f ca="1">IF(D14&lt;$B$1,VLOOKUP(D14,[1]DI!$A$4:$B$15000,2),0)</f>
        <v>2.1500000000000005E-2</v>
      </c>
      <c r="F14" s="12">
        <f t="shared" ca="1" si="18"/>
        <v>1.0000844200000001</v>
      </c>
      <c r="G14" s="70">
        <f ca="1">(TRUNC(PRODUCT($F$12:$F13),16))</f>
        <v>1.00016884712674</v>
      </c>
      <c r="H14" s="70">
        <f t="shared" ref="H14:H77" si="43">IF(P13&gt;0,G13,H13)</f>
        <v>1</v>
      </c>
      <c r="I14" s="70">
        <f t="shared" ref="I14:I77" ca="1" si="44">ROUND(G14/H14,8)</f>
        <v>1.0001688500000001</v>
      </c>
      <c r="J14" s="142">
        <f t="shared" si="25"/>
        <v>0.03</v>
      </c>
      <c r="K14" s="71">
        <f t="shared" si="26"/>
        <v>44008</v>
      </c>
      <c r="L14" s="72">
        <f t="shared" si="27"/>
        <v>2</v>
      </c>
      <c r="M14" s="73">
        <f t="shared" si="28"/>
        <v>2</v>
      </c>
      <c r="N14" s="74">
        <f t="shared" ref="N14:N75" si="45">ROUND((J14+1)^(M14/252),9)</f>
        <v>1.0002346209999999</v>
      </c>
      <c r="O14" s="74">
        <f t="shared" ca="1" si="19"/>
        <v>1.000403511</v>
      </c>
      <c r="P14" s="73">
        <f t="shared" si="29"/>
        <v>0</v>
      </c>
      <c r="Q14" s="70">
        <f t="shared" ca="1" si="30"/>
        <v>0.40351100000000001</v>
      </c>
      <c r="R14" s="70">
        <f t="shared" si="31"/>
        <v>0</v>
      </c>
      <c r="S14" s="75" t="str">
        <f t="shared" si="32"/>
        <v>A+J=</v>
      </c>
      <c r="T14" s="71">
        <f t="shared" si="33"/>
        <v>44064</v>
      </c>
      <c r="U14" s="4"/>
      <c r="V14" s="85">
        <f t="shared" si="34"/>
        <v>2</v>
      </c>
      <c r="W14" s="86">
        <f t="shared" si="20"/>
        <v>44158</v>
      </c>
      <c r="X14" s="92">
        <f t="shared" ref="X14:X23" si="46">(X13-AA14)</f>
        <v>972.31635414000004</v>
      </c>
      <c r="Y14" s="91">
        <f t="shared" ref="Y14:Y23" si="47">NETWORKDAYS(W13,W14,V$72:V$436)-1</f>
        <v>63</v>
      </c>
      <c r="Z14" s="88">
        <f t="shared" ref="Z14:Z23" si="48">ROUND((ROUND(((1+Z$11)^(Y14/252)),9)-1)*X13,2)</f>
        <v>7.34</v>
      </c>
      <c r="AA14" s="128">
        <v>17.061951650000001</v>
      </c>
      <c r="AB14" s="127">
        <f>AA14/X13</f>
        <v>1.7245124084640559E-2</v>
      </c>
      <c r="AC14" s="92">
        <f t="shared" ref="AC14:AC23" si="49">(Z14+AA14)</f>
        <v>24.401951650000001</v>
      </c>
      <c r="AD14" s="85">
        <f t="shared" si="39"/>
        <v>2</v>
      </c>
      <c r="AE14" s="90" t="s">
        <v>59</v>
      </c>
      <c r="AF14" s="86">
        <f t="shared" si="40"/>
        <v>44249</v>
      </c>
      <c r="AG14" s="8"/>
      <c r="AH14" s="1" t="s">
        <v>58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</row>
    <row r="15" spans="1:226" ht="15" x14ac:dyDescent="0.25">
      <c r="A15" s="120">
        <f t="shared" si="41"/>
        <v>44013</v>
      </c>
      <c r="B15" s="81">
        <f t="shared" ca="1" si="42"/>
        <v>1000.605321</v>
      </c>
      <c r="C15" s="70">
        <f t="shared" si="21"/>
        <v>1000</v>
      </c>
      <c r="D15" s="62">
        <f t="shared" si="22"/>
        <v>44013</v>
      </c>
      <c r="E15" s="11">
        <f ca="1">IF(D15&lt;$B$1,VLOOKUP(D15,[1]DI!$A$4:$B$15000,2),0)</f>
        <v>2.1500000000000005E-2</v>
      </c>
      <c r="F15" s="12">
        <f t="shared" ca="1" si="18"/>
        <v>1.0000844200000001</v>
      </c>
      <c r="G15" s="70">
        <f ca="1">(TRUNC(PRODUCT($F$12:$F14),16))</f>
        <v>1.00025328138081</v>
      </c>
      <c r="H15" s="70">
        <f t="shared" si="43"/>
        <v>1</v>
      </c>
      <c r="I15" s="70">
        <f t="shared" ca="1" si="44"/>
        <v>1.0002532799999999</v>
      </c>
      <c r="J15" s="142">
        <f t="shared" si="25"/>
        <v>0.03</v>
      </c>
      <c r="K15" s="71">
        <f t="shared" si="26"/>
        <v>44008</v>
      </c>
      <c r="L15" s="72">
        <f t="shared" si="27"/>
        <v>3</v>
      </c>
      <c r="M15" s="73">
        <f t="shared" si="28"/>
        <v>3</v>
      </c>
      <c r="N15" s="74">
        <f t="shared" si="45"/>
        <v>1.0003519519999999</v>
      </c>
      <c r="O15" s="74">
        <f t="shared" ca="1" si="19"/>
        <v>1.0006053210000001</v>
      </c>
      <c r="P15" s="73">
        <f t="shared" si="29"/>
        <v>0</v>
      </c>
      <c r="Q15" s="70">
        <f t="shared" ca="1" si="30"/>
        <v>0.605321</v>
      </c>
      <c r="R15" s="70">
        <f t="shared" si="31"/>
        <v>0</v>
      </c>
      <c r="S15" s="75" t="str">
        <f t="shared" si="32"/>
        <v>A+J=</v>
      </c>
      <c r="T15" s="71">
        <f t="shared" si="33"/>
        <v>44064</v>
      </c>
      <c r="U15" s="4"/>
      <c r="V15" s="85">
        <f t="shared" si="34"/>
        <v>3</v>
      </c>
      <c r="W15" s="86">
        <f t="shared" si="20"/>
        <v>44249</v>
      </c>
      <c r="X15" s="92">
        <f t="shared" si="46"/>
        <v>782.33123333000003</v>
      </c>
      <c r="Y15" s="91">
        <f t="shared" si="47"/>
        <v>61</v>
      </c>
      <c r="Z15" s="88">
        <f t="shared" si="48"/>
        <v>6.98</v>
      </c>
      <c r="AA15" s="128">
        <v>189.98512081000001</v>
      </c>
      <c r="AB15" s="127">
        <f>AA15/X14</f>
        <v>0.19539434876423439</v>
      </c>
      <c r="AC15" s="92">
        <f t="shared" si="49"/>
        <v>196.96512081</v>
      </c>
      <c r="AD15" s="85">
        <f t="shared" si="39"/>
        <v>3</v>
      </c>
      <c r="AE15" s="90" t="s">
        <v>59</v>
      </c>
      <c r="AF15" s="86">
        <f t="shared" si="40"/>
        <v>44337</v>
      </c>
      <c r="AG15" s="8"/>
      <c r="AH15" s="76" t="s">
        <v>60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</row>
    <row r="16" spans="1:226" ht="15" x14ac:dyDescent="0.25">
      <c r="A16" s="120">
        <f t="shared" si="41"/>
        <v>44014</v>
      </c>
      <c r="B16" s="81">
        <f t="shared" ca="1" si="42"/>
        <v>1000.807175</v>
      </c>
      <c r="C16" s="70">
        <f t="shared" si="21"/>
        <v>1000</v>
      </c>
      <c r="D16" s="62">
        <f t="shared" si="22"/>
        <v>44014</v>
      </c>
      <c r="E16" s="11">
        <f ca="1">IF(D16&lt;$B$1,VLOOKUP(D16,[1]DI!$A$4:$B$15000,2),0)</f>
        <v>2.1500000000000005E-2</v>
      </c>
      <c r="F16" s="12">
        <f t="shared" ca="1" si="18"/>
        <v>1.0000844200000001</v>
      </c>
      <c r="G16" s="70">
        <f ca="1">(TRUNC(PRODUCT($F$12:$F15),16))</f>
        <v>1.0003377227628301</v>
      </c>
      <c r="H16" s="70">
        <f t="shared" si="43"/>
        <v>1</v>
      </c>
      <c r="I16" s="70">
        <f t="shared" ca="1" si="44"/>
        <v>1.0003377200000001</v>
      </c>
      <c r="J16" s="142">
        <f t="shared" si="25"/>
        <v>0.03</v>
      </c>
      <c r="K16" s="71">
        <f t="shared" si="26"/>
        <v>44008</v>
      </c>
      <c r="L16" s="72">
        <f t="shared" si="27"/>
        <v>4</v>
      </c>
      <c r="M16" s="73">
        <f t="shared" si="28"/>
        <v>4</v>
      </c>
      <c r="N16" s="74">
        <f t="shared" si="45"/>
        <v>1.000469297</v>
      </c>
      <c r="O16" s="74">
        <f t="shared" ca="1" si="19"/>
        <v>1.000807175</v>
      </c>
      <c r="P16" s="73">
        <f t="shared" si="29"/>
        <v>0</v>
      </c>
      <c r="Q16" s="70">
        <f t="shared" ca="1" si="30"/>
        <v>0.80717499999999998</v>
      </c>
      <c r="R16" s="70">
        <f t="shared" si="31"/>
        <v>0</v>
      </c>
      <c r="S16" s="75" t="str">
        <f t="shared" si="32"/>
        <v>A+J=</v>
      </c>
      <c r="T16" s="71">
        <f t="shared" si="33"/>
        <v>44064</v>
      </c>
      <c r="U16" s="4"/>
      <c r="V16" s="85">
        <f t="shared" si="34"/>
        <v>4</v>
      </c>
      <c r="W16" s="86">
        <f t="shared" si="20"/>
        <v>44337</v>
      </c>
      <c r="X16" s="92">
        <f t="shared" si="46"/>
        <v>768.87197962000005</v>
      </c>
      <c r="Y16" s="91">
        <f t="shared" si="47"/>
        <v>62</v>
      </c>
      <c r="Z16" s="88">
        <f t="shared" si="48"/>
        <v>5.71</v>
      </c>
      <c r="AA16" s="128">
        <f>13.30041329+0.15884042</f>
        <v>13.45925371</v>
      </c>
      <c r="AB16" s="127">
        <f>AA16/X15</f>
        <v>1.7204034731823966E-2</v>
      </c>
      <c r="AC16" s="92">
        <f t="shared" si="49"/>
        <v>19.16925371</v>
      </c>
      <c r="AD16" s="85">
        <f t="shared" si="39"/>
        <v>4</v>
      </c>
      <c r="AE16" s="90" t="s">
        <v>59</v>
      </c>
      <c r="AF16" s="86">
        <f t="shared" si="40"/>
        <v>44431</v>
      </c>
      <c r="AG16" s="8"/>
      <c r="AH16" s="1" t="s">
        <v>61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</row>
    <row r="17" spans="1:198" ht="15" x14ac:dyDescent="0.25">
      <c r="A17" s="120">
        <f t="shared" si="41"/>
        <v>44015</v>
      </c>
      <c r="B17" s="81">
        <f t="shared" ca="1" si="42"/>
        <v>1001.00907399</v>
      </c>
      <c r="C17" s="70">
        <f t="shared" si="21"/>
        <v>1000</v>
      </c>
      <c r="D17" s="62">
        <f t="shared" si="22"/>
        <v>44015</v>
      </c>
      <c r="E17" s="11">
        <f ca="1">IF(D17&lt;$B$1,VLOOKUP(D17,[1]DI!$A$4:$B$15000,2),0)</f>
        <v>2.1500000000000005E-2</v>
      </c>
      <c r="F17" s="12">
        <f t="shared" ca="1" si="18"/>
        <v>1.0000844200000001</v>
      </c>
      <c r="G17" s="70">
        <f ca="1">(TRUNC(PRODUCT($F$12:$F16),16))</f>
        <v>1.0004221712733801</v>
      </c>
      <c r="H17" s="70">
        <f t="shared" si="43"/>
        <v>1</v>
      </c>
      <c r="I17" s="70">
        <f t="shared" ca="1" si="44"/>
        <v>1.00042217</v>
      </c>
      <c r="J17" s="142">
        <f t="shared" si="25"/>
        <v>0.03</v>
      </c>
      <c r="K17" s="71">
        <f t="shared" si="26"/>
        <v>44008</v>
      </c>
      <c r="L17" s="72">
        <f t="shared" si="27"/>
        <v>5</v>
      </c>
      <c r="M17" s="73">
        <f t="shared" si="28"/>
        <v>5</v>
      </c>
      <c r="N17" s="74">
        <f t="shared" si="45"/>
        <v>1.0005866560000001</v>
      </c>
      <c r="O17" s="74">
        <f t="shared" ca="1" si="19"/>
        <v>1.0010090739999999</v>
      </c>
      <c r="P17" s="73">
        <f t="shared" si="29"/>
        <v>0</v>
      </c>
      <c r="Q17" s="70">
        <f t="shared" ca="1" si="30"/>
        <v>1.0090739900000001</v>
      </c>
      <c r="R17" s="70">
        <f t="shared" si="31"/>
        <v>0</v>
      </c>
      <c r="S17" s="75" t="str">
        <f t="shared" si="32"/>
        <v>A+J=</v>
      </c>
      <c r="T17" s="71">
        <f t="shared" si="33"/>
        <v>44064</v>
      </c>
      <c r="U17" s="4"/>
      <c r="V17" s="85">
        <f t="shared" si="34"/>
        <v>5</v>
      </c>
      <c r="W17" s="86">
        <f t="shared" si="20"/>
        <v>44431</v>
      </c>
      <c r="X17" s="92">
        <f t="shared" si="46"/>
        <v>754.79701761000001</v>
      </c>
      <c r="Y17" s="91">
        <f t="shared" si="47"/>
        <v>65</v>
      </c>
      <c r="Z17" s="88">
        <f t="shared" si="48"/>
        <v>5.88</v>
      </c>
      <c r="AA17" s="128">
        <f>14.02114942+0.05381259</f>
        <v>14.07496201</v>
      </c>
      <c r="AB17" s="127">
        <f>AA17/X16</f>
        <v>1.830598901127373E-2</v>
      </c>
      <c r="AC17" s="92">
        <f t="shared" si="49"/>
        <v>19.954962009999999</v>
      </c>
      <c r="AD17" s="85">
        <f t="shared" si="39"/>
        <v>5</v>
      </c>
      <c r="AE17" s="90" t="s">
        <v>59</v>
      </c>
      <c r="AF17" s="86">
        <f t="shared" si="40"/>
        <v>44522</v>
      </c>
      <c r="AG17" s="8"/>
      <c r="AH17" s="76" t="s">
        <v>62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</row>
    <row r="18" spans="1:198" x14ac:dyDescent="0.15">
      <c r="A18" s="120">
        <f t="shared" si="41"/>
        <v>44018</v>
      </c>
      <c r="B18" s="81">
        <f t="shared" ca="1" si="42"/>
        <v>1001.211016</v>
      </c>
      <c r="C18" s="70">
        <f t="shared" si="21"/>
        <v>1000</v>
      </c>
      <c r="D18" s="62">
        <f t="shared" si="22"/>
        <v>44018</v>
      </c>
      <c r="E18" s="11">
        <f ca="1">IF(D18&lt;$B$1,VLOOKUP(D18,[1]DI!$A$4:$B$15000,2),0)</f>
        <v>2.1500000000000005E-2</v>
      </c>
      <c r="F18" s="12">
        <f t="shared" ca="1" si="18"/>
        <v>1.0000844200000001</v>
      </c>
      <c r="G18" s="70">
        <f ca="1">(TRUNC(PRODUCT($F$12:$F17),16))</f>
        <v>1.00050662691308</v>
      </c>
      <c r="H18" s="70">
        <f t="shared" si="43"/>
        <v>1</v>
      </c>
      <c r="I18" s="70">
        <f t="shared" ca="1" si="44"/>
        <v>1.0005066300000001</v>
      </c>
      <c r="J18" s="142">
        <f t="shared" si="25"/>
        <v>0.03</v>
      </c>
      <c r="K18" s="71">
        <f t="shared" si="26"/>
        <v>44008</v>
      </c>
      <c r="L18" s="72">
        <f t="shared" si="27"/>
        <v>6</v>
      </c>
      <c r="M18" s="73">
        <f t="shared" si="28"/>
        <v>6</v>
      </c>
      <c r="N18" s="74">
        <f t="shared" si="45"/>
        <v>1.000704029</v>
      </c>
      <c r="O18" s="74">
        <f t="shared" ca="1" si="19"/>
        <v>1.0012110160000001</v>
      </c>
      <c r="P18" s="73">
        <f t="shared" si="29"/>
        <v>0</v>
      </c>
      <c r="Q18" s="70">
        <f t="shared" ca="1" si="30"/>
        <v>1.2110160000000001</v>
      </c>
      <c r="R18" s="70">
        <f t="shared" si="31"/>
        <v>0</v>
      </c>
      <c r="S18" s="75" t="str">
        <f t="shared" si="32"/>
        <v>A+J=</v>
      </c>
      <c r="T18" s="71">
        <f t="shared" si="33"/>
        <v>44064</v>
      </c>
      <c r="U18" s="4"/>
      <c r="V18" s="85">
        <f t="shared" si="34"/>
        <v>6</v>
      </c>
      <c r="W18" s="86">
        <f t="shared" si="20"/>
        <v>44522</v>
      </c>
      <c r="X18" s="92">
        <f t="shared" si="46"/>
        <v>741.48088862999998</v>
      </c>
      <c r="Y18" s="91">
        <f t="shared" si="47"/>
        <v>61</v>
      </c>
      <c r="Z18" s="88">
        <f t="shared" si="48"/>
        <v>5.42</v>
      </c>
      <c r="AA18" s="92">
        <f t="shared" ref="AA18:AA23" si="50">TRUNC(X17*AB18,8)</f>
        <v>13.31612898</v>
      </c>
      <c r="AB18" s="89">
        <v>1.7642000000000001E-2</v>
      </c>
      <c r="AC18" s="92">
        <f t="shared" si="49"/>
        <v>18.73612898</v>
      </c>
      <c r="AD18" s="85">
        <f t="shared" si="39"/>
        <v>6</v>
      </c>
      <c r="AE18" s="90" t="s">
        <v>59</v>
      </c>
      <c r="AF18" s="86">
        <f t="shared" si="40"/>
        <v>44613</v>
      </c>
      <c r="AG18" s="8"/>
      <c r="AH18" s="1" t="s">
        <v>63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</row>
    <row r="19" spans="1:198" ht="15" x14ac:dyDescent="0.25">
      <c r="A19" s="120">
        <f t="shared" si="41"/>
        <v>44019</v>
      </c>
      <c r="B19" s="81">
        <f t="shared" ca="1" si="42"/>
        <v>1001.412991</v>
      </c>
      <c r="C19" s="70">
        <f t="shared" si="21"/>
        <v>1000</v>
      </c>
      <c r="D19" s="62">
        <f t="shared" si="22"/>
        <v>44019</v>
      </c>
      <c r="E19" s="11">
        <f ca="1">IF(D19&lt;$B$1,VLOOKUP(D19,[1]DI!$A$4:$B$15000,2),0)</f>
        <v>2.1500000000000005E-2</v>
      </c>
      <c r="F19" s="12">
        <f t="shared" ca="1" si="18"/>
        <v>1.0000844200000001</v>
      </c>
      <c r="G19" s="70">
        <f ca="1">(TRUNC(PRODUCT($F$12:$F18),16))</f>
        <v>1.0005910896825201</v>
      </c>
      <c r="H19" s="70">
        <f t="shared" si="43"/>
        <v>1</v>
      </c>
      <c r="I19" s="70">
        <f t="shared" ca="1" si="44"/>
        <v>1.0005910899999999</v>
      </c>
      <c r="J19" s="142">
        <f t="shared" si="25"/>
        <v>0.03</v>
      </c>
      <c r="K19" s="71">
        <f t="shared" si="26"/>
        <v>44008</v>
      </c>
      <c r="L19" s="72">
        <f t="shared" si="27"/>
        <v>7</v>
      </c>
      <c r="M19" s="73">
        <f t="shared" si="28"/>
        <v>7</v>
      </c>
      <c r="N19" s="74">
        <f t="shared" si="45"/>
        <v>1.0008214150000001</v>
      </c>
      <c r="O19" s="74">
        <f t="shared" ca="1" si="19"/>
        <v>1.001412991</v>
      </c>
      <c r="P19" s="73">
        <f t="shared" si="29"/>
        <v>0</v>
      </c>
      <c r="Q19" s="70">
        <f t="shared" ca="1" si="30"/>
        <v>1.4129910000000001</v>
      </c>
      <c r="R19" s="70">
        <f t="shared" si="31"/>
        <v>0</v>
      </c>
      <c r="S19" s="75" t="str">
        <f t="shared" si="32"/>
        <v>A+J=</v>
      </c>
      <c r="T19" s="71">
        <f t="shared" si="33"/>
        <v>44064</v>
      </c>
      <c r="U19" s="4"/>
      <c r="V19" s="85">
        <f t="shared" si="34"/>
        <v>7</v>
      </c>
      <c r="W19" s="86">
        <f t="shared" si="20"/>
        <v>44613</v>
      </c>
      <c r="X19" s="92">
        <f t="shared" si="46"/>
        <v>467.41303130999995</v>
      </c>
      <c r="Y19" s="91">
        <f t="shared" si="47"/>
        <v>65</v>
      </c>
      <c r="Z19" s="88">
        <f t="shared" si="48"/>
        <v>5.67</v>
      </c>
      <c r="AA19" s="92">
        <f>273.98015427+0.08770305</f>
        <v>274.06785732000003</v>
      </c>
      <c r="AB19" s="127">
        <f>AA19/X18</f>
        <v>0.36962228092807969</v>
      </c>
      <c r="AC19" s="92">
        <f t="shared" si="49"/>
        <v>279.73785732000005</v>
      </c>
      <c r="AD19" s="85">
        <f t="shared" si="39"/>
        <v>7</v>
      </c>
      <c r="AE19" s="90" t="s">
        <v>59</v>
      </c>
      <c r="AF19" s="86">
        <f t="shared" si="40"/>
        <v>44623</v>
      </c>
      <c r="AG19" s="8"/>
      <c r="AH19" s="76" t="s">
        <v>100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</row>
    <row r="20" spans="1:198" x14ac:dyDescent="0.15">
      <c r="A20" s="120">
        <f t="shared" si="41"/>
        <v>44020</v>
      </c>
      <c r="B20" s="81">
        <f t="shared" ca="1" si="42"/>
        <v>1001.615009</v>
      </c>
      <c r="C20" s="70">
        <f t="shared" si="21"/>
        <v>1000</v>
      </c>
      <c r="D20" s="62">
        <f t="shared" si="22"/>
        <v>44020</v>
      </c>
      <c r="E20" s="11">
        <f ca="1">IF(D20&lt;$B$1,VLOOKUP(D20,[1]DI!$A$4:$B$15000,2),0)</f>
        <v>2.1500000000000005E-2</v>
      </c>
      <c r="F20" s="12">
        <f t="shared" ca="1" si="18"/>
        <v>1.0000844200000001</v>
      </c>
      <c r="G20" s="70">
        <f ca="1">(TRUNC(PRODUCT($F$12:$F19),16))</f>
        <v>1.00067555958232</v>
      </c>
      <c r="H20" s="70">
        <f t="shared" si="43"/>
        <v>1</v>
      </c>
      <c r="I20" s="70">
        <f t="shared" ca="1" si="44"/>
        <v>1.0006755599999999</v>
      </c>
      <c r="J20" s="142">
        <f t="shared" si="25"/>
        <v>0.03</v>
      </c>
      <c r="K20" s="71">
        <f t="shared" si="26"/>
        <v>44008</v>
      </c>
      <c r="L20" s="72">
        <f t="shared" si="27"/>
        <v>8</v>
      </c>
      <c r="M20" s="73">
        <f t="shared" si="28"/>
        <v>8</v>
      </c>
      <c r="N20" s="74">
        <f t="shared" si="45"/>
        <v>1.000938815</v>
      </c>
      <c r="O20" s="74">
        <f t="shared" ca="1" si="19"/>
        <v>1.001615009</v>
      </c>
      <c r="P20" s="73">
        <f t="shared" si="29"/>
        <v>0</v>
      </c>
      <c r="Q20" s="70">
        <f t="shared" ca="1" si="30"/>
        <v>1.6150089999999999</v>
      </c>
      <c r="R20" s="70">
        <f t="shared" si="31"/>
        <v>0</v>
      </c>
      <c r="S20" s="75" t="str">
        <f t="shared" si="32"/>
        <v>A+J=</v>
      </c>
      <c r="T20" s="71">
        <f t="shared" si="33"/>
        <v>44064</v>
      </c>
      <c r="U20" s="4"/>
      <c r="V20" s="85">
        <f t="shared" si="34"/>
        <v>8</v>
      </c>
      <c r="W20" s="86">
        <v>44623</v>
      </c>
      <c r="X20" s="92">
        <f t="shared" si="46"/>
        <v>-5.6843418860808015E-14</v>
      </c>
      <c r="Y20" s="91">
        <f t="shared" si="47"/>
        <v>6</v>
      </c>
      <c r="Z20" s="88">
        <f t="shared" si="48"/>
        <v>0.33</v>
      </c>
      <c r="AA20" s="92">
        <f t="shared" si="50"/>
        <v>467.41303131000001</v>
      </c>
      <c r="AB20" s="89">
        <v>1</v>
      </c>
      <c r="AC20" s="92">
        <f t="shared" si="49"/>
        <v>467.74303130999999</v>
      </c>
      <c r="AD20" s="85">
        <f t="shared" si="39"/>
        <v>8</v>
      </c>
      <c r="AE20" s="90" t="s">
        <v>59</v>
      </c>
      <c r="AF20" s="86">
        <f t="shared" si="40"/>
        <v>44795</v>
      </c>
      <c r="AG20" s="8"/>
      <c r="AH20" s="76" t="s">
        <v>101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</row>
    <row r="21" spans="1:198" x14ac:dyDescent="0.15">
      <c r="A21" s="120">
        <f t="shared" si="41"/>
        <v>44021</v>
      </c>
      <c r="B21" s="81">
        <f t="shared" ca="1" si="42"/>
        <v>1001.81707199</v>
      </c>
      <c r="C21" s="70">
        <f t="shared" si="21"/>
        <v>1000</v>
      </c>
      <c r="D21" s="62">
        <f t="shared" si="22"/>
        <v>44021</v>
      </c>
      <c r="E21" s="11">
        <f ca="1">IF(D21&lt;$B$1,VLOOKUP(D21,[1]DI!$A$4:$B$15000,2),0)</f>
        <v>2.1500000000000005E-2</v>
      </c>
      <c r="F21" s="12">
        <f t="shared" ca="1" si="18"/>
        <v>1.0000844200000001</v>
      </c>
      <c r="G21" s="70">
        <f ca="1">(TRUNC(PRODUCT($F$12:$F20),16))</f>
        <v>1.00076003661306</v>
      </c>
      <c r="H21" s="70">
        <f t="shared" si="43"/>
        <v>1</v>
      </c>
      <c r="I21" s="70">
        <f t="shared" ca="1" si="44"/>
        <v>1.0007600400000001</v>
      </c>
      <c r="J21" s="142">
        <f t="shared" si="25"/>
        <v>0.03</v>
      </c>
      <c r="K21" s="71">
        <f t="shared" si="26"/>
        <v>44008</v>
      </c>
      <c r="L21" s="72">
        <f t="shared" si="27"/>
        <v>9</v>
      </c>
      <c r="M21" s="73">
        <f t="shared" si="28"/>
        <v>9</v>
      </c>
      <c r="N21" s="74">
        <f t="shared" si="45"/>
        <v>1.001056229</v>
      </c>
      <c r="O21" s="74">
        <f t="shared" ca="1" si="19"/>
        <v>1.0018170719999999</v>
      </c>
      <c r="P21" s="73">
        <f t="shared" si="29"/>
        <v>0</v>
      </c>
      <c r="Q21" s="70">
        <f t="shared" ca="1" si="30"/>
        <v>1.8170719900000001</v>
      </c>
      <c r="R21" s="70">
        <f t="shared" si="31"/>
        <v>0</v>
      </c>
      <c r="S21" s="75" t="str">
        <f t="shared" si="32"/>
        <v>A+J=</v>
      </c>
      <c r="T21" s="71">
        <f t="shared" si="33"/>
        <v>44064</v>
      </c>
      <c r="U21" s="4"/>
      <c r="V21" s="85">
        <f t="shared" si="34"/>
        <v>9</v>
      </c>
      <c r="W21" s="86">
        <f t="shared" si="20"/>
        <v>44795</v>
      </c>
      <c r="X21" s="92">
        <f t="shared" si="46"/>
        <v>-5.6843418860808015E-14</v>
      </c>
      <c r="Y21" s="91">
        <f t="shared" si="47"/>
        <v>119</v>
      </c>
      <c r="Z21" s="88">
        <f t="shared" si="48"/>
        <v>0</v>
      </c>
      <c r="AA21" s="92">
        <f t="shared" si="50"/>
        <v>0</v>
      </c>
      <c r="AB21" s="89">
        <v>1.9362000000000001E-2</v>
      </c>
      <c r="AC21" s="92">
        <f t="shared" si="49"/>
        <v>0</v>
      </c>
      <c r="AD21" s="85">
        <f t="shared" si="39"/>
        <v>9</v>
      </c>
      <c r="AE21" s="90" t="s">
        <v>59</v>
      </c>
      <c r="AF21" s="86">
        <f t="shared" si="40"/>
        <v>44886</v>
      </c>
      <c r="AG21" s="8"/>
      <c r="AH21" s="1" t="s">
        <v>54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</row>
    <row r="22" spans="1:198" x14ac:dyDescent="0.15">
      <c r="A22" s="120">
        <f t="shared" si="41"/>
        <v>44022</v>
      </c>
      <c r="B22" s="81">
        <f t="shared" ca="1" si="42"/>
        <v>1002.01916799</v>
      </c>
      <c r="C22" s="70">
        <f t="shared" si="21"/>
        <v>1000</v>
      </c>
      <c r="D22" s="62">
        <f t="shared" si="22"/>
        <v>44022</v>
      </c>
      <c r="E22" s="11">
        <f ca="1">IF(D22&lt;$B$1,VLOOKUP(D22,[1]DI!$A$4:$B$15000,2),0)</f>
        <v>2.1500000000000005E-2</v>
      </c>
      <c r="F22" s="12">
        <f t="shared" ca="1" si="18"/>
        <v>1.0000844200000001</v>
      </c>
      <c r="G22" s="70">
        <f ca="1">(TRUNC(PRODUCT($F$12:$F21),16))</f>
        <v>1.00084452077535</v>
      </c>
      <c r="H22" s="70">
        <f t="shared" si="43"/>
        <v>1</v>
      </c>
      <c r="I22" s="70">
        <f t="shared" ca="1" si="44"/>
        <v>1.00084452</v>
      </c>
      <c r="J22" s="142">
        <f t="shared" si="25"/>
        <v>0.03</v>
      </c>
      <c r="K22" s="71">
        <f t="shared" si="26"/>
        <v>44008</v>
      </c>
      <c r="L22" s="72">
        <f t="shared" si="27"/>
        <v>10</v>
      </c>
      <c r="M22" s="73">
        <f t="shared" si="28"/>
        <v>10</v>
      </c>
      <c r="N22" s="74">
        <f t="shared" si="45"/>
        <v>1.0011736570000001</v>
      </c>
      <c r="O22" s="74">
        <f t="shared" ca="1" si="19"/>
        <v>1.0020191679999999</v>
      </c>
      <c r="P22" s="73">
        <f t="shared" si="29"/>
        <v>0</v>
      </c>
      <c r="Q22" s="70">
        <f t="shared" ca="1" si="30"/>
        <v>2.0191679900000001</v>
      </c>
      <c r="R22" s="70">
        <f t="shared" si="31"/>
        <v>0</v>
      </c>
      <c r="S22" s="75" t="str">
        <f t="shared" si="32"/>
        <v>A+J=</v>
      </c>
      <c r="T22" s="71">
        <f t="shared" si="33"/>
        <v>44064</v>
      </c>
      <c r="U22" s="4"/>
      <c r="V22" s="85">
        <f t="shared" si="34"/>
        <v>10</v>
      </c>
      <c r="W22" s="86">
        <f t="shared" si="20"/>
        <v>44886</v>
      </c>
      <c r="X22" s="92">
        <f t="shared" si="46"/>
        <v>-5.6843418860808015E-14</v>
      </c>
      <c r="Y22" s="91">
        <f t="shared" si="47"/>
        <v>61</v>
      </c>
      <c r="Z22" s="88">
        <f t="shared" si="48"/>
        <v>0</v>
      </c>
      <c r="AA22" s="92">
        <f t="shared" si="50"/>
        <v>0</v>
      </c>
      <c r="AB22" s="89">
        <v>1.9251000000000001E-2</v>
      </c>
      <c r="AC22" s="92">
        <f t="shared" si="49"/>
        <v>0</v>
      </c>
      <c r="AD22" s="85">
        <f t="shared" si="39"/>
        <v>10</v>
      </c>
      <c r="AE22" s="90" t="s">
        <v>59</v>
      </c>
      <c r="AF22" s="86">
        <f t="shared" si="40"/>
        <v>44979</v>
      </c>
      <c r="AG22" s="8"/>
      <c r="AH22" s="76" t="s">
        <v>65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15">
      <c r="A23" s="120">
        <f t="shared" si="41"/>
        <v>44025</v>
      </c>
      <c r="B23" s="81">
        <f t="shared" ca="1" si="42"/>
        <v>1002.22130699</v>
      </c>
      <c r="C23" s="70">
        <f t="shared" si="21"/>
        <v>1000</v>
      </c>
      <c r="D23" s="62">
        <f t="shared" si="22"/>
        <v>44025</v>
      </c>
      <c r="E23" s="11">
        <f ca="1">IF(D23&lt;$B$1,VLOOKUP(D23,[1]DI!$A$4:$B$15000,2),0)</f>
        <v>2.1500000000000005E-2</v>
      </c>
      <c r="F23" s="12">
        <f t="shared" ca="1" si="18"/>
        <v>1.0000844200000001</v>
      </c>
      <c r="G23" s="70">
        <f ca="1">(TRUNC(PRODUCT($F$12:$F22),16))</f>
        <v>1.00092901206979</v>
      </c>
      <c r="H23" s="70">
        <f t="shared" si="43"/>
        <v>1</v>
      </c>
      <c r="I23" s="70">
        <f t="shared" ca="1" si="44"/>
        <v>1.0009290099999999</v>
      </c>
      <c r="J23" s="142">
        <f t="shared" si="25"/>
        <v>0.03</v>
      </c>
      <c r="K23" s="71">
        <f t="shared" si="26"/>
        <v>44008</v>
      </c>
      <c r="L23" s="72">
        <f t="shared" si="27"/>
        <v>11</v>
      </c>
      <c r="M23" s="73">
        <f t="shared" si="28"/>
        <v>11</v>
      </c>
      <c r="N23" s="74">
        <f t="shared" si="45"/>
        <v>1.001291098</v>
      </c>
      <c r="O23" s="74">
        <f t="shared" ca="1" si="19"/>
        <v>1.0022213069999999</v>
      </c>
      <c r="P23" s="73">
        <f t="shared" si="29"/>
        <v>0</v>
      </c>
      <c r="Q23" s="70">
        <f t="shared" ca="1" si="30"/>
        <v>2.22130699</v>
      </c>
      <c r="R23" s="70">
        <f t="shared" si="31"/>
        <v>0</v>
      </c>
      <c r="S23" s="75" t="str">
        <f t="shared" si="32"/>
        <v>A+J=</v>
      </c>
      <c r="T23" s="71">
        <f t="shared" si="33"/>
        <v>44064</v>
      </c>
      <c r="U23" s="4"/>
      <c r="V23" s="85">
        <f t="shared" si="34"/>
        <v>11</v>
      </c>
      <c r="W23" s="86">
        <f t="shared" si="20"/>
        <v>44979</v>
      </c>
      <c r="X23" s="92">
        <f t="shared" si="46"/>
        <v>-5.6843418860808015E-14</v>
      </c>
      <c r="Y23" s="91">
        <f t="shared" si="47"/>
        <v>65</v>
      </c>
      <c r="Z23" s="88">
        <f t="shared" si="48"/>
        <v>0</v>
      </c>
      <c r="AA23" s="92">
        <f t="shared" si="50"/>
        <v>0</v>
      </c>
      <c r="AB23" s="89">
        <v>1</v>
      </c>
      <c r="AC23" s="92">
        <f t="shared" si="49"/>
        <v>0</v>
      </c>
      <c r="AD23" s="85">
        <f t="shared" si="39"/>
        <v>11</v>
      </c>
      <c r="AE23" s="90"/>
      <c r="AF23" s="86"/>
      <c r="AG23" s="8"/>
      <c r="AH23" s="1" t="s">
        <v>54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15">
      <c r="A24" s="120">
        <f t="shared" si="41"/>
        <v>44026</v>
      </c>
      <c r="B24" s="81">
        <f t="shared" ca="1" si="42"/>
        <v>1002.423491</v>
      </c>
      <c r="C24" s="70">
        <f t="shared" si="21"/>
        <v>1000</v>
      </c>
      <c r="D24" s="62">
        <f t="shared" si="22"/>
        <v>44026</v>
      </c>
      <c r="E24" s="11">
        <f ca="1">IF(D24&lt;$B$1,VLOOKUP(D24,[1]DI!$A$4:$B$15000,2),0)</f>
        <v>2.1500000000000005E-2</v>
      </c>
      <c r="F24" s="12">
        <f t="shared" ca="1" si="18"/>
        <v>1.0000844200000001</v>
      </c>
      <c r="G24" s="70">
        <f ca="1">(TRUNC(PRODUCT($F$12:$F23),16))</f>
        <v>1.0010135104969899</v>
      </c>
      <c r="H24" s="70">
        <f t="shared" si="43"/>
        <v>1</v>
      </c>
      <c r="I24" s="70">
        <f t="shared" ca="1" si="44"/>
        <v>1.0010135099999999</v>
      </c>
      <c r="J24" s="142">
        <f t="shared" si="25"/>
        <v>0.03</v>
      </c>
      <c r="K24" s="71">
        <f t="shared" si="26"/>
        <v>44008</v>
      </c>
      <c r="L24" s="72">
        <f t="shared" si="27"/>
        <v>12</v>
      </c>
      <c r="M24" s="73">
        <f t="shared" si="28"/>
        <v>12</v>
      </c>
      <c r="N24" s="74">
        <f t="shared" si="45"/>
        <v>1.0014085530000001</v>
      </c>
      <c r="O24" s="74">
        <f t="shared" ca="1" si="19"/>
        <v>1.0024234910000001</v>
      </c>
      <c r="P24" s="73">
        <f t="shared" si="29"/>
        <v>0</v>
      </c>
      <c r="Q24" s="70">
        <f t="shared" ca="1" si="30"/>
        <v>2.4234909999999998</v>
      </c>
      <c r="R24" s="70">
        <f t="shared" si="31"/>
        <v>0</v>
      </c>
      <c r="S24" s="75" t="str">
        <f t="shared" si="32"/>
        <v>A+J=</v>
      </c>
      <c r="T24" s="71">
        <f t="shared" si="33"/>
        <v>44064</v>
      </c>
      <c r="U24" s="4"/>
      <c r="V24" s="85"/>
      <c r="W24" s="86"/>
      <c r="X24" s="92"/>
      <c r="Y24" s="91"/>
      <c r="Z24" s="88"/>
      <c r="AA24" s="88"/>
      <c r="AB24" s="89"/>
      <c r="AC24" s="88"/>
      <c r="AD24" s="85"/>
      <c r="AE24" s="90"/>
      <c r="AF24" s="86"/>
      <c r="AG24" s="8"/>
      <c r="AH24" s="76" t="s">
        <v>65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x14ac:dyDescent="0.15">
      <c r="A25" s="120">
        <f t="shared" si="41"/>
        <v>44027</v>
      </c>
      <c r="B25" s="81">
        <f t="shared" ca="1" si="42"/>
        <v>1002.625718</v>
      </c>
      <c r="C25" s="70">
        <f t="shared" si="21"/>
        <v>1000</v>
      </c>
      <c r="D25" s="62">
        <f t="shared" si="22"/>
        <v>44027</v>
      </c>
      <c r="E25" s="11">
        <f ca="1">IF(D25&lt;$B$1,VLOOKUP(D25,[1]DI!$A$4:$B$15000,2),0)</f>
        <v>2.1500000000000005E-2</v>
      </c>
      <c r="F25" s="12">
        <f t="shared" ca="1" si="18"/>
        <v>1.0000844200000001</v>
      </c>
      <c r="G25" s="70">
        <f ca="1">(TRUNC(PRODUCT($F$12:$F24),16))</f>
        <v>1.00109801605755</v>
      </c>
      <c r="H25" s="70">
        <f t="shared" si="43"/>
        <v>1</v>
      </c>
      <c r="I25" s="70">
        <f t="shared" ca="1" si="44"/>
        <v>1.0010980199999999</v>
      </c>
      <c r="J25" s="142">
        <f t="shared" si="25"/>
        <v>0.03</v>
      </c>
      <c r="K25" s="71">
        <f t="shared" si="26"/>
        <v>44008</v>
      </c>
      <c r="L25" s="72">
        <f t="shared" si="27"/>
        <v>13</v>
      </c>
      <c r="M25" s="73">
        <f t="shared" si="28"/>
        <v>13</v>
      </c>
      <c r="N25" s="74">
        <f t="shared" si="45"/>
        <v>1.001526022</v>
      </c>
      <c r="O25" s="74">
        <f t="shared" ca="1" si="19"/>
        <v>1.002625718</v>
      </c>
      <c r="P25" s="73">
        <f t="shared" si="29"/>
        <v>0</v>
      </c>
      <c r="Q25" s="70">
        <f t="shared" ca="1" si="30"/>
        <v>2.625718</v>
      </c>
      <c r="R25" s="70">
        <f t="shared" si="31"/>
        <v>0</v>
      </c>
      <c r="S25" s="75" t="str">
        <f t="shared" si="32"/>
        <v>A+J=</v>
      </c>
      <c r="T25" s="71">
        <f t="shared" si="33"/>
        <v>44064</v>
      </c>
      <c r="U25" s="4"/>
      <c r="V25" s="85"/>
      <c r="W25" s="86"/>
      <c r="X25" s="92"/>
      <c r="Y25" s="91"/>
      <c r="Z25" s="88"/>
      <c r="AA25" s="88"/>
      <c r="AB25" s="89"/>
      <c r="AC25" s="88"/>
      <c r="AD25" s="85"/>
      <c r="AE25" s="90"/>
      <c r="AF25" s="86"/>
      <c r="AG25" s="8"/>
      <c r="AH25" s="1" t="s">
        <v>92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x14ac:dyDescent="0.15">
      <c r="A26" s="120">
        <f t="shared" si="41"/>
        <v>44028</v>
      </c>
      <c r="B26" s="81">
        <f t="shared" ca="1" si="42"/>
        <v>1002.827978</v>
      </c>
      <c r="C26" s="70">
        <f t="shared" si="21"/>
        <v>1000</v>
      </c>
      <c r="D26" s="62">
        <f t="shared" si="22"/>
        <v>44028</v>
      </c>
      <c r="E26" s="11">
        <f ca="1">IF(D26&lt;$B$1,VLOOKUP(D26,[1]DI!$A$4:$B$15000,2),0)</f>
        <v>2.1500000000000005E-2</v>
      </c>
      <c r="F26" s="12">
        <f t="shared" ca="1" si="18"/>
        <v>1.0000844200000001</v>
      </c>
      <c r="G26" s="70">
        <f ca="1">(TRUNC(PRODUCT($F$12:$F25),16))</f>
        <v>1.0011825287520599</v>
      </c>
      <c r="H26" s="70">
        <f t="shared" si="43"/>
        <v>1</v>
      </c>
      <c r="I26" s="70">
        <f t="shared" ca="1" si="44"/>
        <v>1.0011825299999999</v>
      </c>
      <c r="J26" s="142">
        <f t="shared" si="25"/>
        <v>0.03</v>
      </c>
      <c r="K26" s="71">
        <f t="shared" si="26"/>
        <v>44008</v>
      </c>
      <c r="L26" s="72">
        <f t="shared" si="27"/>
        <v>14</v>
      </c>
      <c r="M26" s="73">
        <f t="shared" si="28"/>
        <v>14</v>
      </c>
      <c r="N26" s="74">
        <f t="shared" si="45"/>
        <v>1.0016435050000001</v>
      </c>
      <c r="O26" s="74">
        <f t="shared" ca="1" si="19"/>
        <v>1.002827978</v>
      </c>
      <c r="P26" s="73">
        <f t="shared" si="29"/>
        <v>0</v>
      </c>
      <c r="Q26" s="70">
        <f t="shared" ca="1" si="30"/>
        <v>2.8279779999999999</v>
      </c>
      <c r="R26" s="70">
        <f t="shared" si="31"/>
        <v>0</v>
      </c>
      <c r="S26" s="75" t="str">
        <f t="shared" si="32"/>
        <v>A+J=</v>
      </c>
      <c r="T26" s="71">
        <f t="shared" si="33"/>
        <v>44064</v>
      </c>
      <c r="U26" s="4"/>
      <c r="V26" s="85"/>
      <c r="W26" s="86"/>
      <c r="X26" s="92"/>
      <c r="Y26" s="91"/>
      <c r="Z26" s="88"/>
      <c r="AA26" s="88"/>
      <c r="AB26" s="89"/>
      <c r="AC26" s="88"/>
      <c r="AD26" s="85"/>
      <c r="AE26" s="90"/>
      <c r="AF26" s="86"/>
      <c r="AG26" s="8"/>
      <c r="AH26" s="76" t="s">
        <v>67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15">
      <c r="A27" s="120">
        <f t="shared" si="41"/>
        <v>44029</v>
      </c>
      <c r="B27" s="81">
        <f t="shared" ca="1" si="42"/>
        <v>1003.0302820000001</v>
      </c>
      <c r="C27" s="70">
        <f t="shared" si="21"/>
        <v>1000</v>
      </c>
      <c r="D27" s="62">
        <f t="shared" si="22"/>
        <v>44029</v>
      </c>
      <c r="E27" s="11">
        <f ca="1">IF(D27&lt;$B$1,VLOOKUP(D27,[1]DI!$A$4:$B$15000,2),0)</f>
        <v>2.1500000000000005E-2</v>
      </c>
      <c r="F27" s="12">
        <f t="shared" ca="1" si="18"/>
        <v>1.0000844200000001</v>
      </c>
      <c r="G27" s="70">
        <f ca="1">(TRUNC(PRODUCT($F$12:$F26),16))</f>
        <v>1.0012670485811399</v>
      </c>
      <c r="H27" s="70">
        <f t="shared" si="43"/>
        <v>1</v>
      </c>
      <c r="I27" s="70">
        <f t="shared" ca="1" si="44"/>
        <v>1.00126705</v>
      </c>
      <c r="J27" s="142">
        <f t="shared" si="25"/>
        <v>0.03</v>
      </c>
      <c r="K27" s="71">
        <f t="shared" si="26"/>
        <v>44008</v>
      </c>
      <c r="L27" s="72">
        <f t="shared" si="27"/>
        <v>15</v>
      </c>
      <c r="M27" s="73">
        <f t="shared" si="28"/>
        <v>15</v>
      </c>
      <c r="N27" s="74">
        <f t="shared" si="45"/>
        <v>1.001761001</v>
      </c>
      <c r="O27" s="74">
        <f t="shared" ca="1" si="19"/>
        <v>1.0030302820000001</v>
      </c>
      <c r="P27" s="73">
        <f t="shared" si="29"/>
        <v>0</v>
      </c>
      <c r="Q27" s="70">
        <f t="shared" ca="1" si="30"/>
        <v>3.0302820000000001</v>
      </c>
      <c r="R27" s="70">
        <f t="shared" si="31"/>
        <v>0</v>
      </c>
      <c r="S27" s="75" t="str">
        <f t="shared" si="32"/>
        <v>A+J=</v>
      </c>
      <c r="T27" s="71">
        <f t="shared" si="33"/>
        <v>44064</v>
      </c>
      <c r="U27" s="4"/>
      <c r="V27" s="85"/>
      <c r="W27" s="86"/>
      <c r="X27" s="92"/>
      <c r="Y27" s="91"/>
      <c r="Z27" s="88"/>
      <c r="AA27" s="88"/>
      <c r="AB27" s="89"/>
      <c r="AC27" s="88"/>
      <c r="AD27" s="85"/>
      <c r="AE27" s="90"/>
      <c r="AF27" s="86"/>
      <c r="AG27" s="8"/>
      <c r="AH27" s="5" t="s">
        <v>68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15">
      <c r="A28" s="120">
        <f t="shared" si="41"/>
        <v>44032</v>
      </c>
      <c r="B28" s="81">
        <f t="shared" ca="1" si="42"/>
        <v>1003.23263099</v>
      </c>
      <c r="C28" s="70">
        <f t="shared" si="21"/>
        <v>1000</v>
      </c>
      <c r="D28" s="62">
        <f t="shared" si="22"/>
        <v>44032</v>
      </c>
      <c r="E28" s="11">
        <f ca="1">IF(D28&lt;$B$1,VLOOKUP(D28,[1]DI!$A$4:$B$15000,2),0)</f>
        <v>2.1500000000000005E-2</v>
      </c>
      <c r="F28" s="12">
        <f t="shared" ca="1" si="18"/>
        <v>1.0000844200000001</v>
      </c>
      <c r="G28" s="70">
        <f ca="1">(TRUNC(PRODUCT($F$12:$F27),16))</f>
        <v>1.0013515755453799</v>
      </c>
      <c r="H28" s="70">
        <f t="shared" si="43"/>
        <v>1</v>
      </c>
      <c r="I28" s="70">
        <f t="shared" ca="1" si="44"/>
        <v>1.0013515799999999</v>
      </c>
      <c r="J28" s="142">
        <f t="shared" si="25"/>
        <v>0.03</v>
      </c>
      <c r="K28" s="71">
        <f t="shared" si="26"/>
        <v>44008</v>
      </c>
      <c r="L28" s="72">
        <f t="shared" si="27"/>
        <v>16</v>
      </c>
      <c r="M28" s="73">
        <f t="shared" si="28"/>
        <v>16</v>
      </c>
      <c r="N28" s="74">
        <f t="shared" si="45"/>
        <v>1.001878512</v>
      </c>
      <c r="O28" s="74">
        <f t="shared" ca="1" si="19"/>
        <v>1.0032326309999999</v>
      </c>
      <c r="P28" s="73">
        <f t="shared" si="29"/>
        <v>0</v>
      </c>
      <c r="Q28" s="70">
        <f t="shared" ca="1" si="30"/>
        <v>3.2326309900000001</v>
      </c>
      <c r="R28" s="70">
        <f t="shared" si="31"/>
        <v>0</v>
      </c>
      <c r="S28" s="75" t="str">
        <f t="shared" si="32"/>
        <v>A+J=</v>
      </c>
      <c r="T28" s="71">
        <f t="shared" si="33"/>
        <v>44064</v>
      </c>
      <c r="U28" s="4"/>
      <c r="V28" s="85"/>
      <c r="W28" s="86"/>
      <c r="X28" s="92"/>
      <c r="Y28" s="91"/>
      <c r="Z28" s="88"/>
      <c r="AA28" s="88"/>
      <c r="AB28" s="89"/>
      <c r="AC28" s="88"/>
      <c r="AD28" s="85"/>
      <c r="AE28" s="90"/>
      <c r="AF28" s="86"/>
      <c r="AG28" s="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15">
      <c r="A29" s="120">
        <f t="shared" si="41"/>
        <v>44033</v>
      </c>
      <c r="B29" s="81">
        <f t="shared" ca="1" si="42"/>
        <v>1003.435013</v>
      </c>
      <c r="C29" s="70">
        <f t="shared" si="21"/>
        <v>1000</v>
      </c>
      <c r="D29" s="62">
        <f t="shared" si="22"/>
        <v>44033</v>
      </c>
      <c r="E29" s="11">
        <f ca="1">IF(D29&lt;$B$1,VLOOKUP(D29,[1]DI!$A$4:$B$15000,2),0)</f>
        <v>2.1500000000000005E-2</v>
      </c>
      <c r="F29" s="12">
        <f t="shared" ca="1" si="18"/>
        <v>1.0000844200000001</v>
      </c>
      <c r="G29" s="70">
        <f ca="1">(TRUNC(PRODUCT($F$12:$F28),16))</f>
        <v>1.0014361096453901</v>
      </c>
      <c r="H29" s="70">
        <f t="shared" si="43"/>
        <v>1</v>
      </c>
      <c r="I29" s="70">
        <f t="shared" ca="1" si="44"/>
        <v>1.00143611</v>
      </c>
      <c r="J29" s="142">
        <f t="shared" si="25"/>
        <v>0.03</v>
      </c>
      <c r="K29" s="71">
        <f t="shared" si="26"/>
        <v>44008</v>
      </c>
      <c r="L29" s="72">
        <f t="shared" si="27"/>
        <v>17</v>
      </c>
      <c r="M29" s="73">
        <f t="shared" si="28"/>
        <v>17</v>
      </c>
      <c r="N29" s="74">
        <f t="shared" si="45"/>
        <v>1.001996036</v>
      </c>
      <c r="O29" s="74">
        <f t="shared" ca="1" si="19"/>
        <v>1.003435013</v>
      </c>
      <c r="P29" s="73">
        <f t="shared" si="29"/>
        <v>0</v>
      </c>
      <c r="Q29" s="70">
        <f t="shared" ca="1" si="30"/>
        <v>3.4350130000000001</v>
      </c>
      <c r="R29" s="70">
        <f t="shared" si="31"/>
        <v>0</v>
      </c>
      <c r="S29" s="75" t="str">
        <f t="shared" si="32"/>
        <v>A+J=</v>
      </c>
      <c r="T29" s="71">
        <f t="shared" si="33"/>
        <v>44064</v>
      </c>
      <c r="U29" s="4"/>
      <c r="V29" s="85"/>
      <c r="W29" s="86"/>
      <c r="X29" s="92"/>
      <c r="Y29" s="91"/>
      <c r="Z29" s="88"/>
      <c r="AA29" s="88"/>
      <c r="AB29" s="89"/>
      <c r="AC29" s="88"/>
      <c r="AD29" s="85"/>
      <c r="AE29" s="90"/>
      <c r="AF29" s="86"/>
      <c r="AG29" s="8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</row>
    <row r="30" spans="1:198" x14ac:dyDescent="0.15">
      <c r="A30" s="120">
        <f t="shared" si="41"/>
        <v>44034</v>
      </c>
      <c r="B30" s="81">
        <f t="shared" ca="1" si="42"/>
        <v>1003.637437</v>
      </c>
      <c r="C30" s="70">
        <f t="shared" si="21"/>
        <v>1000</v>
      </c>
      <c r="D30" s="62">
        <f t="shared" si="22"/>
        <v>44034</v>
      </c>
      <c r="E30" s="11">
        <f ca="1">IF(D30&lt;$B$1,VLOOKUP(D30,[1]DI!$A$4:$B$15000,2),0)</f>
        <v>2.1500000000000005E-2</v>
      </c>
      <c r="F30" s="12">
        <f t="shared" ca="1" si="18"/>
        <v>1.0000844200000001</v>
      </c>
      <c r="G30" s="70">
        <f ca="1">(TRUNC(PRODUCT($F$12:$F29),16))</f>
        <v>1.00152065088176</v>
      </c>
      <c r="H30" s="70">
        <f t="shared" si="43"/>
        <v>1</v>
      </c>
      <c r="I30" s="70">
        <f t="shared" ca="1" si="44"/>
        <v>1.00152065</v>
      </c>
      <c r="J30" s="142">
        <f t="shared" si="25"/>
        <v>0.03</v>
      </c>
      <c r="K30" s="71">
        <f t="shared" si="26"/>
        <v>44008</v>
      </c>
      <c r="L30" s="72">
        <f t="shared" si="27"/>
        <v>18</v>
      </c>
      <c r="M30" s="73">
        <f t="shared" si="28"/>
        <v>18</v>
      </c>
      <c r="N30" s="74">
        <f t="shared" si="45"/>
        <v>1.0021135729999999</v>
      </c>
      <c r="O30" s="74">
        <f t="shared" ca="1" si="19"/>
        <v>1.0036374370000001</v>
      </c>
      <c r="P30" s="73">
        <f t="shared" si="29"/>
        <v>0</v>
      </c>
      <c r="Q30" s="70">
        <f t="shared" ca="1" si="30"/>
        <v>3.6374369999999998</v>
      </c>
      <c r="R30" s="70">
        <f t="shared" si="31"/>
        <v>0</v>
      </c>
      <c r="S30" s="75" t="str">
        <f t="shared" si="32"/>
        <v>A+J=</v>
      </c>
      <c r="T30" s="71">
        <f t="shared" si="33"/>
        <v>44064</v>
      </c>
      <c r="U30" s="4"/>
      <c r="V30" s="85"/>
      <c r="W30" s="86"/>
      <c r="X30" s="92"/>
      <c r="Y30" s="91"/>
      <c r="Z30" s="88"/>
      <c r="AA30" s="88"/>
      <c r="AB30" s="89"/>
      <c r="AC30" s="88"/>
      <c r="AD30" s="85"/>
      <c r="AE30" s="90"/>
      <c r="AF30" s="86"/>
      <c r="AG30" s="8"/>
      <c r="AH30" s="110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</row>
    <row r="31" spans="1:198" x14ac:dyDescent="0.15">
      <c r="A31" s="120">
        <f t="shared" si="41"/>
        <v>44035</v>
      </c>
      <c r="B31" s="81">
        <f t="shared" ca="1" si="42"/>
        <v>1003.839906</v>
      </c>
      <c r="C31" s="70">
        <f t="shared" si="21"/>
        <v>1000</v>
      </c>
      <c r="D31" s="62">
        <f t="shared" si="22"/>
        <v>44035</v>
      </c>
      <c r="E31" s="11">
        <f ca="1">IF(D31&lt;$B$1,VLOOKUP(D31,[1]DI!$A$4:$B$15000,2),0)</f>
        <v>2.1500000000000005E-2</v>
      </c>
      <c r="F31" s="12">
        <f t="shared" ca="1" si="18"/>
        <v>1.0000844200000001</v>
      </c>
      <c r="G31" s="70">
        <f ca="1">(TRUNC(PRODUCT($F$12:$F30),16))</f>
        <v>1.00160519925511</v>
      </c>
      <c r="H31" s="70">
        <f t="shared" si="43"/>
        <v>1</v>
      </c>
      <c r="I31" s="70">
        <f t="shared" ca="1" si="44"/>
        <v>1.0016052</v>
      </c>
      <c r="J31" s="142">
        <f t="shared" si="25"/>
        <v>0.03</v>
      </c>
      <c r="K31" s="71">
        <f t="shared" si="26"/>
        <v>44008</v>
      </c>
      <c r="L31" s="72">
        <f t="shared" si="27"/>
        <v>19</v>
      </c>
      <c r="M31" s="73">
        <f t="shared" si="28"/>
        <v>19</v>
      </c>
      <c r="N31" s="74">
        <f t="shared" si="45"/>
        <v>1.002231125</v>
      </c>
      <c r="O31" s="74">
        <f t="shared" ca="1" si="19"/>
        <v>1.0038399060000001</v>
      </c>
      <c r="P31" s="73">
        <f t="shared" si="29"/>
        <v>0</v>
      </c>
      <c r="Q31" s="70">
        <f t="shared" ca="1" si="30"/>
        <v>3.839906</v>
      </c>
      <c r="R31" s="70">
        <f t="shared" si="31"/>
        <v>0</v>
      </c>
      <c r="S31" s="75" t="str">
        <f t="shared" si="32"/>
        <v>A+J=</v>
      </c>
      <c r="T31" s="71">
        <f t="shared" si="33"/>
        <v>44064</v>
      </c>
      <c r="U31" s="4"/>
      <c r="V31" s="85"/>
      <c r="W31" s="86"/>
      <c r="X31" s="92"/>
      <c r="Y31" s="91"/>
      <c r="Z31" s="88"/>
      <c r="AA31" s="88"/>
      <c r="AB31" s="89"/>
      <c r="AC31" s="88"/>
      <c r="AD31" s="85"/>
      <c r="AE31" s="90"/>
      <c r="AF31" s="86"/>
      <c r="AG31" s="8"/>
      <c r="AH31" s="109" t="s">
        <v>69</v>
      </c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</row>
    <row r="32" spans="1:198" x14ac:dyDescent="0.15">
      <c r="A32" s="120">
        <f t="shared" si="41"/>
        <v>44036</v>
      </c>
      <c r="B32" s="81">
        <f t="shared" ca="1" si="42"/>
        <v>1004.04241</v>
      </c>
      <c r="C32" s="70">
        <f t="shared" si="21"/>
        <v>1000</v>
      </c>
      <c r="D32" s="62">
        <f t="shared" si="22"/>
        <v>44036</v>
      </c>
      <c r="E32" s="11">
        <f ca="1">IF(D32&lt;$B$1,VLOOKUP(D32,[1]DI!$A$4:$B$15000,2),0)</f>
        <v>2.1500000000000005E-2</v>
      </c>
      <c r="F32" s="12">
        <f t="shared" ca="1" si="18"/>
        <v>1.0000844200000001</v>
      </c>
      <c r="G32" s="70">
        <f ca="1">(TRUNC(PRODUCT($F$12:$F31),16))</f>
        <v>1.0016897547660299</v>
      </c>
      <c r="H32" s="70">
        <f t="shared" si="43"/>
        <v>1</v>
      </c>
      <c r="I32" s="70">
        <f t="shared" ca="1" si="44"/>
        <v>1.0016897499999999</v>
      </c>
      <c r="J32" s="142">
        <f t="shared" si="25"/>
        <v>0.03</v>
      </c>
      <c r="K32" s="71">
        <f t="shared" si="26"/>
        <v>44008</v>
      </c>
      <c r="L32" s="72">
        <f t="shared" si="27"/>
        <v>20</v>
      </c>
      <c r="M32" s="73">
        <f t="shared" si="28"/>
        <v>20</v>
      </c>
      <c r="N32" s="74">
        <f t="shared" si="45"/>
        <v>1.0023486909999999</v>
      </c>
      <c r="O32" s="74">
        <f t="shared" ca="1" si="19"/>
        <v>1.0040424100000001</v>
      </c>
      <c r="P32" s="73">
        <f t="shared" si="29"/>
        <v>0</v>
      </c>
      <c r="Q32" s="70">
        <f t="shared" ca="1" si="30"/>
        <v>4.0424100000000003</v>
      </c>
      <c r="R32" s="70">
        <f t="shared" si="31"/>
        <v>0</v>
      </c>
      <c r="S32" s="75" t="str">
        <f t="shared" si="32"/>
        <v>A+J=</v>
      </c>
      <c r="T32" s="71">
        <f t="shared" si="33"/>
        <v>44064</v>
      </c>
      <c r="U32" s="4"/>
      <c r="V32" s="85"/>
      <c r="W32" s="86"/>
      <c r="X32" s="92"/>
      <c r="Y32" s="91"/>
      <c r="Z32" s="88"/>
      <c r="AA32" s="88"/>
      <c r="AB32" s="89"/>
      <c r="AC32" s="88"/>
      <c r="AD32" s="85"/>
      <c r="AE32" s="90"/>
      <c r="AF32" s="86"/>
      <c r="AG32" s="8"/>
      <c r="AH32" s="5" t="s">
        <v>56</v>
      </c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</row>
    <row r="33" spans="1:198" x14ac:dyDescent="0.15">
      <c r="A33" s="120">
        <f t="shared" si="41"/>
        <v>44039</v>
      </c>
      <c r="B33" s="81">
        <f t="shared" ca="1" si="42"/>
        <v>1004.24496599</v>
      </c>
      <c r="C33" s="70">
        <f t="shared" si="21"/>
        <v>1000</v>
      </c>
      <c r="D33" s="62">
        <f t="shared" si="22"/>
        <v>44039</v>
      </c>
      <c r="E33" s="11">
        <f ca="1">IF(D33&lt;$B$1,VLOOKUP(D33,[1]DI!$A$4:$B$15000,2),0)</f>
        <v>2.1500000000000005E-2</v>
      </c>
      <c r="F33" s="12">
        <f t="shared" ca="1" si="18"/>
        <v>1.0000844200000001</v>
      </c>
      <c r="G33" s="70">
        <f ca="1">(TRUNC(PRODUCT($F$12:$F32),16))</f>
        <v>1.0017743174151299</v>
      </c>
      <c r="H33" s="70">
        <f t="shared" si="43"/>
        <v>1</v>
      </c>
      <c r="I33" s="70">
        <f t="shared" ca="1" si="44"/>
        <v>1.00177432</v>
      </c>
      <c r="J33" s="142">
        <f t="shared" si="25"/>
        <v>0.03</v>
      </c>
      <c r="K33" s="71">
        <f t="shared" si="26"/>
        <v>44008</v>
      </c>
      <c r="L33" s="72">
        <f t="shared" si="27"/>
        <v>21</v>
      </c>
      <c r="M33" s="73">
        <f t="shared" si="28"/>
        <v>21</v>
      </c>
      <c r="N33" s="74">
        <f t="shared" si="45"/>
        <v>1.00246627</v>
      </c>
      <c r="O33" s="74">
        <f t="shared" ca="1" si="19"/>
        <v>1.0042449659999999</v>
      </c>
      <c r="P33" s="73">
        <f t="shared" si="29"/>
        <v>0</v>
      </c>
      <c r="Q33" s="70">
        <f t="shared" ca="1" si="30"/>
        <v>4.2449659899999999</v>
      </c>
      <c r="R33" s="70">
        <f t="shared" si="31"/>
        <v>0</v>
      </c>
      <c r="S33" s="75" t="str">
        <f t="shared" si="32"/>
        <v>A+J=</v>
      </c>
      <c r="T33" s="71">
        <f t="shared" si="33"/>
        <v>44064</v>
      </c>
      <c r="U33" s="4"/>
      <c r="V33" s="85"/>
      <c r="W33" s="86"/>
      <c r="X33" s="92"/>
      <c r="Y33" s="91"/>
      <c r="Z33" s="88"/>
      <c r="AA33" s="88"/>
      <c r="AB33" s="89"/>
      <c r="AC33" s="88"/>
      <c r="AD33" s="85"/>
      <c r="AE33" s="90"/>
      <c r="AF33" s="86"/>
      <c r="AG33" s="8"/>
      <c r="AH33" s="76" t="s">
        <v>57</v>
      </c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</row>
    <row r="34" spans="1:198" x14ac:dyDescent="0.15">
      <c r="A34" s="120">
        <f t="shared" si="41"/>
        <v>44040</v>
      </c>
      <c r="B34" s="81">
        <f t="shared" ca="1" si="42"/>
        <v>1004.44755599</v>
      </c>
      <c r="C34" s="70">
        <f t="shared" si="21"/>
        <v>1000</v>
      </c>
      <c r="D34" s="62">
        <f t="shared" si="22"/>
        <v>44040</v>
      </c>
      <c r="E34" s="11">
        <f ca="1">IF(D34&lt;$B$1,VLOOKUP(D34,[1]DI!$A$4:$B$15000,2),0)</f>
        <v>2.1500000000000005E-2</v>
      </c>
      <c r="F34" s="12">
        <f t="shared" ca="1" si="18"/>
        <v>1.0000844200000001</v>
      </c>
      <c r="G34" s="70">
        <f ca="1">(TRUNC(PRODUCT($F$12:$F33),16))</f>
        <v>1.0018588872030101</v>
      </c>
      <c r="H34" s="70">
        <f t="shared" si="43"/>
        <v>1</v>
      </c>
      <c r="I34" s="70">
        <f t="shared" ca="1" si="44"/>
        <v>1.0018588900000001</v>
      </c>
      <c r="J34" s="142">
        <f t="shared" si="25"/>
        <v>0.03</v>
      </c>
      <c r="K34" s="71">
        <f t="shared" si="26"/>
        <v>44008</v>
      </c>
      <c r="L34" s="72">
        <f t="shared" si="27"/>
        <v>22</v>
      </c>
      <c r="M34" s="73">
        <f t="shared" si="28"/>
        <v>22</v>
      </c>
      <c r="N34" s="74">
        <f t="shared" si="45"/>
        <v>1.0025838629999999</v>
      </c>
      <c r="O34" s="74">
        <f t="shared" ca="1" si="19"/>
        <v>1.0044475559999999</v>
      </c>
      <c r="P34" s="73">
        <f t="shared" si="29"/>
        <v>0</v>
      </c>
      <c r="Q34" s="70">
        <f t="shared" ca="1" si="30"/>
        <v>4.4475559899999997</v>
      </c>
      <c r="R34" s="70">
        <f t="shared" si="31"/>
        <v>0</v>
      </c>
      <c r="S34" s="75" t="str">
        <f t="shared" si="32"/>
        <v>A+J=</v>
      </c>
      <c r="T34" s="71">
        <f t="shared" si="33"/>
        <v>44064</v>
      </c>
      <c r="U34" s="4"/>
      <c r="V34" s="85"/>
      <c r="W34" s="86"/>
      <c r="X34" s="92"/>
      <c r="Y34" s="91"/>
      <c r="Z34" s="88"/>
      <c r="AA34" s="88"/>
      <c r="AB34" s="89"/>
      <c r="AC34" s="88"/>
      <c r="AD34" s="85"/>
      <c r="AE34" s="90"/>
      <c r="AF34" s="86"/>
      <c r="AG34" s="8"/>
      <c r="AH34" s="1" t="s">
        <v>58</v>
      </c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</row>
    <row r="35" spans="1:198" x14ac:dyDescent="0.15">
      <c r="A35" s="120">
        <f t="shared" si="41"/>
        <v>44041</v>
      </c>
      <c r="B35" s="81">
        <f t="shared" ca="1" si="42"/>
        <v>1004.65018</v>
      </c>
      <c r="C35" s="70">
        <f t="shared" si="21"/>
        <v>1000</v>
      </c>
      <c r="D35" s="62">
        <f t="shared" si="22"/>
        <v>44041</v>
      </c>
      <c r="E35" s="11">
        <f ca="1">IF(D35&lt;$B$1,VLOOKUP(D35,[1]DI!$A$4:$B$15000,2),0)</f>
        <v>2.1500000000000005E-2</v>
      </c>
      <c r="F35" s="12">
        <f t="shared" ca="1" si="18"/>
        <v>1.0000844200000001</v>
      </c>
      <c r="G35" s="70">
        <f ca="1">(TRUNC(PRODUCT($F$12:$F34),16))</f>
        <v>1.00194346413026</v>
      </c>
      <c r="H35" s="70">
        <f t="shared" si="43"/>
        <v>1</v>
      </c>
      <c r="I35" s="70">
        <f t="shared" ca="1" si="44"/>
        <v>1.0019434599999999</v>
      </c>
      <c r="J35" s="142">
        <f t="shared" si="25"/>
        <v>0.03</v>
      </c>
      <c r="K35" s="71">
        <f t="shared" si="26"/>
        <v>44008</v>
      </c>
      <c r="L35" s="72">
        <f t="shared" si="27"/>
        <v>23</v>
      </c>
      <c r="M35" s="73">
        <f t="shared" si="28"/>
        <v>23</v>
      </c>
      <c r="N35" s="74">
        <f t="shared" si="45"/>
        <v>1.0027014700000001</v>
      </c>
      <c r="O35" s="74">
        <f t="shared" ca="1" si="19"/>
        <v>1.0046501800000001</v>
      </c>
      <c r="P35" s="73">
        <f t="shared" si="29"/>
        <v>0</v>
      </c>
      <c r="Q35" s="70">
        <f t="shared" ca="1" si="30"/>
        <v>4.6501799999999998</v>
      </c>
      <c r="R35" s="70">
        <f t="shared" si="31"/>
        <v>0</v>
      </c>
      <c r="S35" s="75" t="str">
        <f t="shared" si="32"/>
        <v>A+J=</v>
      </c>
      <c r="T35" s="71">
        <f t="shared" si="33"/>
        <v>44064</v>
      </c>
      <c r="U35" s="4"/>
      <c r="V35" s="85"/>
      <c r="W35" s="86"/>
      <c r="X35" s="92"/>
      <c r="Y35" s="91"/>
      <c r="Z35" s="88"/>
      <c r="AA35" s="88"/>
      <c r="AB35" s="89"/>
      <c r="AC35" s="88"/>
      <c r="AD35" s="85"/>
      <c r="AE35" s="90"/>
      <c r="AF35" s="86"/>
      <c r="AG35" s="8"/>
      <c r="AH35" s="76" t="s">
        <v>60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</row>
    <row r="36" spans="1:198" x14ac:dyDescent="0.15">
      <c r="A36" s="120">
        <f t="shared" si="41"/>
        <v>44042</v>
      </c>
      <c r="B36" s="81">
        <f t="shared" ca="1" si="42"/>
        <v>1004.85285699</v>
      </c>
      <c r="C36" s="70">
        <f t="shared" si="21"/>
        <v>1000</v>
      </c>
      <c r="D36" s="62">
        <f t="shared" si="22"/>
        <v>44042</v>
      </c>
      <c r="E36" s="11">
        <f ca="1">IF(D36&lt;$B$1,VLOOKUP(D36,[1]DI!$A$4:$B$15000,2),0)</f>
        <v>2.1500000000000005E-2</v>
      </c>
      <c r="F36" s="12">
        <f t="shared" ca="1" si="18"/>
        <v>1.0000844200000001</v>
      </c>
      <c r="G36" s="70">
        <f ca="1">(TRUNC(PRODUCT($F$12:$F35),16))</f>
        <v>1.0020280481975099</v>
      </c>
      <c r="H36" s="70">
        <f t="shared" si="43"/>
        <v>1</v>
      </c>
      <c r="I36" s="70">
        <f t="shared" ca="1" si="44"/>
        <v>1.0020280500000001</v>
      </c>
      <c r="J36" s="142">
        <f t="shared" si="25"/>
        <v>0.03</v>
      </c>
      <c r="K36" s="71">
        <f t="shared" si="26"/>
        <v>44008</v>
      </c>
      <c r="L36" s="72">
        <f t="shared" si="27"/>
        <v>24</v>
      </c>
      <c r="M36" s="73">
        <f t="shared" si="28"/>
        <v>24</v>
      </c>
      <c r="N36" s="74">
        <f t="shared" si="45"/>
        <v>1.00281909</v>
      </c>
      <c r="O36" s="74">
        <f t="shared" ca="1" si="19"/>
        <v>1.0048528569999999</v>
      </c>
      <c r="P36" s="73">
        <f t="shared" si="29"/>
        <v>0</v>
      </c>
      <c r="Q36" s="70">
        <f t="shared" ca="1" si="30"/>
        <v>4.8528569900000003</v>
      </c>
      <c r="R36" s="70">
        <f t="shared" si="31"/>
        <v>0</v>
      </c>
      <c r="S36" s="75" t="str">
        <f t="shared" si="32"/>
        <v>A+J=</v>
      </c>
      <c r="T36" s="71">
        <f t="shared" si="33"/>
        <v>44064</v>
      </c>
      <c r="U36" s="4"/>
      <c r="V36" s="85"/>
      <c r="W36" s="86"/>
      <c r="X36" s="92"/>
      <c r="Y36" s="91"/>
      <c r="Z36" s="88"/>
      <c r="AA36" s="88"/>
      <c r="AB36" s="89"/>
      <c r="AC36" s="88"/>
      <c r="AD36" s="85"/>
      <c r="AE36" s="90"/>
      <c r="AF36" s="86"/>
      <c r="AG36" s="8"/>
      <c r="AH36" s="1" t="s">
        <v>61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</row>
    <row r="37" spans="1:198" x14ac:dyDescent="0.15">
      <c r="A37" s="120">
        <f t="shared" si="41"/>
        <v>44043</v>
      </c>
      <c r="B37" s="81">
        <f t="shared" ca="1" si="42"/>
        <v>1005.055569</v>
      </c>
      <c r="C37" s="70">
        <f t="shared" si="21"/>
        <v>1000</v>
      </c>
      <c r="D37" s="62">
        <f t="shared" si="22"/>
        <v>44043</v>
      </c>
      <c r="E37" s="11">
        <f ca="1">IF(D37&lt;$B$1,VLOOKUP(D37,[1]DI!$A$4:$B$15000,2),0)</f>
        <v>2.1500000000000005E-2</v>
      </c>
      <c r="F37" s="12">
        <f t="shared" ca="1" si="18"/>
        <v>1.0000844200000001</v>
      </c>
      <c r="G37" s="70">
        <f ca="1">(TRUNC(PRODUCT($F$12:$F36),16))</f>
        <v>1.0021126394053299</v>
      </c>
      <c r="H37" s="70">
        <f t="shared" si="43"/>
        <v>1</v>
      </c>
      <c r="I37" s="70">
        <f t="shared" ca="1" si="44"/>
        <v>1.00211264</v>
      </c>
      <c r="J37" s="142">
        <f t="shared" si="25"/>
        <v>0.03</v>
      </c>
      <c r="K37" s="71">
        <f t="shared" si="26"/>
        <v>44008</v>
      </c>
      <c r="L37" s="72">
        <f t="shared" si="27"/>
        <v>25</v>
      </c>
      <c r="M37" s="73">
        <f t="shared" si="28"/>
        <v>25</v>
      </c>
      <c r="N37" s="74">
        <f t="shared" si="45"/>
        <v>1.0029367250000001</v>
      </c>
      <c r="O37" s="74">
        <f t="shared" ca="1" si="19"/>
        <v>1.005055569</v>
      </c>
      <c r="P37" s="73">
        <f t="shared" si="29"/>
        <v>0</v>
      </c>
      <c r="Q37" s="70">
        <f t="shared" ca="1" si="30"/>
        <v>5.0555690000000002</v>
      </c>
      <c r="R37" s="70">
        <f t="shared" si="31"/>
        <v>0</v>
      </c>
      <c r="S37" s="75" t="str">
        <f t="shared" si="32"/>
        <v>A+J=</v>
      </c>
      <c r="T37" s="71">
        <f t="shared" si="33"/>
        <v>44064</v>
      </c>
      <c r="U37" s="4"/>
      <c r="V37" s="85"/>
      <c r="W37" s="86"/>
      <c r="X37" s="92"/>
      <c r="Y37" s="91"/>
      <c r="Z37" s="88"/>
      <c r="AA37" s="88"/>
      <c r="AB37" s="89"/>
      <c r="AC37" s="88"/>
      <c r="AD37" s="85"/>
      <c r="AE37" s="90"/>
      <c r="AF37" s="86"/>
      <c r="AG37" s="8"/>
      <c r="AH37" s="76" t="s">
        <v>62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</row>
    <row r="38" spans="1:198" x14ac:dyDescent="0.15">
      <c r="A38" s="120">
        <f t="shared" si="41"/>
        <v>44046</v>
      </c>
      <c r="B38" s="81">
        <f t="shared" ca="1" si="42"/>
        <v>1005.25832399</v>
      </c>
      <c r="C38" s="70">
        <f t="shared" si="21"/>
        <v>1000</v>
      </c>
      <c r="D38" s="62">
        <f t="shared" si="22"/>
        <v>44046</v>
      </c>
      <c r="E38" s="11">
        <f ca="1">IF(D38&lt;$B$1,VLOOKUP(D38,[1]DI!$A$4:$B$15000,2),0)</f>
        <v>2.1500000000000005E-2</v>
      </c>
      <c r="F38" s="12">
        <f t="shared" ca="1" si="18"/>
        <v>1.0000844200000001</v>
      </c>
      <c r="G38" s="70">
        <f ca="1">(TRUNC(PRODUCT($F$12:$F37),16))</f>
        <v>1.00219723775435</v>
      </c>
      <c r="H38" s="70">
        <f t="shared" si="43"/>
        <v>1</v>
      </c>
      <c r="I38" s="70">
        <f t="shared" ca="1" si="44"/>
        <v>1.0021972400000001</v>
      </c>
      <c r="J38" s="142">
        <f t="shared" si="25"/>
        <v>0.03</v>
      </c>
      <c r="K38" s="71">
        <f t="shared" si="26"/>
        <v>44008</v>
      </c>
      <c r="L38" s="72">
        <f t="shared" si="27"/>
        <v>26</v>
      </c>
      <c r="M38" s="73">
        <f t="shared" si="28"/>
        <v>26</v>
      </c>
      <c r="N38" s="74">
        <f t="shared" si="45"/>
        <v>1.0030543730000001</v>
      </c>
      <c r="O38" s="74">
        <f t="shared" ca="1" si="19"/>
        <v>1.0052583239999999</v>
      </c>
      <c r="P38" s="73">
        <f t="shared" si="29"/>
        <v>0</v>
      </c>
      <c r="Q38" s="70">
        <f t="shared" ca="1" si="30"/>
        <v>5.2583239900000001</v>
      </c>
      <c r="R38" s="70">
        <f t="shared" si="31"/>
        <v>0</v>
      </c>
      <c r="S38" s="75" t="str">
        <f t="shared" si="32"/>
        <v>A+J=</v>
      </c>
      <c r="T38" s="71">
        <f t="shared" si="33"/>
        <v>44064</v>
      </c>
      <c r="U38" s="4"/>
      <c r="V38" s="85"/>
      <c r="W38" s="86"/>
      <c r="X38" s="92"/>
      <c r="Y38" s="91"/>
      <c r="Z38" s="88"/>
      <c r="AA38" s="88"/>
      <c r="AB38" s="89"/>
      <c r="AC38" s="88"/>
      <c r="AD38" s="85"/>
      <c r="AE38" s="90"/>
      <c r="AF38" s="86"/>
      <c r="AG38" s="8"/>
      <c r="AH38" s="1" t="s">
        <v>43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</row>
    <row r="39" spans="1:198" x14ac:dyDescent="0.15">
      <c r="A39" s="120">
        <f t="shared" si="41"/>
        <v>44047</v>
      </c>
      <c r="B39" s="81">
        <f t="shared" ca="1" si="42"/>
        <v>1005.4611129899999</v>
      </c>
      <c r="C39" s="70">
        <f t="shared" si="21"/>
        <v>1000</v>
      </c>
      <c r="D39" s="62">
        <f t="shared" si="22"/>
        <v>44047</v>
      </c>
      <c r="E39" s="11">
        <f ca="1">IF(D39&lt;$B$1,VLOOKUP(D39,[1]DI!$A$4:$B$15000,2),0)</f>
        <v>2.1500000000000005E-2</v>
      </c>
      <c r="F39" s="12">
        <f t="shared" ca="1" si="18"/>
        <v>1.0000844200000001</v>
      </c>
      <c r="G39" s="70">
        <f ca="1">(TRUNC(PRODUCT($F$12:$F38),16))</f>
        <v>1.0022818432451599</v>
      </c>
      <c r="H39" s="70">
        <f t="shared" si="43"/>
        <v>1</v>
      </c>
      <c r="I39" s="70">
        <f t="shared" ca="1" si="44"/>
        <v>1.00228184</v>
      </c>
      <c r="J39" s="142">
        <f t="shared" si="25"/>
        <v>0.03</v>
      </c>
      <c r="K39" s="71">
        <f t="shared" si="26"/>
        <v>44008</v>
      </c>
      <c r="L39" s="72">
        <f t="shared" si="27"/>
        <v>27</v>
      </c>
      <c r="M39" s="73">
        <f t="shared" si="28"/>
        <v>27</v>
      </c>
      <c r="N39" s="74">
        <f t="shared" si="45"/>
        <v>1.003172035</v>
      </c>
      <c r="O39" s="74">
        <f t="shared" ca="1" si="19"/>
        <v>1.005461113</v>
      </c>
      <c r="P39" s="73">
        <f t="shared" si="29"/>
        <v>0</v>
      </c>
      <c r="Q39" s="70">
        <f t="shared" ca="1" si="30"/>
        <v>5.4611129900000002</v>
      </c>
      <c r="R39" s="70">
        <f t="shared" si="31"/>
        <v>0</v>
      </c>
      <c r="S39" s="75" t="str">
        <f t="shared" si="32"/>
        <v>A+J=</v>
      </c>
      <c r="T39" s="71">
        <f t="shared" si="33"/>
        <v>44064</v>
      </c>
      <c r="U39" s="4"/>
      <c r="V39" s="85"/>
      <c r="W39" s="86"/>
      <c r="X39" s="92"/>
      <c r="Y39" s="91"/>
      <c r="Z39" s="88"/>
      <c r="AA39" s="88"/>
      <c r="AB39" s="89"/>
      <c r="AC39" s="88"/>
      <c r="AD39" s="85"/>
      <c r="AE39" s="90"/>
      <c r="AF39" s="86"/>
      <c r="AG39" s="8"/>
      <c r="AH39" s="76" t="s">
        <v>70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</row>
    <row r="40" spans="1:198" x14ac:dyDescent="0.15">
      <c r="A40" s="120">
        <f t="shared" si="41"/>
        <v>44048</v>
      </c>
      <c r="B40" s="81">
        <f t="shared" ca="1" si="42"/>
        <v>1005.663956</v>
      </c>
      <c r="C40" s="70">
        <f t="shared" si="21"/>
        <v>1000</v>
      </c>
      <c r="D40" s="62">
        <f t="shared" si="22"/>
        <v>44048</v>
      </c>
      <c r="E40" s="11">
        <f ca="1">IF(D40&lt;$B$1,VLOOKUP(D40,[1]DI!$A$4:$B$15000,2),0)</f>
        <v>2.1500000000000005E-2</v>
      </c>
      <c r="F40" s="12">
        <f t="shared" ca="1" si="18"/>
        <v>1.0000844200000001</v>
      </c>
      <c r="G40" s="70">
        <f ca="1">(TRUNC(PRODUCT($F$12:$F39),16))</f>
        <v>1.00236645587837</v>
      </c>
      <c r="H40" s="70">
        <f t="shared" si="43"/>
        <v>1</v>
      </c>
      <c r="I40" s="70">
        <f t="shared" ca="1" si="44"/>
        <v>1.00236646</v>
      </c>
      <c r="J40" s="142">
        <f t="shared" si="25"/>
        <v>0.03</v>
      </c>
      <c r="K40" s="71">
        <f t="shared" si="26"/>
        <v>44008</v>
      </c>
      <c r="L40" s="72">
        <f t="shared" si="27"/>
        <v>28</v>
      </c>
      <c r="M40" s="73">
        <f t="shared" si="28"/>
        <v>28</v>
      </c>
      <c r="N40" s="74">
        <f t="shared" si="45"/>
        <v>1.0032897110000001</v>
      </c>
      <c r="O40" s="74">
        <f t="shared" ca="1" si="19"/>
        <v>1.005663956</v>
      </c>
      <c r="P40" s="73">
        <f t="shared" si="29"/>
        <v>0</v>
      </c>
      <c r="Q40" s="70">
        <f t="shared" ca="1" si="30"/>
        <v>5.6639559999999998</v>
      </c>
      <c r="R40" s="70">
        <f t="shared" si="31"/>
        <v>0</v>
      </c>
      <c r="S40" s="75" t="str">
        <f t="shared" si="32"/>
        <v>A+J=</v>
      </c>
      <c r="T40" s="71">
        <f t="shared" si="33"/>
        <v>44064</v>
      </c>
      <c r="U40" s="4"/>
      <c r="V40" s="85"/>
      <c r="W40" s="86"/>
      <c r="X40" s="92"/>
      <c r="Y40" s="91"/>
      <c r="Z40" s="88"/>
      <c r="AA40" s="88"/>
      <c r="AB40" s="89"/>
      <c r="AC40" s="88"/>
      <c r="AD40" s="85"/>
      <c r="AE40" s="90"/>
      <c r="AF40" s="86"/>
      <c r="AG40" s="8"/>
      <c r="AH40" s="1" t="s">
        <v>46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</row>
    <row r="41" spans="1:198" x14ac:dyDescent="0.15">
      <c r="A41" s="120">
        <f t="shared" si="41"/>
        <v>44049</v>
      </c>
      <c r="B41" s="81">
        <f t="shared" ca="1" si="42"/>
        <v>1005.86683199</v>
      </c>
      <c r="C41" s="70">
        <f t="shared" si="21"/>
        <v>1000</v>
      </c>
      <c r="D41" s="62">
        <f t="shared" si="22"/>
        <v>44049</v>
      </c>
      <c r="E41" s="11">
        <f ca="1">IF(D41&lt;$B$1,VLOOKUP(D41,[1]DI!$A$4:$B$15000,2),0)</f>
        <v>1.9000000000000006E-2</v>
      </c>
      <c r="F41" s="12">
        <f t="shared" ca="1" si="18"/>
        <v>1.0000746899999999</v>
      </c>
      <c r="G41" s="70">
        <f ca="1">(TRUNC(PRODUCT($F$12:$F40),16))</f>
        <v>1.0024510756545799</v>
      </c>
      <c r="H41" s="70">
        <f t="shared" si="43"/>
        <v>1</v>
      </c>
      <c r="I41" s="70">
        <f t="shared" ca="1" si="44"/>
        <v>1.0024510799999999</v>
      </c>
      <c r="J41" s="142">
        <f t="shared" si="25"/>
        <v>0.03</v>
      </c>
      <c r="K41" s="71">
        <f t="shared" si="26"/>
        <v>44008</v>
      </c>
      <c r="L41" s="72">
        <f t="shared" si="27"/>
        <v>29</v>
      </c>
      <c r="M41" s="73">
        <f t="shared" si="28"/>
        <v>29</v>
      </c>
      <c r="N41" s="74">
        <f t="shared" si="45"/>
        <v>1.0034073999999999</v>
      </c>
      <c r="O41" s="74">
        <f t="shared" ca="1" si="19"/>
        <v>1.0058668319999999</v>
      </c>
      <c r="P41" s="73">
        <f t="shared" si="29"/>
        <v>0</v>
      </c>
      <c r="Q41" s="70">
        <f t="shared" ca="1" si="30"/>
        <v>5.8668319899999997</v>
      </c>
      <c r="R41" s="70">
        <f t="shared" si="31"/>
        <v>0</v>
      </c>
      <c r="S41" s="75" t="str">
        <f t="shared" si="32"/>
        <v>A+J=</v>
      </c>
      <c r="T41" s="71">
        <f t="shared" si="33"/>
        <v>44064</v>
      </c>
      <c r="U41" s="4"/>
      <c r="V41" s="85"/>
      <c r="W41" s="86"/>
      <c r="X41" s="92"/>
      <c r="Y41" s="91"/>
      <c r="Z41" s="88"/>
      <c r="AA41" s="88"/>
      <c r="AB41" s="89"/>
      <c r="AC41" s="88"/>
      <c r="AD41" s="85"/>
      <c r="AE41" s="90"/>
      <c r="AF41" s="86"/>
      <c r="AG41" s="8"/>
      <c r="AH41" s="76" t="s">
        <v>6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15">
      <c r="A42" s="120">
        <f t="shared" si="41"/>
        <v>44050</v>
      </c>
      <c r="B42" s="81">
        <f t="shared" ca="1" si="42"/>
        <v>1006.0599580000001</v>
      </c>
      <c r="C42" s="70">
        <f t="shared" si="21"/>
        <v>1000</v>
      </c>
      <c r="D42" s="62">
        <f t="shared" si="22"/>
        <v>44050</v>
      </c>
      <c r="E42" s="11">
        <f ca="1">IF(D42&lt;$B$1,VLOOKUP(D42,[1]DI!$A$4:$B$15000,2),0)</f>
        <v>1.9000000000000006E-2</v>
      </c>
      <c r="F42" s="12">
        <f t="shared" ca="1" si="18"/>
        <v>1.0000746899999999</v>
      </c>
      <c r="G42" s="70">
        <f ca="1">(TRUNC(PRODUCT($F$12:$F41),16))</f>
        <v>1.0025259487254199</v>
      </c>
      <c r="H42" s="70">
        <f t="shared" si="43"/>
        <v>1</v>
      </c>
      <c r="I42" s="70">
        <f t="shared" ca="1" si="44"/>
        <v>1.0025259500000001</v>
      </c>
      <c r="J42" s="142">
        <f t="shared" si="25"/>
        <v>0.03</v>
      </c>
      <c r="K42" s="71">
        <f t="shared" si="26"/>
        <v>44008</v>
      </c>
      <c r="L42" s="72">
        <f t="shared" si="27"/>
        <v>30</v>
      </c>
      <c r="M42" s="73">
        <f t="shared" si="28"/>
        <v>30</v>
      </c>
      <c r="N42" s="74">
        <f t="shared" si="45"/>
        <v>1.0035251039999999</v>
      </c>
      <c r="O42" s="74">
        <f t="shared" ca="1" si="19"/>
        <v>1.006059958</v>
      </c>
      <c r="P42" s="73">
        <f t="shared" si="29"/>
        <v>0</v>
      </c>
      <c r="Q42" s="70">
        <f t="shared" ca="1" si="30"/>
        <v>6.059958</v>
      </c>
      <c r="R42" s="70">
        <f t="shared" si="31"/>
        <v>0</v>
      </c>
      <c r="S42" s="75" t="str">
        <f t="shared" si="32"/>
        <v>A+J=</v>
      </c>
      <c r="T42" s="71">
        <f t="shared" si="33"/>
        <v>44064</v>
      </c>
      <c r="U42" s="4"/>
      <c r="V42" s="85"/>
      <c r="W42" s="86"/>
      <c r="X42" s="92"/>
      <c r="Y42" s="91"/>
      <c r="Z42" s="88"/>
      <c r="AA42" s="88"/>
      <c r="AB42" s="89"/>
      <c r="AC42" s="88"/>
      <c r="AD42" s="85"/>
      <c r="AE42" s="90"/>
      <c r="AF42" s="86"/>
      <c r="AG42" s="8"/>
      <c r="AH42" s="1" t="s">
        <v>66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15">
      <c r="A43" s="120">
        <f t="shared" si="41"/>
        <v>44053</v>
      </c>
      <c r="B43" s="81">
        <f t="shared" ca="1" si="42"/>
        <v>1006.2531249899999</v>
      </c>
      <c r="C43" s="70">
        <f t="shared" si="21"/>
        <v>1000</v>
      </c>
      <c r="D43" s="62">
        <f t="shared" si="22"/>
        <v>44053</v>
      </c>
      <c r="E43" s="11">
        <f ca="1">IF(D43&lt;$B$1,VLOOKUP(D43,[1]DI!$A$4:$B$15000,2),0)</f>
        <v>1.9000000000000006E-2</v>
      </c>
      <c r="F43" s="12">
        <f t="shared" ca="1" si="18"/>
        <v>1.0000746899999999</v>
      </c>
      <c r="G43" s="70">
        <f ca="1">(TRUNC(PRODUCT($F$12:$F42),16))</f>
        <v>1.0026008273885301</v>
      </c>
      <c r="H43" s="70">
        <f t="shared" si="43"/>
        <v>1</v>
      </c>
      <c r="I43" s="70">
        <f t="shared" ca="1" si="44"/>
        <v>1.00260083</v>
      </c>
      <c r="J43" s="142">
        <f t="shared" si="25"/>
        <v>0.03</v>
      </c>
      <c r="K43" s="71">
        <f t="shared" si="26"/>
        <v>44008</v>
      </c>
      <c r="L43" s="72">
        <f t="shared" si="27"/>
        <v>31</v>
      </c>
      <c r="M43" s="73">
        <f t="shared" si="28"/>
        <v>31</v>
      </c>
      <c r="N43" s="74">
        <f t="shared" si="45"/>
        <v>1.0036428209999999</v>
      </c>
      <c r="O43" s="74">
        <f t="shared" ca="1" si="19"/>
        <v>1.006253125</v>
      </c>
      <c r="P43" s="73">
        <f t="shared" si="29"/>
        <v>0</v>
      </c>
      <c r="Q43" s="70">
        <f t="shared" ca="1" si="30"/>
        <v>6.2531249899999999</v>
      </c>
      <c r="R43" s="70">
        <f t="shared" si="31"/>
        <v>0</v>
      </c>
      <c r="S43" s="75" t="str">
        <f t="shared" si="32"/>
        <v>A+J=</v>
      </c>
      <c r="T43" s="71">
        <f t="shared" si="33"/>
        <v>44064</v>
      </c>
      <c r="U43" s="4"/>
      <c r="V43" s="85"/>
      <c r="W43" s="86"/>
      <c r="X43" s="92"/>
      <c r="Y43" s="91"/>
      <c r="Z43" s="88"/>
      <c r="AA43" s="88"/>
      <c r="AB43" s="89"/>
      <c r="AC43" s="88"/>
      <c r="AD43" s="85"/>
      <c r="AE43" s="90"/>
      <c r="AF43" s="86"/>
      <c r="AG43" s="8"/>
      <c r="AH43" s="76" t="s">
        <v>69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15">
      <c r="A44" s="120">
        <f t="shared" si="41"/>
        <v>44054</v>
      </c>
      <c r="B44" s="81">
        <f t="shared" ca="1" si="42"/>
        <v>1006.44632399</v>
      </c>
      <c r="C44" s="70">
        <f t="shared" si="21"/>
        <v>1000</v>
      </c>
      <c r="D44" s="62">
        <f t="shared" si="22"/>
        <v>44054</v>
      </c>
      <c r="E44" s="11">
        <f ca="1">IF(D44&lt;$B$1,VLOOKUP(D44,[1]DI!$A$4:$B$15000,2),0)</f>
        <v>1.9000000000000006E-2</v>
      </c>
      <c r="F44" s="12">
        <f t="shared" ca="1" si="18"/>
        <v>1.0000746899999999</v>
      </c>
      <c r="G44" s="70">
        <f ca="1">(TRUNC(PRODUCT($F$12:$F43),16))</f>
        <v>1.0026757116443299</v>
      </c>
      <c r="H44" s="70">
        <f t="shared" si="43"/>
        <v>1</v>
      </c>
      <c r="I44" s="70">
        <f t="shared" ca="1" si="44"/>
        <v>1.0026757100000001</v>
      </c>
      <c r="J44" s="142">
        <f t="shared" si="25"/>
        <v>0.03</v>
      </c>
      <c r="K44" s="71">
        <f t="shared" si="26"/>
        <v>44008</v>
      </c>
      <c r="L44" s="72">
        <f t="shared" si="27"/>
        <v>32</v>
      </c>
      <c r="M44" s="73">
        <f t="shared" si="28"/>
        <v>32</v>
      </c>
      <c r="N44" s="74">
        <f t="shared" si="45"/>
        <v>1.0037605519999999</v>
      </c>
      <c r="O44" s="74">
        <f t="shared" ca="1" si="19"/>
        <v>1.0064463239999999</v>
      </c>
      <c r="P44" s="73">
        <f t="shared" si="29"/>
        <v>0</v>
      </c>
      <c r="Q44" s="70">
        <f t="shared" ca="1" si="30"/>
        <v>6.4463239899999998</v>
      </c>
      <c r="R44" s="70">
        <f t="shared" si="31"/>
        <v>0</v>
      </c>
      <c r="S44" s="75" t="str">
        <f t="shared" si="32"/>
        <v>A+J=</v>
      </c>
      <c r="T44" s="71">
        <f t="shared" si="33"/>
        <v>44064</v>
      </c>
      <c r="U44" s="4"/>
      <c r="V44" s="85"/>
      <c r="W44" s="86"/>
      <c r="X44" s="92"/>
      <c r="Y44" s="91"/>
      <c r="Z44" s="88"/>
      <c r="AA44" s="88"/>
      <c r="AB44" s="89"/>
      <c r="AC44" s="88"/>
      <c r="AD44" s="85"/>
      <c r="AE44" s="90"/>
      <c r="AF44" s="86"/>
      <c r="AG44" s="8"/>
      <c r="AH44" s="1" t="s">
        <v>127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15">
      <c r="A45" s="120">
        <f t="shared" si="41"/>
        <v>44055</v>
      </c>
      <c r="B45" s="81">
        <f t="shared" ca="1" si="42"/>
        <v>1006.6395649900001</v>
      </c>
      <c r="C45" s="70">
        <f t="shared" si="21"/>
        <v>1000</v>
      </c>
      <c r="D45" s="62">
        <f t="shared" si="22"/>
        <v>44055</v>
      </c>
      <c r="E45" s="11">
        <f ca="1">IF(D45&lt;$B$1,VLOOKUP(D45,[1]DI!$A$4:$B$15000,2),0)</f>
        <v>1.9000000000000006E-2</v>
      </c>
      <c r="F45" s="12">
        <f t="shared" ca="1" si="18"/>
        <v>1.0000746899999999</v>
      </c>
      <c r="G45" s="70">
        <f ca="1">(TRUNC(PRODUCT($F$12:$F44),16))</f>
        <v>1.0027506014932299</v>
      </c>
      <c r="H45" s="70">
        <f t="shared" si="43"/>
        <v>1</v>
      </c>
      <c r="I45" s="70">
        <f t="shared" ca="1" si="44"/>
        <v>1.0027505999999999</v>
      </c>
      <c r="J45" s="142">
        <f t="shared" si="25"/>
        <v>0.03</v>
      </c>
      <c r="K45" s="71">
        <f t="shared" si="26"/>
        <v>44008</v>
      </c>
      <c r="L45" s="72">
        <f t="shared" si="27"/>
        <v>33</v>
      </c>
      <c r="M45" s="73">
        <f t="shared" si="28"/>
        <v>33</v>
      </c>
      <c r="N45" s="74">
        <f t="shared" si="45"/>
        <v>1.003878297</v>
      </c>
      <c r="O45" s="74">
        <f t="shared" ca="1" si="19"/>
        <v>1.006639565</v>
      </c>
      <c r="P45" s="73">
        <f t="shared" si="29"/>
        <v>0</v>
      </c>
      <c r="Q45" s="70">
        <f t="shared" ca="1" si="30"/>
        <v>6.6395649900000002</v>
      </c>
      <c r="R45" s="70">
        <f t="shared" si="31"/>
        <v>0</v>
      </c>
      <c r="S45" s="75" t="str">
        <f t="shared" si="32"/>
        <v>A+J=</v>
      </c>
      <c r="T45" s="71">
        <f t="shared" si="33"/>
        <v>44064</v>
      </c>
      <c r="U45" s="4"/>
      <c r="V45" s="85"/>
      <c r="W45" s="86"/>
      <c r="X45" s="92"/>
      <c r="Y45" s="91"/>
      <c r="Z45" s="88"/>
      <c r="AA45" s="88"/>
      <c r="AB45" s="89"/>
      <c r="AC45" s="88"/>
      <c r="AD45" s="85"/>
      <c r="AE45" s="90"/>
      <c r="AF45" s="86"/>
      <c r="AG45" s="8"/>
      <c r="AH45" s="76" t="s">
        <v>128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15">
      <c r="A46" s="120">
        <f t="shared" si="41"/>
        <v>44056</v>
      </c>
      <c r="B46" s="81">
        <f t="shared" ca="1" si="42"/>
        <v>1006.832846</v>
      </c>
      <c r="C46" s="70">
        <f t="shared" si="21"/>
        <v>1000</v>
      </c>
      <c r="D46" s="62">
        <f t="shared" si="22"/>
        <v>44056</v>
      </c>
      <c r="E46" s="11">
        <f ca="1">IF(D46&lt;$B$1,VLOOKUP(D46,[1]DI!$A$4:$B$15000,2),0)</f>
        <v>1.9000000000000006E-2</v>
      </c>
      <c r="F46" s="12">
        <f t="shared" ca="1" si="18"/>
        <v>1.0000746899999999</v>
      </c>
      <c r="G46" s="70">
        <f ca="1">(TRUNC(PRODUCT($F$12:$F45),16))</f>
        <v>1.00282549693565</v>
      </c>
      <c r="H46" s="70">
        <f t="shared" si="43"/>
        <v>1</v>
      </c>
      <c r="I46" s="70">
        <f t="shared" ca="1" si="44"/>
        <v>1.0028254999999999</v>
      </c>
      <c r="J46" s="142">
        <f t="shared" si="25"/>
        <v>0.03</v>
      </c>
      <c r="K46" s="71">
        <f t="shared" si="26"/>
        <v>44008</v>
      </c>
      <c r="L46" s="72">
        <f t="shared" si="27"/>
        <v>34</v>
      </c>
      <c r="M46" s="73">
        <f t="shared" si="28"/>
        <v>34</v>
      </c>
      <c r="N46" s="74">
        <f t="shared" si="45"/>
        <v>1.003996055</v>
      </c>
      <c r="O46" s="74">
        <f t="shared" ca="1" si="19"/>
        <v>1.006832846</v>
      </c>
      <c r="P46" s="73">
        <f t="shared" si="29"/>
        <v>0</v>
      </c>
      <c r="Q46" s="70">
        <f t="shared" ca="1" si="30"/>
        <v>6.832846</v>
      </c>
      <c r="R46" s="70">
        <f t="shared" si="31"/>
        <v>0</v>
      </c>
      <c r="S46" s="75" t="str">
        <f t="shared" si="32"/>
        <v>A+J=</v>
      </c>
      <c r="T46" s="71">
        <f t="shared" si="33"/>
        <v>44064</v>
      </c>
      <c r="U46" s="4"/>
      <c r="V46" s="85"/>
      <c r="W46" s="86"/>
      <c r="X46" s="92"/>
      <c r="Y46" s="91"/>
      <c r="Z46" s="88"/>
      <c r="AA46" s="88"/>
      <c r="AB46" s="89"/>
      <c r="AC46" s="88"/>
      <c r="AD46" s="85"/>
      <c r="AE46" s="90"/>
      <c r="AF46" s="86"/>
      <c r="AG46" s="8"/>
      <c r="AH46" s="1" t="s">
        <v>129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ht="15" x14ac:dyDescent="0.25">
      <c r="A47" s="120">
        <f t="shared" si="41"/>
        <v>44057</v>
      </c>
      <c r="B47" s="81">
        <f t="shared" ca="1" si="42"/>
        <v>1007.02615999</v>
      </c>
      <c r="C47" s="70">
        <f t="shared" si="21"/>
        <v>1000</v>
      </c>
      <c r="D47" s="62">
        <f t="shared" si="22"/>
        <v>44057</v>
      </c>
      <c r="E47" s="11">
        <f ca="1">IF(D47&lt;$B$1,VLOOKUP(D47,[1]DI!$A$4:$B$15000,2),0)</f>
        <v>1.9000000000000006E-2</v>
      </c>
      <c r="F47" s="12">
        <f t="shared" ca="1" si="18"/>
        <v>1.0000746899999999</v>
      </c>
      <c r="G47" s="70">
        <f ca="1">(TRUNC(PRODUCT($F$12:$F46),16))</f>
        <v>1.0029003979720199</v>
      </c>
      <c r="H47" s="70">
        <f t="shared" si="43"/>
        <v>1</v>
      </c>
      <c r="I47" s="70">
        <f t="shared" ca="1" si="44"/>
        <v>1.0029003999999999</v>
      </c>
      <c r="J47" s="142">
        <f t="shared" si="25"/>
        <v>0.03</v>
      </c>
      <c r="K47" s="71">
        <f t="shared" si="26"/>
        <v>44008</v>
      </c>
      <c r="L47" s="72">
        <f t="shared" si="27"/>
        <v>35</v>
      </c>
      <c r="M47" s="73">
        <f t="shared" si="28"/>
        <v>35</v>
      </c>
      <c r="N47" s="74">
        <f t="shared" si="45"/>
        <v>1.0041138279999999</v>
      </c>
      <c r="O47" s="74">
        <f t="shared" ca="1" si="19"/>
        <v>1.0070261599999999</v>
      </c>
      <c r="P47" s="73">
        <f t="shared" si="29"/>
        <v>0</v>
      </c>
      <c r="Q47" s="70">
        <f t="shared" ca="1" si="30"/>
        <v>7.02615999</v>
      </c>
      <c r="R47" s="70">
        <f t="shared" si="31"/>
        <v>0</v>
      </c>
      <c r="S47" s="75" t="str">
        <f t="shared" si="32"/>
        <v>A+J=</v>
      </c>
      <c r="T47" s="71">
        <f t="shared" si="33"/>
        <v>44064</v>
      </c>
      <c r="U47" s="125" t="s">
        <v>104</v>
      </c>
      <c r="V47" s="85"/>
      <c r="W47" s="86"/>
      <c r="X47" s="92"/>
      <c r="Y47" s="91"/>
      <c r="Z47" s="88"/>
      <c r="AA47" s="88"/>
      <c r="AB47" s="89"/>
      <c r="AC47" s="88"/>
      <c r="AD47" s="85"/>
      <c r="AE47" s="90"/>
      <c r="AF47" s="86"/>
      <c r="AG47" s="16"/>
      <c r="AH47" s="76" t="s">
        <v>130</v>
      </c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</row>
    <row r="48" spans="1:198" ht="15" x14ac:dyDescent="0.25">
      <c r="A48" s="120">
        <f t="shared" si="41"/>
        <v>44060</v>
      </c>
      <c r="B48" s="81">
        <f t="shared" ca="1" si="42"/>
        <v>1007.219504</v>
      </c>
      <c r="C48" s="70">
        <f t="shared" si="21"/>
        <v>1000</v>
      </c>
      <c r="D48" s="62">
        <f t="shared" si="22"/>
        <v>44060</v>
      </c>
      <c r="E48" s="11">
        <f ca="1">IF(D48&lt;$B$1,VLOOKUP(D48,[1]DI!$A$4:$B$15000,2),0)</f>
        <v>1.9000000000000006E-2</v>
      </c>
      <c r="F48" s="12">
        <f t="shared" ca="1" si="18"/>
        <v>1.0000746899999999</v>
      </c>
      <c r="G48" s="70">
        <f ca="1">(TRUNC(PRODUCT($F$12:$F47),16))</f>
        <v>1.0029753046027401</v>
      </c>
      <c r="H48" s="70">
        <f t="shared" si="43"/>
        <v>1</v>
      </c>
      <c r="I48" s="70">
        <f t="shared" ca="1" si="44"/>
        <v>1.0029752999999999</v>
      </c>
      <c r="J48" s="142">
        <f t="shared" si="25"/>
        <v>0.03</v>
      </c>
      <c r="K48" s="71">
        <f t="shared" si="26"/>
        <v>44008</v>
      </c>
      <c r="L48" s="72">
        <f t="shared" si="27"/>
        <v>36</v>
      </c>
      <c r="M48" s="73">
        <f t="shared" si="28"/>
        <v>36</v>
      </c>
      <c r="N48" s="74">
        <f t="shared" si="45"/>
        <v>1.0042316140000001</v>
      </c>
      <c r="O48" s="74">
        <f t="shared" ca="1" si="19"/>
        <v>1.007219504</v>
      </c>
      <c r="P48" s="73">
        <f t="shared" si="29"/>
        <v>0</v>
      </c>
      <c r="Q48" s="70">
        <f t="shared" ca="1" si="30"/>
        <v>7.2195039999999997</v>
      </c>
      <c r="R48" s="70">
        <f t="shared" si="31"/>
        <v>0</v>
      </c>
      <c r="S48" s="75" t="str">
        <f t="shared" si="32"/>
        <v>A+J=</v>
      </c>
      <c r="T48" s="71">
        <f t="shared" si="33"/>
        <v>44064</v>
      </c>
      <c r="U48" s="125">
        <v>0.53169420999999994</v>
      </c>
      <c r="V48" s="85"/>
      <c r="W48" s="86"/>
      <c r="X48" s="92"/>
      <c r="Y48" s="91"/>
      <c r="Z48" s="88"/>
      <c r="AA48" s="88"/>
      <c r="AB48" s="89"/>
      <c r="AC48" s="88"/>
      <c r="AD48" s="85"/>
      <c r="AE48" s="90"/>
      <c r="AF48" s="86"/>
      <c r="AG48" s="8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ht="15" x14ac:dyDescent="0.25">
      <c r="A49" s="120">
        <f t="shared" si="41"/>
        <v>44061</v>
      </c>
      <c r="B49" s="81">
        <f t="shared" ca="1" si="42"/>
        <v>1007.41290099</v>
      </c>
      <c r="C49" s="70">
        <f t="shared" si="21"/>
        <v>1000</v>
      </c>
      <c r="D49" s="62">
        <f t="shared" si="22"/>
        <v>44061</v>
      </c>
      <c r="E49" s="11">
        <f ca="1">IF(D49&lt;$B$1,VLOOKUP(D49,[1]DI!$A$4:$B$15000,2),0)</f>
        <v>1.9000000000000006E-2</v>
      </c>
      <c r="F49" s="12">
        <f t="shared" ca="1" si="18"/>
        <v>1.0000746899999999</v>
      </c>
      <c r="G49" s="70">
        <f ca="1">(TRUNC(PRODUCT($F$12:$F48),16))</f>
        <v>1.00305021682824</v>
      </c>
      <c r="H49" s="70">
        <f t="shared" si="43"/>
        <v>1</v>
      </c>
      <c r="I49" s="70">
        <f t="shared" ca="1" si="44"/>
        <v>1.00305022</v>
      </c>
      <c r="J49" s="142">
        <f t="shared" si="25"/>
        <v>0.03</v>
      </c>
      <c r="K49" s="71">
        <f t="shared" si="26"/>
        <v>44008</v>
      </c>
      <c r="L49" s="72">
        <f t="shared" si="27"/>
        <v>37</v>
      </c>
      <c r="M49" s="73">
        <f t="shared" si="28"/>
        <v>37</v>
      </c>
      <c r="N49" s="74">
        <f t="shared" si="45"/>
        <v>1.004349414</v>
      </c>
      <c r="O49" s="74">
        <f t="shared" ca="1" si="19"/>
        <v>1.0074129009999999</v>
      </c>
      <c r="P49" s="73">
        <f t="shared" si="29"/>
        <v>0</v>
      </c>
      <c r="Q49" s="70">
        <f t="shared" ca="1" si="30"/>
        <v>7.4129009899999998</v>
      </c>
      <c r="R49" s="70">
        <f t="shared" si="31"/>
        <v>0</v>
      </c>
      <c r="S49" s="75" t="str">
        <f t="shared" si="32"/>
        <v>A+J=</v>
      </c>
      <c r="T49" s="71">
        <f t="shared" si="33"/>
        <v>44064</v>
      </c>
      <c r="U49" s="125" t="s">
        <v>64</v>
      </c>
      <c r="V49" s="85"/>
      <c r="W49" s="86"/>
      <c r="X49" s="92"/>
      <c r="Y49" s="91"/>
      <c r="Z49" s="88"/>
      <c r="AA49" s="88"/>
      <c r="AB49" s="89"/>
      <c r="AC49" s="88"/>
      <c r="AD49" s="85"/>
      <c r="AE49" s="90"/>
      <c r="AF49" s="86"/>
      <c r="AG49" s="8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ht="15" x14ac:dyDescent="0.25">
      <c r="A50" s="120">
        <f t="shared" si="41"/>
        <v>44062</v>
      </c>
      <c r="B50" s="81">
        <f t="shared" ca="1" si="42"/>
        <v>1007.60631899</v>
      </c>
      <c r="C50" s="70">
        <f t="shared" si="21"/>
        <v>1000</v>
      </c>
      <c r="D50" s="62">
        <f t="shared" si="22"/>
        <v>44062</v>
      </c>
      <c r="E50" s="11">
        <v>1.9E-2</v>
      </c>
      <c r="F50" s="12">
        <f t="shared" si="18"/>
        <v>1.0000746899999999</v>
      </c>
      <c r="G50" s="70">
        <f ca="1">(TRUNC(PRODUCT($F$12:$F49),16))</f>
        <v>1.00312513464894</v>
      </c>
      <c r="H50" s="70">
        <f t="shared" si="43"/>
        <v>1</v>
      </c>
      <c r="I50" s="70">
        <f t="shared" ca="1" si="44"/>
        <v>1.0031251299999999</v>
      </c>
      <c r="J50" s="142">
        <f t="shared" si="25"/>
        <v>0.03</v>
      </c>
      <c r="K50" s="71">
        <f t="shared" si="26"/>
        <v>44008</v>
      </c>
      <c r="L50" s="72">
        <f t="shared" si="27"/>
        <v>38</v>
      </c>
      <c r="M50" s="73">
        <f t="shared" si="28"/>
        <v>38</v>
      </c>
      <c r="N50" s="74">
        <f t="shared" si="45"/>
        <v>1.004467228</v>
      </c>
      <c r="O50" s="74">
        <f t="shared" ca="1" si="19"/>
        <v>1.007606319</v>
      </c>
      <c r="P50" s="73">
        <f t="shared" si="29"/>
        <v>0</v>
      </c>
      <c r="Q50" s="70">
        <f t="shared" ca="1" si="30"/>
        <v>7.6063189900000001</v>
      </c>
      <c r="R50" s="70">
        <f t="shared" si="31"/>
        <v>0</v>
      </c>
      <c r="S50" s="75" t="str">
        <f t="shared" si="32"/>
        <v>A+J=</v>
      </c>
      <c r="T50" s="71">
        <f t="shared" si="33"/>
        <v>44064</v>
      </c>
      <c r="U50" s="126">
        <v>10.09</v>
      </c>
      <c r="V50" s="85"/>
      <c r="W50" s="86"/>
      <c r="X50" s="92"/>
      <c r="Y50" s="91"/>
      <c r="Z50" s="88"/>
      <c r="AA50" s="88"/>
      <c r="AB50" s="89"/>
      <c r="AC50" s="88"/>
      <c r="AD50" s="85"/>
      <c r="AE50" s="90"/>
      <c r="AF50" s="86"/>
      <c r="AG50" s="8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ht="15" x14ac:dyDescent="0.25">
      <c r="A51" s="120">
        <f t="shared" si="41"/>
        <v>44063</v>
      </c>
      <c r="B51" s="81">
        <f t="shared" ca="1" si="42"/>
        <v>1007.799788</v>
      </c>
      <c r="C51" s="70">
        <f t="shared" si="21"/>
        <v>1000</v>
      </c>
      <c r="D51" s="62">
        <f t="shared" si="22"/>
        <v>44063</v>
      </c>
      <c r="E51" s="11">
        <v>1.9E-2</v>
      </c>
      <c r="F51" s="12">
        <f t="shared" si="18"/>
        <v>1.0000746899999999</v>
      </c>
      <c r="G51" s="70">
        <f ca="1">(TRUNC(PRODUCT($F$12:$F50),16))</f>
        <v>1.00320005806525</v>
      </c>
      <c r="H51" s="70">
        <f t="shared" si="43"/>
        <v>1</v>
      </c>
      <c r="I51" s="70">
        <f t="shared" ca="1" si="44"/>
        <v>1.0032000599999999</v>
      </c>
      <c r="J51" s="142">
        <f t="shared" si="25"/>
        <v>0.03</v>
      </c>
      <c r="K51" s="71">
        <f t="shared" si="26"/>
        <v>44008</v>
      </c>
      <c r="L51" s="72">
        <f t="shared" si="27"/>
        <v>39</v>
      </c>
      <c r="M51" s="73">
        <f t="shared" si="28"/>
        <v>39</v>
      </c>
      <c r="N51" s="74">
        <f t="shared" si="45"/>
        <v>1.004585056</v>
      </c>
      <c r="O51" s="74">
        <f t="shared" ca="1" si="19"/>
        <v>1.007799788</v>
      </c>
      <c r="P51" s="73">
        <f t="shared" si="29"/>
        <v>0</v>
      </c>
      <c r="Q51" s="70">
        <f t="shared" ca="1" si="30"/>
        <v>7.7997880000000004</v>
      </c>
      <c r="R51" s="70">
        <f t="shared" si="31"/>
        <v>0</v>
      </c>
      <c r="S51" s="75" t="str">
        <f t="shared" si="32"/>
        <v>A+J=</v>
      </c>
      <c r="T51" s="71">
        <f t="shared" si="33"/>
        <v>44064</v>
      </c>
      <c r="U51" s="125" t="s">
        <v>105</v>
      </c>
      <c r="V51" s="85"/>
      <c r="W51" s="86"/>
      <c r="X51" s="92"/>
      <c r="Y51" s="91"/>
      <c r="Z51" s="88"/>
      <c r="AA51" s="88"/>
      <c r="AB51" s="89"/>
      <c r="AC51" s="88"/>
      <c r="AD51" s="85"/>
      <c r="AE51" s="90"/>
      <c r="AF51" s="86"/>
      <c r="AG51" s="8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ht="15" x14ac:dyDescent="0.25">
      <c r="A52" s="120">
        <f t="shared" si="41"/>
        <v>44064</v>
      </c>
      <c r="B52" s="81">
        <f t="shared" ca="1" si="42"/>
        <v>1007.993289</v>
      </c>
      <c r="C52" s="70">
        <f t="shared" si="21"/>
        <v>1000</v>
      </c>
      <c r="D52" s="62">
        <f t="shared" si="22"/>
        <v>44064</v>
      </c>
      <c r="E52" s="11">
        <f ca="1">IF(D52&lt;$B$1,VLOOKUP(D52,[1]DI!$A$4:$B$15000,2),0)</f>
        <v>1.9000000000000006E-2</v>
      </c>
      <c r="F52" s="12">
        <f t="shared" ca="1" si="18"/>
        <v>1.0000746899999999</v>
      </c>
      <c r="G52" s="70">
        <f ca="1">(TRUNC(PRODUCT($F$12:$F51),16))</f>
        <v>1.0032749870775799</v>
      </c>
      <c r="H52" s="70">
        <f t="shared" si="43"/>
        <v>1</v>
      </c>
      <c r="I52" s="70">
        <f t="shared" ca="1" si="44"/>
        <v>1.00327499</v>
      </c>
      <c r="J52" s="142">
        <f t="shared" si="25"/>
        <v>0.03</v>
      </c>
      <c r="K52" s="71">
        <f t="shared" si="26"/>
        <v>44008</v>
      </c>
      <c r="L52" s="72">
        <f t="shared" si="27"/>
        <v>40</v>
      </c>
      <c r="M52" s="73">
        <f t="shared" si="28"/>
        <v>40</v>
      </c>
      <c r="N52" s="74">
        <f t="shared" si="45"/>
        <v>1.004702897</v>
      </c>
      <c r="O52" s="74">
        <f t="shared" ca="1" si="19"/>
        <v>1.0079932890000001</v>
      </c>
      <c r="P52" s="73">
        <f t="shared" si="29"/>
        <v>1</v>
      </c>
      <c r="Q52" s="70">
        <f t="shared" ca="1" si="30"/>
        <v>7.9932889999999999</v>
      </c>
      <c r="R52" s="70">
        <f t="shared" si="31"/>
        <v>10.621694209999999</v>
      </c>
      <c r="S52" s="75" t="str">
        <f t="shared" si="32"/>
        <v>A+J=</v>
      </c>
      <c r="T52" s="71">
        <f t="shared" si="33"/>
        <v>44064</v>
      </c>
      <c r="U52" s="126">
        <f>U48+U50</f>
        <v>10.621694209999999</v>
      </c>
      <c r="V52" s="85"/>
      <c r="W52" s="86"/>
      <c r="X52" s="92"/>
      <c r="Y52" s="91"/>
      <c r="Z52" s="88"/>
      <c r="AA52" s="88"/>
      <c r="AB52" s="89"/>
      <c r="AC52" s="88"/>
      <c r="AD52" s="85"/>
      <c r="AE52" s="90"/>
      <c r="AF52" s="86"/>
      <c r="AG52" s="8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15">
      <c r="A53" s="120">
        <f t="shared" si="41"/>
        <v>44067</v>
      </c>
      <c r="B53" s="81">
        <f t="shared" ca="1" si="42"/>
        <v>989.56826939000007</v>
      </c>
      <c r="C53" s="70">
        <f t="shared" si="21"/>
        <v>989.37830579000001</v>
      </c>
      <c r="D53" s="62">
        <f t="shared" si="22"/>
        <v>44067</v>
      </c>
      <c r="E53" s="11">
        <f ca="1">IF(D53&lt;$B$1,VLOOKUP(D53,[1]DI!$A$4:$B$15000,2),0)</f>
        <v>1.9000000000000006E-2</v>
      </c>
      <c r="F53" s="12">
        <f t="shared" ca="1" si="18"/>
        <v>1.0000746899999999</v>
      </c>
      <c r="G53" s="70">
        <f ca="1">(TRUNC(PRODUCT($F$12:$F52),16))</f>
        <v>1.0033499216863699</v>
      </c>
      <c r="H53" s="70">
        <f t="shared" ca="1" si="43"/>
        <v>1.0032749870775799</v>
      </c>
      <c r="I53" s="70">
        <f t="shared" ca="1" si="44"/>
        <v>1.0000746899999999</v>
      </c>
      <c r="J53" s="142">
        <f t="shared" si="25"/>
        <v>0.03</v>
      </c>
      <c r="K53" s="71">
        <f t="shared" si="26"/>
        <v>44064</v>
      </c>
      <c r="L53" s="72">
        <f t="shared" si="27"/>
        <v>1</v>
      </c>
      <c r="M53" s="73">
        <f t="shared" si="28"/>
        <v>1</v>
      </c>
      <c r="N53" s="74">
        <f t="shared" si="45"/>
        <v>1.000117304</v>
      </c>
      <c r="O53" s="74">
        <f t="shared" ca="1" si="19"/>
        <v>1.000192003</v>
      </c>
      <c r="P53" s="73">
        <f t="shared" si="29"/>
        <v>0</v>
      </c>
      <c r="Q53" s="70">
        <f t="shared" ca="1" si="30"/>
        <v>0.18996360000000001</v>
      </c>
      <c r="R53" s="70">
        <f t="shared" si="31"/>
        <v>0</v>
      </c>
      <c r="S53" s="75" t="str">
        <f t="shared" si="32"/>
        <v>A+J=</v>
      </c>
      <c r="T53" s="71">
        <f t="shared" si="33"/>
        <v>44158</v>
      </c>
      <c r="V53" s="85"/>
      <c r="W53" s="86"/>
      <c r="X53" s="92"/>
      <c r="Y53" s="91"/>
      <c r="Z53" s="88"/>
      <c r="AA53" s="88"/>
      <c r="AB53" s="89"/>
      <c r="AC53" s="88"/>
      <c r="AD53" s="85"/>
      <c r="AE53" s="90"/>
      <c r="AF53" s="86"/>
      <c r="AG53" s="8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15">
      <c r="A54" s="120">
        <f t="shared" si="41"/>
        <v>44068</v>
      </c>
      <c r="B54" s="81">
        <f t="shared" ca="1" si="42"/>
        <v>989.75827257000003</v>
      </c>
      <c r="C54" s="70">
        <f t="shared" si="21"/>
        <v>989.37830579000001</v>
      </c>
      <c r="D54" s="62">
        <f t="shared" si="22"/>
        <v>44068</v>
      </c>
      <c r="E54" s="11">
        <f ca="1">IF(D54&lt;$B$1,VLOOKUP(D54,[1]DI!$A$4:$B$15000,2),0)</f>
        <v>1.9000000000000006E-2</v>
      </c>
      <c r="F54" s="12">
        <f t="shared" ca="1" si="18"/>
        <v>1.0000746899999999</v>
      </c>
      <c r="G54" s="70">
        <f ca="1">(TRUNC(PRODUCT($F$12:$F53),16))</f>
        <v>1.0034248618920201</v>
      </c>
      <c r="H54" s="70">
        <f t="shared" ca="1" si="43"/>
        <v>1.0032749870775799</v>
      </c>
      <c r="I54" s="70">
        <f t="shared" ca="1" si="44"/>
        <v>1.00014939</v>
      </c>
      <c r="J54" s="142">
        <f t="shared" si="25"/>
        <v>0.03</v>
      </c>
      <c r="K54" s="71">
        <f t="shared" si="26"/>
        <v>44064</v>
      </c>
      <c r="L54" s="72">
        <f t="shared" si="27"/>
        <v>2</v>
      </c>
      <c r="M54" s="73">
        <f t="shared" si="28"/>
        <v>2</v>
      </c>
      <c r="N54" s="74">
        <f t="shared" si="45"/>
        <v>1.0002346209999999</v>
      </c>
      <c r="O54" s="74">
        <f t="shared" ca="1" si="19"/>
        <v>1.000384046</v>
      </c>
      <c r="P54" s="73">
        <f t="shared" si="29"/>
        <v>0</v>
      </c>
      <c r="Q54" s="70">
        <f t="shared" ca="1" si="30"/>
        <v>0.37996678</v>
      </c>
      <c r="R54" s="70">
        <f t="shared" si="31"/>
        <v>0</v>
      </c>
      <c r="S54" s="75" t="str">
        <f t="shared" si="32"/>
        <v>A+J=</v>
      </c>
      <c r="T54" s="71">
        <f t="shared" si="33"/>
        <v>44158</v>
      </c>
      <c r="V54" s="85"/>
      <c r="W54" s="86"/>
      <c r="X54" s="92"/>
      <c r="Y54" s="91"/>
      <c r="Z54" s="88"/>
      <c r="AA54" s="88"/>
      <c r="AB54" s="89"/>
      <c r="AC54" s="88"/>
      <c r="AD54" s="85"/>
      <c r="AE54" s="90"/>
      <c r="AF54" s="86"/>
      <c r="AG54" s="8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15">
      <c r="A55" s="120">
        <f t="shared" si="41"/>
        <v>44069</v>
      </c>
      <c r="B55" s="81">
        <f t="shared" ca="1" si="42"/>
        <v>989.94830739999998</v>
      </c>
      <c r="C55" s="70">
        <f t="shared" si="21"/>
        <v>989.37830579000001</v>
      </c>
      <c r="D55" s="62">
        <f t="shared" si="22"/>
        <v>44069</v>
      </c>
      <c r="E55" s="11">
        <f ca="1">IF(D55&lt;$B$1,VLOOKUP(D55,[1]DI!$A$4:$B$15000,2),0)</f>
        <v>1.9000000000000006E-2</v>
      </c>
      <c r="F55" s="12">
        <f t="shared" ca="1" si="18"/>
        <v>1.0000746899999999</v>
      </c>
      <c r="G55" s="70">
        <f ca="1">(TRUNC(PRODUCT($F$12:$F54),16))</f>
        <v>1.00349980769495</v>
      </c>
      <c r="H55" s="70">
        <f t="shared" ca="1" si="43"/>
        <v>1.0032749870775799</v>
      </c>
      <c r="I55" s="70">
        <f t="shared" ca="1" si="44"/>
        <v>1.0002240899999999</v>
      </c>
      <c r="J55" s="142">
        <f t="shared" si="25"/>
        <v>0.03</v>
      </c>
      <c r="K55" s="71">
        <f t="shared" si="26"/>
        <v>44064</v>
      </c>
      <c r="L55" s="72">
        <f t="shared" si="27"/>
        <v>3</v>
      </c>
      <c r="M55" s="73">
        <f t="shared" si="28"/>
        <v>3</v>
      </c>
      <c r="N55" s="74">
        <f t="shared" si="45"/>
        <v>1.0003519519999999</v>
      </c>
      <c r="O55" s="74">
        <f t="shared" ca="1" si="19"/>
        <v>1.0005761209999999</v>
      </c>
      <c r="P55" s="73">
        <f t="shared" si="29"/>
        <v>0</v>
      </c>
      <c r="Q55" s="70">
        <f t="shared" ca="1" si="30"/>
        <v>0.57000161000000005</v>
      </c>
      <c r="R55" s="70">
        <f t="shared" si="31"/>
        <v>0</v>
      </c>
      <c r="S55" s="75" t="str">
        <f t="shared" si="32"/>
        <v>A+J=</v>
      </c>
      <c r="T55" s="71">
        <f t="shared" si="33"/>
        <v>44158</v>
      </c>
      <c r="V55" s="85"/>
      <c r="W55" s="86"/>
      <c r="X55" s="92"/>
      <c r="Y55" s="91"/>
      <c r="Z55" s="88"/>
      <c r="AA55" s="88"/>
      <c r="AB55" s="89"/>
      <c r="AC55" s="88"/>
      <c r="AD55" s="85"/>
      <c r="AE55" s="90"/>
      <c r="AF55" s="86"/>
      <c r="AG55" s="8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15">
      <c r="A56" s="120">
        <f t="shared" si="41"/>
        <v>44070</v>
      </c>
      <c r="B56" s="81">
        <f t="shared" ca="1" si="42"/>
        <v>990.13837291000004</v>
      </c>
      <c r="C56" s="70">
        <f t="shared" si="21"/>
        <v>989.37830579000001</v>
      </c>
      <c r="D56" s="62">
        <f t="shared" si="22"/>
        <v>44070</v>
      </c>
      <c r="E56" s="11">
        <f ca="1">IF(D56&lt;$B$1,VLOOKUP(D56,[1]DI!$A$4:$B$15000,2),0)</f>
        <v>1.9000000000000006E-2</v>
      </c>
      <c r="F56" s="12">
        <f t="shared" ca="1" si="18"/>
        <v>1.0000746899999999</v>
      </c>
      <c r="G56" s="70">
        <f ca="1">(TRUNC(PRODUCT($F$12:$F55),16))</f>
        <v>1.0035747590955899</v>
      </c>
      <c r="H56" s="70">
        <f t="shared" ca="1" si="43"/>
        <v>1.0032749870775799</v>
      </c>
      <c r="I56" s="70">
        <f t="shared" ca="1" si="44"/>
        <v>1.00029879</v>
      </c>
      <c r="J56" s="142">
        <f t="shared" si="25"/>
        <v>0.03</v>
      </c>
      <c r="K56" s="71">
        <f t="shared" si="26"/>
        <v>44064</v>
      </c>
      <c r="L56" s="72">
        <f t="shared" si="27"/>
        <v>4</v>
      </c>
      <c r="M56" s="73">
        <f t="shared" si="28"/>
        <v>4</v>
      </c>
      <c r="N56" s="74">
        <f t="shared" si="45"/>
        <v>1.000469297</v>
      </c>
      <c r="O56" s="74">
        <f t="shared" ca="1" si="19"/>
        <v>1.000768227</v>
      </c>
      <c r="P56" s="73">
        <f t="shared" si="29"/>
        <v>0</v>
      </c>
      <c r="Q56" s="70">
        <f t="shared" ca="1" si="30"/>
        <v>0.76006711999999998</v>
      </c>
      <c r="R56" s="70">
        <f t="shared" si="31"/>
        <v>0</v>
      </c>
      <c r="S56" s="75" t="str">
        <f t="shared" si="32"/>
        <v>A+J=</v>
      </c>
      <c r="T56" s="71">
        <f t="shared" si="33"/>
        <v>44158</v>
      </c>
      <c r="V56" s="85"/>
      <c r="W56" s="86"/>
      <c r="X56" s="92"/>
      <c r="Y56" s="91"/>
      <c r="Z56" s="88"/>
      <c r="AA56" s="88"/>
      <c r="AB56" s="89"/>
      <c r="AC56" s="88"/>
      <c r="AD56" s="85"/>
      <c r="AE56" s="90"/>
      <c r="AF56" s="86"/>
      <c r="AG56" s="8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15">
      <c r="A57" s="120">
        <f t="shared" si="41"/>
        <v>44071</v>
      </c>
      <c r="B57" s="81">
        <f t="shared" ca="1" si="42"/>
        <v>990.32848987</v>
      </c>
      <c r="C57" s="70">
        <f t="shared" si="21"/>
        <v>989.37830579000001</v>
      </c>
      <c r="D57" s="62">
        <f t="shared" si="22"/>
        <v>44071</v>
      </c>
      <c r="E57" s="11">
        <f ca="1">IF(D57&lt;$B$1,VLOOKUP(D57,[1]DI!$A$4:$B$15000,2),0)</f>
        <v>1.9000000000000006E-2</v>
      </c>
      <c r="F57" s="12">
        <f t="shared" ca="1" si="18"/>
        <v>1.0000746899999999</v>
      </c>
      <c r="G57" s="70">
        <f ca="1">(TRUNC(PRODUCT($F$12:$F56),16))</f>
        <v>1.0036497160943501</v>
      </c>
      <c r="H57" s="70">
        <f t="shared" ca="1" si="43"/>
        <v>1.0032749870775799</v>
      </c>
      <c r="I57" s="70">
        <f t="shared" ca="1" si="44"/>
        <v>1.00037351</v>
      </c>
      <c r="J57" s="142">
        <f t="shared" si="25"/>
        <v>0.03</v>
      </c>
      <c r="K57" s="71">
        <f t="shared" si="26"/>
        <v>44064</v>
      </c>
      <c r="L57" s="72">
        <f t="shared" si="27"/>
        <v>5</v>
      </c>
      <c r="M57" s="73">
        <f t="shared" si="28"/>
        <v>5</v>
      </c>
      <c r="N57" s="74">
        <f t="shared" si="45"/>
        <v>1.0005866560000001</v>
      </c>
      <c r="O57" s="74">
        <f t="shared" ca="1" si="19"/>
        <v>1.000960385</v>
      </c>
      <c r="P57" s="73">
        <f t="shared" si="29"/>
        <v>0</v>
      </c>
      <c r="Q57" s="70">
        <f t="shared" ca="1" si="30"/>
        <v>0.95018407999999999</v>
      </c>
      <c r="R57" s="70">
        <f t="shared" si="31"/>
        <v>0</v>
      </c>
      <c r="S57" s="75" t="str">
        <f t="shared" si="32"/>
        <v>A+J=</v>
      </c>
      <c r="T57" s="71">
        <f t="shared" si="33"/>
        <v>44158</v>
      </c>
      <c r="U57" s="4"/>
      <c r="V57" s="85"/>
      <c r="W57" s="86"/>
      <c r="X57" s="92"/>
      <c r="Y57" s="91"/>
      <c r="Z57" s="88"/>
      <c r="AA57" s="88"/>
      <c r="AB57" s="89"/>
      <c r="AC57" s="88"/>
      <c r="AD57" s="85"/>
      <c r="AE57" s="90"/>
      <c r="AF57" s="86"/>
      <c r="AG57" s="8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15">
      <c r="A58" s="120">
        <f t="shared" si="41"/>
        <v>44074</v>
      </c>
      <c r="B58" s="81">
        <f t="shared" ca="1" si="42"/>
        <v>990.51862859000005</v>
      </c>
      <c r="C58" s="70">
        <f t="shared" si="21"/>
        <v>989.37830579000001</v>
      </c>
      <c r="D58" s="62">
        <f t="shared" si="22"/>
        <v>44074</v>
      </c>
      <c r="E58" s="11">
        <f ca="1">IF(D58&lt;$B$1,VLOOKUP(D58,[1]DI!$A$4:$B$15000,2),0)</f>
        <v>1.9000000000000006E-2</v>
      </c>
      <c r="F58" s="12">
        <f t="shared" ca="1" si="18"/>
        <v>1.0000746899999999</v>
      </c>
      <c r="G58" s="70">
        <f ca="1">(TRUNC(PRODUCT($F$12:$F57),16))</f>
        <v>1.0037246786916401</v>
      </c>
      <c r="H58" s="70">
        <f t="shared" ca="1" si="43"/>
        <v>1.0032749870775799</v>
      </c>
      <c r="I58" s="70">
        <f t="shared" ca="1" si="44"/>
        <v>1.00044822</v>
      </c>
      <c r="J58" s="142">
        <f t="shared" si="25"/>
        <v>0.03</v>
      </c>
      <c r="K58" s="71">
        <f t="shared" si="26"/>
        <v>44064</v>
      </c>
      <c r="L58" s="72">
        <f t="shared" si="27"/>
        <v>6</v>
      </c>
      <c r="M58" s="73">
        <f t="shared" si="28"/>
        <v>6</v>
      </c>
      <c r="N58" s="74">
        <f t="shared" si="45"/>
        <v>1.000704029</v>
      </c>
      <c r="O58" s="74">
        <f t="shared" ca="1" si="19"/>
        <v>1.0011525649999999</v>
      </c>
      <c r="P58" s="73">
        <f t="shared" si="29"/>
        <v>0</v>
      </c>
      <c r="Q58" s="70">
        <f t="shared" ca="1" si="30"/>
        <v>1.1403228000000001</v>
      </c>
      <c r="R58" s="70">
        <f t="shared" si="31"/>
        <v>0</v>
      </c>
      <c r="S58" s="75" t="str">
        <f t="shared" si="32"/>
        <v>A+J=</v>
      </c>
      <c r="T58" s="71">
        <f t="shared" si="33"/>
        <v>44158</v>
      </c>
      <c r="U58" s="4"/>
      <c r="V58" s="85"/>
      <c r="W58" s="86"/>
      <c r="X58" s="92"/>
      <c r="Y58" s="91"/>
      <c r="Z58" s="88"/>
      <c r="AA58" s="88"/>
      <c r="AB58" s="89"/>
      <c r="AC58" s="88"/>
      <c r="AD58" s="85"/>
      <c r="AE58" s="90"/>
      <c r="AF58" s="86"/>
      <c r="AG58" s="8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15">
      <c r="A59" s="120">
        <f t="shared" si="41"/>
        <v>44075</v>
      </c>
      <c r="B59" s="81">
        <f t="shared" ca="1" si="42"/>
        <v>990.70881678000001</v>
      </c>
      <c r="C59" s="70">
        <f t="shared" si="21"/>
        <v>989.37830579000001</v>
      </c>
      <c r="D59" s="62">
        <f t="shared" si="22"/>
        <v>44075</v>
      </c>
      <c r="E59" s="11">
        <f ca="1">IF(D59&lt;$B$1,VLOOKUP(D59,[1]DI!$A$4:$B$15000,2),0)</f>
        <v>1.9000000000000006E-2</v>
      </c>
      <c r="F59" s="12">
        <f t="shared" ca="1" si="18"/>
        <v>1.0000746899999999</v>
      </c>
      <c r="G59" s="70">
        <f ca="1">(TRUNC(PRODUCT($F$12:$F58),16))</f>
        <v>1.00379964688789</v>
      </c>
      <c r="H59" s="70">
        <f t="shared" ca="1" si="43"/>
        <v>1.0032749870775799</v>
      </c>
      <c r="I59" s="70">
        <f t="shared" ca="1" si="44"/>
        <v>1.0005229499999999</v>
      </c>
      <c r="J59" s="142">
        <f t="shared" si="25"/>
        <v>0.03</v>
      </c>
      <c r="K59" s="71">
        <f t="shared" si="26"/>
        <v>44064</v>
      </c>
      <c r="L59" s="72">
        <f t="shared" si="27"/>
        <v>7</v>
      </c>
      <c r="M59" s="73">
        <f t="shared" si="28"/>
        <v>7</v>
      </c>
      <c r="N59" s="74">
        <f t="shared" si="45"/>
        <v>1.0008214150000001</v>
      </c>
      <c r="O59" s="74">
        <f t="shared" ca="1" si="19"/>
        <v>1.0013447950000001</v>
      </c>
      <c r="P59" s="73">
        <f t="shared" si="29"/>
        <v>0</v>
      </c>
      <c r="Q59" s="70">
        <f t="shared" ca="1" si="30"/>
        <v>1.3305109900000001</v>
      </c>
      <c r="R59" s="70">
        <f t="shared" si="31"/>
        <v>0</v>
      </c>
      <c r="S59" s="75" t="str">
        <f t="shared" si="32"/>
        <v>A+J=</v>
      </c>
      <c r="T59" s="71">
        <f t="shared" si="33"/>
        <v>44158</v>
      </c>
      <c r="U59" s="4"/>
      <c r="V59" s="85"/>
      <c r="W59" s="86"/>
      <c r="X59" s="92"/>
      <c r="Y59" s="91"/>
      <c r="Z59" s="88"/>
      <c r="AA59" s="88"/>
      <c r="AB59" s="89"/>
      <c r="AC59" s="88"/>
      <c r="AD59" s="85"/>
      <c r="AE59" s="90"/>
      <c r="AF59" s="86"/>
      <c r="AG59" s="8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x14ac:dyDescent="0.15">
      <c r="A60" s="120">
        <f t="shared" si="41"/>
        <v>44076</v>
      </c>
      <c r="B60" s="81">
        <f t="shared" ca="1" si="42"/>
        <v>990.89903564999997</v>
      </c>
      <c r="C60" s="70">
        <f t="shared" si="21"/>
        <v>989.37830579000001</v>
      </c>
      <c r="D60" s="62">
        <f t="shared" si="22"/>
        <v>44076</v>
      </c>
      <c r="E60" s="11">
        <f ca="1">IF(D60&lt;$B$1,VLOOKUP(D60,[1]DI!$A$4:$B$15000,2),0)</f>
        <v>1.9000000000000006E-2</v>
      </c>
      <c r="F60" s="12">
        <f t="shared" ca="1" si="18"/>
        <v>1.0000746899999999</v>
      </c>
      <c r="G60" s="70">
        <f ca="1">(TRUNC(PRODUCT($F$12:$F59),16))</f>
        <v>1.0038746206835201</v>
      </c>
      <c r="H60" s="70">
        <f t="shared" ca="1" si="43"/>
        <v>1.0032749870775799</v>
      </c>
      <c r="I60" s="70">
        <f t="shared" ca="1" si="44"/>
        <v>1.00059768</v>
      </c>
      <c r="J60" s="142">
        <f t="shared" si="25"/>
        <v>0.03</v>
      </c>
      <c r="K60" s="71">
        <f t="shared" si="26"/>
        <v>44064</v>
      </c>
      <c r="L60" s="72">
        <f t="shared" si="27"/>
        <v>8</v>
      </c>
      <c r="M60" s="73">
        <f t="shared" si="28"/>
        <v>8</v>
      </c>
      <c r="N60" s="74">
        <f t="shared" si="45"/>
        <v>1.000938815</v>
      </c>
      <c r="O60" s="74">
        <f t="shared" ca="1" si="19"/>
        <v>1.0015370560000001</v>
      </c>
      <c r="P60" s="73">
        <f t="shared" si="29"/>
        <v>0</v>
      </c>
      <c r="Q60" s="70">
        <f t="shared" ca="1" si="30"/>
        <v>1.5207298600000001</v>
      </c>
      <c r="R60" s="70">
        <f t="shared" si="31"/>
        <v>0</v>
      </c>
      <c r="S60" s="75" t="str">
        <f t="shared" si="32"/>
        <v>A+J=</v>
      </c>
      <c r="T60" s="71">
        <f t="shared" si="33"/>
        <v>44158</v>
      </c>
      <c r="U60" s="4"/>
      <c r="V60" s="85"/>
      <c r="W60" s="86"/>
      <c r="X60" s="92"/>
      <c r="Y60" s="91"/>
      <c r="Z60" s="88"/>
      <c r="AA60" s="88"/>
      <c r="AB60" s="89"/>
      <c r="AC60" s="88"/>
      <c r="AD60" s="85"/>
      <c r="AE60" s="90"/>
      <c r="AF60" s="86"/>
      <c r="AG60" s="8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</row>
    <row r="61" spans="1:198" x14ac:dyDescent="0.15">
      <c r="A61" s="120">
        <f t="shared" si="41"/>
        <v>44077</v>
      </c>
      <c r="B61" s="81">
        <f t="shared" ca="1" si="42"/>
        <v>991.08928617000004</v>
      </c>
      <c r="C61" s="70">
        <f t="shared" si="21"/>
        <v>989.37830579000001</v>
      </c>
      <c r="D61" s="62">
        <f t="shared" si="22"/>
        <v>44077</v>
      </c>
      <c r="E61" s="11">
        <f ca="1">IF(D61&lt;$B$1,VLOOKUP(D61,[1]DI!$A$4:$B$15000,2),0)</f>
        <v>1.9000000000000006E-2</v>
      </c>
      <c r="F61" s="12">
        <f t="shared" ca="1" si="18"/>
        <v>1.0000746899999999</v>
      </c>
      <c r="G61" s="70">
        <f ca="1">(TRUNC(PRODUCT($F$12:$F60),16))</f>
        <v>1.0039496000789401</v>
      </c>
      <c r="H61" s="70">
        <f t="shared" ca="1" si="43"/>
        <v>1.0032749870775799</v>
      </c>
      <c r="I61" s="70">
        <f t="shared" ca="1" si="44"/>
        <v>1.00067241</v>
      </c>
      <c r="J61" s="142">
        <f t="shared" si="25"/>
        <v>0.03</v>
      </c>
      <c r="K61" s="71">
        <f t="shared" si="26"/>
        <v>44064</v>
      </c>
      <c r="L61" s="72">
        <f t="shared" si="27"/>
        <v>9</v>
      </c>
      <c r="M61" s="73">
        <f t="shared" si="28"/>
        <v>9</v>
      </c>
      <c r="N61" s="74">
        <f t="shared" si="45"/>
        <v>1.001056229</v>
      </c>
      <c r="O61" s="74">
        <f t="shared" ca="1" si="19"/>
        <v>1.0017293490000001</v>
      </c>
      <c r="P61" s="73">
        <f t="shared" si="29"/>
        <v>0</v>
      </c>
      <c r="Q61" s="70">
        <f t="shared" ca="1" si="30"/>
        <v>1.7109803800000001</v>
      </c>
      <c r="R61" s="70">
        <f t="shared" si="31"/>
        <v>0</v>
      </c>
      <c r="S61" s="75" t="str">
        <f t="shared" si="32"/>
        <v>A+J=</v>
      </c>
      <c r="T61" s="71">
        <f t="shared" si="33"/>
        <v>44158</v>
      </c>
      <c r="U61" s="4"/>
      <c r="X61" s="8"/>
      <c r="Y61" s="1"/>
      <c r="AD61" s="14"/>
      <c r="AE61" s="64"/>
      <c r="AF61" s="63"/>
      <c r="AG61" s="8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</row>
    <row r="62" spans="1:198" x14ac:dyDescent="0.15">
      <c r="A62" s="120">
        <f t="shared" si="41"/>
        <v>44078</v>
      </c>
      <c r="B62" s="81">
        <f t="shared" ca="1" si="42"/>
        <v>991.27957824999999</v>
      </c>
      <c r="C62" s="70">
        <f t="shared" si="21"/>
        <v>989.37830579000001</v>
      </c>
      <c r="D62" s="62">
        <f t="shared" si="22"/>
        <v>44078</v>
      </c>
      <c r="E62" s="11">
        <f ca="1">IF(D62&lt;$B$1,VLOOKUP(D62,[1]DI!$A$4:$B$15000,2),0)</f>
        <v>1.9000000000000006E-2</v>
      </c>
      <c r="F62" s="12">
        <f t="shared" ca="1" si="18"/>
        <v>1.0000746899999999</v>
      </c>
      <c r="G62" s="70">
        <f ca="1">(TRUNC(PRODUCT($F$12:$F61),16))</f>
        <v>1.0040245850745699</v>
      </c>
      <c r="H62" s="70">
        <f t="shared" ca="1" si="43"/>
        <v>1.0032749870775799</v>
      </c>
      <c r="I62" s="70">
        <f t="shared" ca="1" si="44"/>
        <v>1.00074715</v>
      </c>
      <c r="J62" s="142">
        <f t="shared" si="25"/>
        <v>0.03</v>
      </c>
      <c r="K62" s="71">
        <f t="shared" si="26"/>
        <v>44064</v>
      </c>
      <c r="L62" s="72">
        <f t="shared" si="27"/>
        <v>10</v>
      </c>
      <c r="M62" s="73">
        <f t="shared" si="28"/>
        <v>10</v>
      </c>
      <c r="N62" s="74">
        <f t="shared" si="45"/>
        <v>1.0011736570000001</v>
      </c>
      <c r="O62" s="74">
        <f t="shared" ca="1" si="19"/>
        <v>1.001921684</v>
      </c>
      <c r="P62" s="73">
        <f t="shared" si="29"/>
        <v>0</v>
      </c>
      <c r="Q62" s="70">
        <f t="shared" ca="1" si="30"/>
        <v>1.9012724599999999</v>
      </c>
      <c r="R62" s="70">
        <f t="shared" si="31"/>
        <v>0</v>
      </c>
      <c r="S62" s="75" t="str">
        <f t="shared" si="32"/>
        <v>A+J=</v>
      </c>
      <c r="T62" s="71">
        <f t="shared" si="33"/>
        <v>44158</v>
      </c>
      <c r="U62" s="4"/>
      <c r="X62" s="8"/>
      <c r="Y62" s="1"/>
      <c r="AD62" s="14"/>
      <c r="AE62" s="64"/>
      <c r="AF62" s="63"/>
      <c r="AG62" s="8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</row>
    <row r="63" spans="1:198" x14ac:dyDescent="0.15">
      <c r="A63" s="120">
        <f t="shared" si="41"/>
        <v>44082</v>
      </c>
      <c r="B63" s="81">
        <f t="shared" ca="1" si="42"/>
        <v>991.46990990000006</v>
      </c>
      <c r="C63" s="70">
        <f t="shared" si="21"/>
        <v>989.37830579000001</v>
      </c>
      <c r="D63" s="62">
        <f t="shared" si="22"/>
        <v>44082</v>
      </c>
      <c r="E63" s="11">
        <f ca="1">IF(D63&lt;$B$1,VLOOKUP(D63,[1]DI!$A$4:$B$15000,2),0)</f>
        <v>1.9000000000000006E-2</v>
      </c>
      <c r="F63" s="12">
        <f t="shared" ca="1" si="18"/>
        <v>1.0000746899999999</v>
      </c>
      <c r="G63" s="70">
        <f ca="1">(TRUNC(PRODUCT($F$12:$F62),16))</f>
        <v>1.00409957567083</v>
      </c>
      <c r="H63" s="70">
        <f t="shared" ca="1" si="43"/>
        <v>1.0032749870775799</v>
      </c>
      <c r="I63" s="70">
        <f t="shared" ca="1" si="44"/>
        <v>1.0008219</v>
      </c>
      <c r="J63" s="142">
        <f t="shared" si="25"/>
        <v>0.03</v>
      </c>
      <c r="K63" s="71">
        <f t="shared" si="26"/>
        <v>44064</v>
      </c>
      <c r="L63" s="72">
        <f t="shared" si="27"/>
        <v>11</v>
      </c>
      <c r="M63" s="73">
        <f t="shared" si="28"/>
        <v>11</v>
      </c>
      <c r="N63" s="74">
        <f t="shared" si="45"/>
        <v>1.001291098</v>
      </c>
      <c r="O63" s="74">
        <f t="shared" ca="1" si="19"/>
        <v>1.0021140589999999</v>
      </c>
      <c r="P63" s="73">
        <f t="shared" si="29"/>
        <v>0</v>
      </c>
      <c r="Q63" s="70">
        <f t="shared" ca="1" si="30"/>
        <v>2.09160411</v>
      </c>
      <c r="R63" s="70">
        <f t="shared" si="31"/>
        <v>0</v>
      </c>
      <c r="S63" s="75" t="str">
        <f t="shared" si="32"/>
        <v>A+J=</v>
      </c>
      <c r="T63" s="71">
        <f t="shared" si="33"/>
        <v>44158</v>
      </c>
      <c r="U63" s="4"/>
      <c r="X63" s="8"/>
      <c r="Y63" s="1"/>
      <c r="AD63" s="14"/>
      <c r="AE63" s="64"/>
      <c r="AF63" s="63"/>
      <c r="AG63" s="8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</row>
    <row r="64" spans="1:198" x14ac:dyDescent="0.15">
      <c r="A64" s="120">
        <f t="shared" si="41"/>
        <v>44083</v>
      </c>
      <c r="B64" s="81">
        <f t="shared" ca="1" si="42"/>
        <v>991.66027321000001</v>
      </c>
      <c r="C64" s="70">
        <f t="shared" si="21"/>
        <v>989.37830579000001</v>
      </c>
      <c r="D64" s="62">
        <f t="shared" si="22"/>
        <v>44083</v>
      </c>
      <c r="E64" s="11">
        <f ca="1">IF(D64&lt;$B$1,VLOOKUP(D64,[1]DI!$A$4:$B$15000,2),0)</f>
        <v>1.9000000000000006E-2</v>
      </c>
      <c r="F64" s="12">
        <f t="shared" ca="1" si="18"/>
        <v>1.0000746899999999</v>
      </c>
      <c r="G64" s="70">
        <f ca="1">(TRUNC(PRODUCT($F$12:$F63),16))</f>
        <v>1.0041745718681301</v>
      </c>
      <c r="H64" s="70">
        <f t="shared" ca="1" si="43"/>
        <v>1.0032749870775799</v>
      </c>
      <c r="I64" s="70">
        <f t="shared" ca="1" si="44"/>
        <v>1.0008966500000001</v>
      </c>
      <c r="J64" s="142">
        <f t="shared" si="25"/>
        <v>0.03</v>
      </c>
      <c r="K64" s="71">
        <f t="shared" si="26"/>
        <v>44064</v>
      </c>
      <c r="L64" s="72">
        <f t="shared" si="27"/>
        <v>12</v>
      </c>
      <c r="M64" s="73">
        <f t="shared" si="28"/>
        <v>12</v>
      </c>
      <c r="N64" s="74">
        <f t="shared" si="45"/>
        <v>1.0014085530000001</v>
      </c>
      <c r="O64" s="74">
        <f t="shared" ca="1" si="19"/>
        <v>1.0023064660000001</v>
      </c>
      <c r="P64" s="73">
        <f t="shared" si="29"/>
        <v>0</v>
      </c>
      <c r="Q64" s="70">
        <f t="shared" ca="1" si="30"/>
        <v>2.28196742</v>
      </c>
      <c r="R64" s="70">
        <f t="shared" si="31"/>
        <v>0</v>
      </c>
      <c r="S64" s="75" t="str">
        <f t="shared" si="32"/>
        <v>A+J=</v>
      </c>
      <c r="T64" s="71">
        <f t="shared" si="33"/>
        <v>44158</v>
      </c>
      <c r="U64" s="4"/>
      <c r="X64" s="8"/>
      <c r="Y64" s="1"/>
      <c r="AD64" s="14"/>
      <c r="AE64" s="64"/>
      <c r="AF64" s="63"/>
      <c r="AG64" s="8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</row>
    <row r="65" spans="1:201" x14ac:dyDescent="0.15">
      <c r="A65" s="120">
        <f t="shared" si="41"/>
        <v>44084</v>
      </c>
      <c r="B65" s="81">
        <f t="shared" ca="1" si="42"/>
        <v>991.85067707999997</v>
      </c>
      <c r="C65" s="70">
        <f t="shared" si="21"/>
        <v>989.37830579000001</v>
      </c>
      <c r="D65" s="62">
        <f t="shared" si="22"/>
        <v>44084</v>
      </c>
      <c r="E65" s="11">
        <f ca="1">IF(D65&lt;$B$1,VLOOKUP(D65,[1]DI!$A$4:$B$15000,2),0)</f>
        <v>1.9000000000000006E-2</v>
      </c>
      <c r="F65" s="12">
        <f t="shared" ca="1" si="18"/>
        <v>1.0000746899999999</v>
      </c>
      <c r="G65" s="70">
        <f ca="1">(TRUNC(PRODUCT($F$12:$F64),16))</f>
        <v>1.0042495736669099</v>
      </c>
      <c r="H65" s="70">
        <f t="shared" ca="1" si="43"/>
        <v>1.0032749870775799</v>
      </c>
      <c r="I65" s="70">
        <f t="shared" ca="1" si="44"/>
        <v>1.00097141</v>
      </c>
      <c r="J65" s="142">
        <f t="shared" si="25"/>
        <v>0.03</v>
      </c>
      <c r="K65" s="71">
        <f t="shared" si="26"/>
        <v>44064</v>
      </c>
      <c r="L65" s="72">
        <f t="shared" si="27"/>
        <v>13</v>
      </c>
      <c r="M65" s="73">
        <f t="shared" si="28"/>
        <v>13</v>
      </c>
      <c r="N65" s="74">
        <f t="shared" si="45"/>
        <v>1.001526022</v>
      </c>
      <c r="O65" s="74">
        <f t="shared" ca="1" si="19"/>
        <v>1.002498914</v>
      </c>
      <c r="P65" s="73">
        <f t="shared" si="29"/>
        <v>0</v>
      </c>
      <c r="Q65" s="70">
        <f t="shared" ca="1" si="30"/>
        <v>2.4723712899999999</v>
      </c>
      <c r="R65" s="70">
        <f t="shared" si="31"/>
        <v>0</v>
      </c>
      <c r="S65" s="75" t="str">
        <f t="shared" si="32"/>
        <v>A+J=</v>
      </c>
      <c r="T65" s="71">
        <f t="shared" si="33"/>
        <v>44158</v>
      </c>
      <c r="U65" s="4"/>
      <c r="X65" s="8"/>
      <c r="Y65" s="1"/>
      <c r="AD65" s="14"/>
      <c r="AE65" s="64"/>
      <c r="AF65" s="63"/>
      <c r="AG65" s="8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</row>
    <row r="66" spans="1:201" x14ac:dyDescent="0.15">
      <c r="A66" s="120">
        <f t="shared" si="41"/>
        <v>44085</v>
      </c>
      <c r="B66" s="81">
        <f t="shared" ca="1" si="42"/>
        <v>992.04111262000004</v>
      </c>
      <c r="C66" s="70">
        <f t="shared" si="21"/>
        <v>989.37830579000001</v>
      </c>
      <c r="D66" s="62">
        <f t="shared" si="22"/>
        <v>44085</v>
      </c>
      <c r="E66" s="11">
        <f ca="1">IF(D66&lt;$B$1,VLOOKUP(D66,[1]DI!$A$4:$B$15000,2),0)</f>
        <v>1.9000000000000006E-2</v>
      </c>
      <c r="F66" s="12">
        <f t="shared" ca="1" si="18"/>
        <v>1.0000746899999999</v>
      </c>
      <c r="G66" s="70">
        <f ca="1">(TRUNC(PRODUCT($F$12:$F65),16))</f>
        <v>1.0043245810675601</v>
      </c>
      <c r="H66" s="70">
        <f t="shared" ca="1" si="43"/>
        <v>1.0032749870775799</v>
      </c>
      <c r="I66" s="70">
        <f t="shared" ca="1" si="44"/>
        <v>1.00104617</v>
      </c>
      <c r="J66" s="142">
        <f t="shared" si="25"/>
        <v>0.03</v>
      </c>
      <c r="K66" s="71">
        <f t="shared" si="26"/>
        <v>44064</v>
      </c>
      <c r="L66" s="72">
        <f t="shared" si="27"/>
        <v>14</v>
      </c>
      <c r="M66" s="73">
        <f t="shared" si="28"/>
        <v>14</v>
      </c>
      <c r="N66" s="74">
        <f t="shared" si="45"/>
        <v>1.0016435050000001</v>
      </c>
      <c r="O66" s="74">
        <f t="shared" ca="1" si="19"/>
        <v>1.002691394</v>
      </c>
      <c r="P66" s="73">
        <f t="shared" si="29"/>
        <v>0</v>
      </c>
      <c r="Q66" s="70">
        <f t="shared" ca="1" si="30"/>
        <v>2.6628068300000001</v>
      </c>
      <c r="R66" s="70">
        <f t="shared" si="31"/>
        <v>0</v>
      </c>
      <c r="S66" s="75" t="str">
        <f t="shared" si="32"/>
        <v>A+J=</v>
      </c>
      <c r="T66" s="71">
        <f t="shared" si="33"/>
        <v>44158</v>
      </c>
      <c r="U66" s="4"/>
      <c r="X66" s="8"/>
      <c r="Y66" s="1"/>
      <c r="AD66" s="14"/>
      <c r="AE66" s="64"/>
      <c r="AF66" s="63"/>
      <c r="AG66" s="8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</row>
    <row r="67" spans="1:201" x14ac:dyDescent="0.15">
      <c r="A67" s="120">
        <f t="shared" si="41"/>
        <v>44088</v>
      </c>
      <c r="B67" s="81">
        <f t="shared" ca="1" si="42"/>
        <v>992.23158871999999</v>
      </c>
      <c r="C67" s="70">
        <f t="shared" si="21"/>
        <v>989.37830579000001</v>
      </c>
      <c r="D67" s="62">
        <f t="shared" si="22"/>
        <v>44088</v>
      </c>
      <c r="E67" s="11">
        <f ca="1">IF(D67&lt;$B$1,VLOOKUP(D67,[1]DI!$A$4:$B$15000,2),0)</f>
        <v>1.9000000000000006E-2</v>
      </c>
      <c r="F67" s="12">
        <f t="shared" ca="1" si="18"/>
        <v>1.0000746899999999</v>
      </c>
      <c r="G67" s="70">
        <f ca="1">(TRUNC(PRODUCT($F$12:$F66),16))</f>
        <v>1.0043995940705199</v>
      </c>
      <c r="H67" s="70">
        <f t="shared" ca="1" si="43"/>
        <v>1.0032749870775799</v>
      </c>
      <c r="I67" s="70">
        <f t="shared" ca="1" si="44"/>
        <v>1.0011209400000001</v>
      </c>
      <c r="J67" s="142">
        <f t="shared" si="25"/>
        <v>0.03</v>
      </c>
      <c r="K67" s="71">
        <f t="shared" si="26"/>
        <v>44064</v>
      </c>
      <c r="L67" s="72">
        <f t="shared" si="27"/>
        <v>15</v>
      </c>
      <c r="M67" s="73">
        <f t="shared" si="28"/>
        <v>15</v>
      </c>
      <c r="N67" s="74">
        <f t="shared" si="45"/>
        <v>1.001761001</v>
      </c>
      <c r="O67" s="74">
        <f t="shared" ca="1" si="19"/>
        <v>1.002883915</v>
      </c>
      <c r="P67" s="73">
        <f t="shared" si="29"/>
        <v>0</v>
      </c>
      <c r="Q67" s="70">
        <f t="shared" ca="1" si="30"/>
        <v>2.8532829300000002</v>
      </c>
      <c r="R67" s="70">
        <f t="shared" si="31"/>
        <v>0</v>
      </c>
      <c r="S67" s="75" t="str">
        <f t="shared" si="32"/>
        <v>A+J=</v>
      </c>
      <c r="T67" s="71">
        <f t="shared" si="33"/>
        <v>44158</v>
      </c>
      <c r="U67" s="4"/>
      <c r="X67" s="8"/>
      <c r="Y67" s="1"/>
      <c r="AD67" s="14"/>
      <c r="AE67" s="64"/>
      <c r="AF67" s="63"/>
      <c r="AG67" s="8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</row>
    <row r="68" spans="1:201" x14ac:dyDescent="0.15">
      <c r="A68" s="120">
        <f t="shared" si="41"/>
        <v>44089</v>
      </c>
      <c r="B68" s="81">
        <f t="shared" ca="1" si="42"/>
        <v>992.42209648000005</v>
      </c>
      <c r="C68" s="70">
        <f t="shared" si="21"/>
        <v>989.37830579000001</v>
      </c>
      <c r="D68" s="62">
        <f t="shared" si="22"/>
        <v>44089</v>
      </c>
      <c r="E68" s="11">
        <f ca="1">IF(D68&lt;$B$1,VLOOKUP(D68,[1]DI!$A$4:$B$15000,2),0)</f>
        <v>1.9000000000000006E-2</v>
      </c>
      <c r="F68" s="12">
        <f t="shared" ca="1" si="18"/>
        <v>1.0000746899999999</v>
      </c>
      <c r="G68" s="70">
        <f ca="1">(TRUNC(PRODUCT($F$12:$F67),16))</f>
        <v>1.0044746126762001</v>
      </c>
      <c r="H68" s="70">
        <f t="shared" ca="1" si="43"/>
        <v>1.0032749870775799</v>
      </c>
      <c r="I68" s="70">
        <f t="shared" ca="1" si="44"/>
        <v>1.00119571</v>
      </c>
      <c r="J68" s="142">
        <f t="shared" si="25"/>
        <v>0.03</v>
      </c>
      <c r="K68" s="71">
        <f t="shared" si="26"/>
        <v>44064</v>
      </c>
      <c r="L68" s="72">
        <f t="shared" si="27"/>
        <v>16</v>
      </c>
      <c r="M68" s="73">
        <f t="shared" si="28"/>
        <v>16</v>
      </c>
      <c r="N68" s="74">
        <f t="shared" si="45"/>
        <v>1.001878512</v>
      </c>
      <c r="O68" s="74">
        <f t="shared" ca="1" si="19"/>
        <v>1.0030764679999999</v>
      </c>
      <c r="P68" s="73">
        <f t="shared" si="29"/>
        <v>0</v>
      </c>
      <c r="Q68" s="70">
        <f t="shared" ca="1" si="30"/>
        <v>3.0437906899999998</v>
      </c>
      <c r="R68" s="70">
        <f t="shared" si="31"/>
        <v>0</v>
      </c>
      <c r="S68" s="75" t="str">
        <f t="shared" si="32"/>
        <v>A+J=</v>
      </c>
      <c r="T68" s="71">
        <f t="shared" si="33"/>
        <v>44158</v>
      </c>
      <c r="U68" s="4"/>
      <c r="X68" s="8"/>
      <c r="Y68" s="1"/>
      <c r="AD68" s="14"/>
      <c r="AE68" s="64"/>
      <c r="AF68" s="63"/>
      <c r="AG68" s="8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</row>
    <row r="69" spans="1:201" x14ac:dyDescent="0.15">
      <c r="A69" s="120">
        <f t="shared" si="41"/>
        <v>44090</v>
      </c>
      <c r="B69" s="81">
        <f t="shared" ca="1" si="42"/>
        <v>992.61264481000001</v>
      </c>
      <c r="C69" s="70">
        <f t="shared" si="21"/>
        <v>989.37830579000001</v>
      </c>
      <c r="D69" s="62">
        <f t="shared" si="22"/>
        <v>44090</v>
      </c>
      <c r="E69" s="11">
        <f ca="1">IF(D69&lt;$B$1,VLOOKUP(D69,[1]DI!$A$4:$B$15000,2),0)</f>
        <v>1.9000000000000006E-2</v>
      </c>
      <c r="F69" s="12">
        <f t="shared" ca="1" si="18"/>
        <v>1.0000746899999999</v>
      </c>
      <c r="G69" s="70">
        <f ca="1">(TRUNC(PRODUCT($F$12:$F68),16))</f>
        <v>1.00454963688503</v>
      </c>
      <c r="H69" s="70">
        <f t="shared" ca="1" si="43"/>
        <v>1.0032749870775799</v>
      </c>
      <c r="I69" s="70">
        <f t="shared" ca="1" si="44"/>
        <v>1.00127049</v>
      </c>
      <c r="J69" s="142">
        <f t="shared" si="25"/>
        <v>0.03</v>
      </c>
      <c r="K69" s="71">
        <f t="shared" si="26"/>
        <v>44064</v>
      </c>
      <c r="L69" s="72">
        <f t="shared" si="27"/>
        <v>17</v>
      </c>
      <c r="M69" s="73">
        <f t="shared" si="28"/>
        <v>17</v>
      </c>
      <c r="N69" s="74">
        <f t="shared" si="45"/>
        <v>1.001996036</v>
      </c>
      <c r="O69" s="74">
        <f t="shared" ca="1" si="19"/>
        <v>1.003269062</v>
      </c>
      <c r="P69" s="73">
        <f t="shared" si="29"/>
        <v>0</v>
      </c>
      <c r="Q69" s="70">
        <f t="shared" ca="1" si="30"/>
        <v>3.2343390200000002</v>
      </c>
      <c r="R69" s="70">
        <f t="shared" si="31"/>
        <v>0</v>
      </c>
      <c r="S69" s="75" t="str">
        <f t="shared" si="32"/>
        <v>A+J=</v>
      </c>
      <c r="T69" s="71">
        <f t="shared" si="33"/>
        <v>44158</v>
      </c>
      <c r="U69" s="4"/>
      <c r="X69" s="8"/>
      <c r="Y69" s="1"/>
      <c r="AD69" s="14"/>
      <c r="AE69" s="64"/>
      <c r="AF69" s="63"/>
      <c r="AG69" s="8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</row>
    <row r="70" spans="1:201" x14ac:dyDescent="0.15">
      <c r="A70" s="120">
        <f t="shared" si="41"/>
        <v>44091</v>
      </c>
      <c r="B70" s="81">
        <f t="shared" ca="1" si="42"/>
        <v>992.80322280999997</v>
      </c>
      <c r="C70" s="70">
        <f t="shared" si="21"/>
        <v>989.37830579000001</v>
      </c>
      <c r="D70" s="62">
        <f t="shared" si="22"/>
        <v>44091</v>
      </c>
      <c r="E70" s="11">
        <f ca="1">IF(D70&lt;$B$1,VLOOKUP(D70,[1]DI!$A$4:$B$15000,2),0)</f>
        <v>1.9000000000000006E-2</v>
      </c>
      <c r="F70" s="12">
        <f t="shared" ca="1" si="18"/>
        <v>1.0000746899999999</v>
      </c>
      <c r="G70" s="70">
        <f ca="1">(TRUNC(PRODUCT($F$12:$F69),16))</f>
        <v>1.0046246666973999</v>
      </c>
      <c r="H70" s="70">
        <f t="shared" ca="1" si="43"/>
        <v>1.0032749870775799</v>
      </c>
      <c r="I70" s="70">
        <f t="shared" ca="1" si="44"/>
        <v>1.0013452700000001</v>
      </c>
      <c r="J70" s="142">
        <f t="shared" si="25"/>
        <v>0.03</v>
      </c>
      <c r="K70" s="71">
        <f t="shared" si="26"/>
        <v>44064</v>
      </c>
      <c r="L70" s="72">
        <f t="shared" si="27"/>
        <v>18</v>
      </c>
      <c r="M70" s="73">
        <f t="shared" si="28"/>
        <v>18</v>
      </c>
      <c r="N70" s="74">
        <f t="shared" si="45"/>
        <v>1.0021135729999999</v>
      </c>
      <c r="O70" s="74">
        <f t="shared" ca="1" si="19"/>
        <v>1.0034616860000001</v>
      </c>
      <c r="P70" s="73">
        <f t="shared" si="29"/>
        <v>0</v>
      </c>
      <c r="Q70" s="70">
        <f t="shared" ca="1" si="30"/>
        <v>3.4249170200000001</v>
      </c>
      <c r="R70" s="70">
        <f t="shared" si="31"/>
        <v>0</v>
      </c>
      <c r="S70" s="75" t="str">
        <f t="shared" si="32"/>
        <v>A+J=</v>
      </c>
      <c r="T70" s="71">
        <f t="shared" si="33"/>
        <v>44158</v>
      </c>
      <c r="U70" s="4"/>
      <c r="V70" s="111"/>
      <c r="W70" s="111"/>
      <c r="X70" s="8"/>
      <c r="Y70" s="1"/>
      <c r="Z70" s="111"/>
      <c r="AA70" s="111"/>
      <c r="AB70" s="111"/>
      <c r="AC70" s="112"/>
      <c r="AD70" s="121" t="s">
        <v>43</v>
      </c>
      <c r="AE70" s="64"/>
      <c r="AF70" s="63"/>
      <c r="AG70" s="8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</row>
    <row r="71" spans="1:201" ht="12.75" x14ac:dyDescent="0.2">
      <c r="A71" s="120">
        <f t="shared" si="41"/>
        <v>44092</v>
      </c>
      <c r="B71" s="81">
        <f t="shared" ca="1" si="42"/>
        <v>992.99384336000003</v>
      </c>
      <c r="C71" s="70">
        <f t="shared" si="21"/>
        <v>989.37830579000001</v>
      </c>
      <c r="D71" s="62">
        <f t="shared" si="22"/>
        <v>44092</v>
      </c>
      <c r="E71" s="11">
        <f ca="1">IF(D71&lt;$B$1,VLOOKUP(D71,[1]DI!$A$4:$B$15000,2),0)</f>
        <v>1.9000000000000006E-2</v>
      </c>
      <c r="F71" s="12">
        <f t="shared" ca="1" si="18"/>
        <v>1.0000746899999999</v>
      </c>
      <c r="G71" s="70">
        <f ca="1">(TRUNC(PRODUCT($F$12:$F70),16))</f>
        <v>1.00469970211376</v>
      </c>
      <c r="H71" s="70">
        <f t="shared" ca="1" si="43"/>
        <v>1.0032749870775799</v>
      </c>
      <c r="I71" s="70">
        <f t="shared" ca="1" si="44"/>
        <v>1.0014200600000001</v>
      </c>
      <c r="J71" s="142">
        <f t="shared" si="25"/>
        <v>0.03</v>
      </c>
      <c r="K71" s="71">
        <f t="shared" si="26"/>
        <v>44064</v>
      </c>
      <c r="L71" s="72">
        <f t="shared" si="27"/>
        <v>19</v>
      </c>
      <c r="M71" s="73">
        <f t="shared" si="28"/>
        <v>19</v>
      </c>
      <c r="N71" s="74">
        <f t="shared" si="45"/>
        <v>1.002231125</v>
      </c>
      <c r="O71" s="74">
        <f t="shared" ca="1" si="19"/>
        <v>1.0036543529999999</v>
      </c>
      <c r="P71" s="73">
        <f t="shared" si="29"/>
        <v>0</v>
      </c>
      <c r="Q71" s="70">
        <f t="shared" ca="1" si="30"/>
        <v>3.6155375699999999</v>
      </c>
      <c r="R71" s="70">
        <f t="shared" si="31"/>
        <v>0</v>
      </c>
      <c r="S71" s="75" t="str">
        <f t="shared" si="32"/>
        <v>A+J=</v>
      </c>
      <c r="T71" s="71">
        <f t="shared" si="33"/>
        <v>44158</v>
      </c>
      <c r="U71" s="4"/>
      <c r="V71" s="151" t="s">
        <v>71</v>
      </c>
      <c r="W71" s="151"/>
      <c r="X71" s="8"/>
      <c r="Y71" s="1"/>
      <c r="Z71" s="113" t="s">
        <v>72</v>
      </c>
      <c r="AA71" s="114" t="s">
        <v>73</v>
      </c>
      <c r="AB71" s="114" t="s">
        <v>74</v>
      </c>
      <c r="AC71" s="114" t="s">
        <v>75</v>
      </c>
      <c r="AD71" s="121" t="s">
        <v>99</v>
      </c>
      <c r="AE71" s="64"/>
      <c r="AF71" s="63"/>
      <c r="AG71" s="8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</row>
    <row r="72" spans="1:201" ht="12.75" x14ac:dyDescent="0.2">
      <c r="A72" s="120">
        <f t="shared" si="41"/>
        <v>44095</v>
      </c>
      <c r="B72" s="81">
        <f t="shared" ca="1" si="42"/>
        <v>993.18450546999998</v>
      </c>
      <c r="C72" s="70">
        <f t="shared" si="21"/>
        <v>989.37830579000001</v>
      </c>
      <c r="D72" s="62">
        <f t="shared" si="22"/>
        <v>44095</v>
      </c>
      <c r="E72" s="11">
        <f ca="1">IF(D72&lt;$B$1,VLOOKUP(D72,[1]DI!$A$4:$B$15000,2),0)</f>
        <v>1.9000000000000006E-2</v>
      </c>
      <c r="F72" s="12">
        <f t="shared" ca="1" si="18"/>
        <v>1.0000746899999999</v>
      </c>
      <c r="G72" s="70">
        <f ca="1">(TRUNC(PRODUCT($F$12:$F71),16))</f>
        <v>1.00477474313451</v>
      </c>
      <c r="H72" s="70">
        <f t="shared" ca="1" si="43"/>
        <v>1.0032749870775799</v>
      </c>
      <c r="I72" s="70">
        <f t="shared" ca="1" si="44"/>
        <v>1.00149486</v>
      </c>
      <c r="J72" s="142">
        <f t="shared" si="25"/>
        <v>0.03</v>
      </c>
      <c r="K72" s="71">
        <f t="shared" si="26"/>
        <v>44064</v>
      </c>
      <c r="L72" s="72">
        <f t="shared" si="27"/>
        <v>20</v>
      </c>
      <c r="M72" s="73">
        <f t="shared" si="28"/>
        <v>20</v>
      </c>
      <c r="N72" s="74">
        <f t="shared" si="45"/>
        <v>1.0023486909999999</v>
      </c>
      <c r="O72" s="74">
        <f t="shared" ca="1" si="19"/>
        <v>1.003847062</v>
      </c>
      <c r="P72" s="73">
        <f t="shared" si="29"/>
        <v>0</v>
      </c>
      <c r="Q72" s="70">
        <f t="shared" ca="1" si="30"/>
        <v>3.8061996800000002</v>
      </c>
      <c r="R72" s="70">
        <f t="shared" si="31"/>
        <v>0</v>
      </c>
      <c r="S72" s="75" t="str">
        <f t="shared" si="32"/>
        <v>A+J=</v>
      </c>
      <c r="T72" s="71">
        <f t="shared" si="33"/>
        <v>44158</v>
      </c>
      <c r="U72" s="4"/>
      <c r="V72" s="115">
        <v>43466</v>
      </c>
      <c r="W72" s="116" t="s">
        <v>85</v>
      </c>
      <c r="X72" s="8"/>
      <c r="Y72" s="1"/>
      <c r="Z72" s="85"/>
      <c r="AA72" s="86">
        <f t="shared" ref="AA72:AA83" si="51">WORKDAY(AB72,-1,V$72:V$188)</f>
        <v>44007</v>
      </c>
      <c r="AB72" s="86">
        <f>A9</f>
        <v>44008</v>
      </c>
      <c r="AC72" s="86">
        <f t="shared" ref="AC72:AC83" si="52">WORKDAY(AA72,1,V$72:V$188)</f>
        <v>44008</v>
      </c>
      <c r="AD72" s="85"/>
      <c r="AE72" s="64"/>
      <c r="AF72" s="63"/>
      <c r="AG72" s="8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201" ht="12.75" x14ac:dyDescent="0.2">
      <c r="A73" s="120">
        <f t="shared" si="41"/>
        <v>44096</v>
      </c>
      <c r="B73" s="81">
        <f t="shared" ca="1" si="42"/>
        <v>993.37519725000004</v>
      </c>
      <c r="C73" s="70">
        <f t="shared" si="21"/>
        <v>989.37830579000001</v>
      </c>
      <c r="D73" s="62">
        <f t="shared" si="22"/>
        <v>44096</v>
      </c>
      <c r="E73" s="11">
        <f ca="1">IF(D73&lt;$B$1,VLOOKUP(D73,[1]DI!$A$4:$B$15000,2),0)</f>
        <v>1.9000000000000006E-2</v>
      </c>
      <c r="F73" s="12">
        <f t="shared" ca="1" si="18"/>
        <v>1.0000746899999999</v>
      </c>
      <c r="G73" s="70">
        <f ca="1">(TRUNC(PRODUCT($F$12:$F72),16))</f>
        <v>1.0048497897600699</v>
      </c>
      <c r="H73" s="70">
        <f t="shared" ca="1" si="43"/>
        <v>1.0032749870775799</v>
      </c>
      <c r="I73" s="70">
        <f t="shared" ca="1" si="44"/>
        <v>1.0015696599999999</v>
      </c>
      <c r="J73" s="142">
        <f t="shared" si="25"/>
        <v>0.03</v>
      </c>
      <c r="K73" s="71">
        <f t="shared" si="26"/>
        <v>44064</v>
      </c>
      <c r="L73" s="72">
        <f t="shared" si="27"/>
        <v>21</v>
      </c>
      <c r="M73" s="73">
        <f t="shared" si="28"/>
        <v>21</v>
      </c>
      <c r="N73" s="74">
        <f t="shared" si="45"/>
        <v>1.00246627</v>
      </c>
      <c r="O73" s="74">
        <f t="shared" ca="1" si="19"/>
        <v>1.004039801</v>
      </c>
      <c r="P73" s="73">
        <f t="shared" si="29"/>
        <v>0</v>
      </c>
      <c r="Q73" s="70">
        <f t="shared" ca="1" si="30"/>
        <v>3.9968914600000001</v>
      </c>
      <c r="R73" s="70">
        <f t="shared" si="31"/>
        <v>0</v>
      </c>
      <c r="S73" s="75" t="str">
        <f t="shared" si="32"/>
        <v>A+J=</v>
      </c>
      <c r="T73" s="71">
        <f t="shared" si="33"/>
        <v>44158</v>
      </c>
      <c r="U73" s="15"/>
      <c r="V73" s="115">
        <v>43528</v>
      </c>
      <c r="W73" s="116" t="s">
        <v>76</v>
      </c>
      <c r="X73" s="16"/>
      <c r="Y73" s="18"/>
      <c r="Z73" s="85"/>
      <c r="AA73" s="86">
        <f t="shared" si="51"/>
        <v>44063</v>
      </c>
      <c r="AB73" s="86">
        <v>44064</v>
      </c>
      <c r="AC73" s="86">
        <f t="shared" si="52"/>
        <v>44064</v>
      </c>
      <c r="AD73" s="122">
        <v>44068</v>
      </c>
      <c r="AE73" s="65"/>
      <c r="AF73" s="66"/>
      <c r="AG73" s="16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</row>
    <row r="74" spans="1:201" ht="12.75" x14ac:dyDescent="0.2">
      <c r="A74" s="120">
        <f t="shared" si="41"/>
        <v>44097</v>
      </c>
      <c r="B74" s="81">
        <f t="shared" ca="1" si="42"/>
        <v>993.56593058999999</v>
      </c>
      <c r="C74" s="70">
        <f t="shared" si="21"/>
        <v>989.37830579000001</v>
      </c>
      <c r="D74" s="62">
        <f t="shared" si="22"/>
        <v>44097</v>
      </c>
      <c r="E74" s="11">
        <f ca="1">IF(D74&lt;$B$1,VLOOKUP(D74,[1]DI!$A$4:$B$15000,2),0)</f>
        <v>1.9000000000000006E-2</v>
      </c>
      <c r="F74" s="12">
        <f t="shared" ca="1" si="18"/>
        <v>1.0000746899999999</v>
      </c>
      <c r="G74" s="70">
        <f ca="1">(TRUNC(PRODUCT($F$12:$F73),16))</f>
        <v>1.0049248419908701</v>
      </c>
      <c r="H74" s="70">
        <f t="shared" ca="1" si="43"/>
        <v>1.0032749870775799</v>
      </c>
      <c r="I74" s="70">
        <f t="shared" ca="1" si="44"/>
        <v>1.00164447</v>
      </c>
      <c r="J74" s="142">
        <f t="shared" si="25"/>
        <v>0.03</v>
      </c>
      <c r="K74" s="71">
        <f t="shared" si="26"/>
        <v>44064</v>
      </c>
      <c r="L74" s="72">
        <f t="shared" si="27"/>
        <v>22</v>
      </c>
      <c r="M74" s="73">
        <f t="shared" si="28"/>
        <v>22</v>
      </c>
      <c r="N74" s="74">
        <f t="shared" si="45"/>
        <v>1.0025838629999999</v>
      </c>
      <c r="O74" s="74">
        <f t="shared" ca="1" si="19"/>
        <v>1.004232582</v>
      </c>
      <c r="P74" s="73">
        <f t="shared" si="29"/>
        <v>0</v>
      </c>
      <c r="Q74" s="70">
        <f t="shared" ca="1" si="30"/>
        <v>4.1876248</v>
      </c>
      <c r="R74" s="70">
        <f t="shared" si="31"/>
        <v>0</v>
      </c>
      <c r="S74" s="75" t="str">
        <f t="shared" si="32"/>
        <v>A+J=</v>
      </c>
      <c r="T74" s="71">
        <f t="shared" si="33"/>
        <v>44158</v>
      </c>
      <c r="U74" s="4"/>
      <c r="V74" s="115">
        <v>43529</v>
      </c>
      <c r="W74" s="116" t="s">
        <v>76</v>
      </c>
      <c r="X74" s="8"/>
      <c r="Y74" s="1"/>
      <c r="Z74" s="85"/>
      <c r="AA74" s="86">
        <f t="shared" si="51"/>
        <v>44155</v>
      </c>
      <c r="AB74" s="86">
        <v>44158</v>
      </c>
      <c r="AC74" s="86">
        <f t="shared" si="52"/>
        <v>44158</v>
      </c>
      <c r="AD74" s="86">
        <v>44160</v>
      </c>
      <c r="AE74" s="4"/>
      <c r="AF74" s="63"/>
      <c r="AG74" s="8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201" ht="12.75" x14ac:dyDescent="0.2">
      <c r="A75" s="120">
        <f t="shared" si="41"/>
        <v>44098</v>
      </c>
      <c r="B75" s="81">
        <f t="shared" ca="1" si="42"/>
        <v>993.75669559000005</v>
      </c>
      <c r="C75" s="70">
        <f t="shared" si="21"/>
        <v>989.37830579000001</v>
      </c>
      <c r="D75" s="62">
        <f t="shared" si="22"/>
        <v>44098</v>
      </c>
      <c r="E75" s="11">
        <f ca="1">IF(D75&lt;$B$1,VLOOKUP(D75,[1]DI!$A$4:$B$15000,2),0)</f>
        <v>1.9000000000000006E-2</v>
      </c>
      <c r="F75" s="12">
        <f t="shared" ca="1" si="18"/>
        <v>1.0000746899999999</v>
      </c>
      <c r="G75" s="70">
        <f ca="1">(TRUNC(PRODUCT($F$12:$F74),16))</f>
        <v>1.00499989982732</v>
      </c>
      <c r="H75" s="70">
        <f t="shared" ca="1" si="43"/>
        <v>1.0032749870775799</v>
      </c>
      <c r="I75" s="70">
        <f t="shared" ca="1" si="44"/>
        <v>1.0017192800000001</v>
      </c>
      <c r="J75" s="142">
        <f t="shared" si="25"/>
        <v>0.03</v>
      </c>
      <c r="K75" s="71">
        <f t="shared" si="26"/>
        <v>44064</v>
      </c>
      <c r="L75" s="72">
        <f t="shared" si="27"/>
        <v>23</v>
      </c>
      <c r="M75" s="73">
        <f t="shared" si="28"/>
        <v>23</v>
      </c>
      <c r="N75" s="74">
        <f t="shared" si="45"/>
        <v>1.0027014700000001</v>
      </c>
      <c r="O75" s="74">
        <f t="shared" ca="1" si="19"/>
        <v>1.0044253949999999</v>
      </c>
      <c r="P75" s="73">
        <f t="shared" si="29"/>
        <v>0</v>
      </c>
      <c r="Q75" s="70">
        <f t="shared" ca="1" si="30"/>
        <v>4.3783897999999999</v>
      </c>
      <c r="R75" s="70">
        <f t="shared" si="31"/>
        <v>0</v>
      </c>
      <c r="S75" s="75" t="str">
        <f t="shared" si="32"/>
        <v>A+J=</v>
      </c>
      <c r="T75" s="71">
        <f t="shared" si="33"/>
        <v>44158</v>
      </c>
      <c r="U75" s="4"/>
      <c r="V75" s="115">
        <v>43574</v>
      </c>
      <c r="W75" s="116" t="s">
        <v>86</v>
      </c>
      <c r="X75" s="8"/>
      <c r="Y75" s="1"/>
      <c r="Z75" s="85"/>
      <c r="AA75" s="86">
        <f t="shared" si="51"/>
        <v>44246</v>
      </c>
      <c r="AB75" s="86">
        <v>44249</v>
      </c>
      <c r="AC75" s="86">
        <f t="shared" si="52"/>
        <v>44249</v>
      </c>
      <c r="AD75" s="86">
        <v>44251</v>
      </c>
      <c r="AE75" s="4"/>
      <c r="AF75" s="63"/>
      <c r="AG75" s="8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201" ht="12.75" x14ac:dyDescent="0.2">
      <c r="A76" s="120">
        <f t="shared" si="41"/>
        <v>44099</v>
      </c>
      <c r="B76" s="81">
        <f t="shared" ca="1" si="42"/>
        <v>993.94750017000001</v>
      </c>
      <c r="C76" s="70">
        <f t="shared" si="21"/>
        <v>989.37830579000001</v>
      </c>
      <c r="D76" s="62">
        <f t="shared" si="22"/>
        <v>44099</v>
      </c>
      <c r="E76" s="11">
        <f ca="1">IF(D76&lt;$B$1,VLOOKUP(D76,[1]DI!$A$4:$B$15000,2),0)</f>
        <v>1.9000000000000006E-2</v>
      </c>
      <c r="F76" s="12">
        <f t="shared" ref="F76:F139" ca="1" si="53">IF(A76&lt;A$9,1,ROUND(((1+E76)^(1/252)),8))</f>
        <v>1.0000746899999999</v>
      </c>
      <c r="G76" s="70">
        <f ca="1">(TRUNC(PRODUCT($F$12:$F75),16))</f>
        <v>1.0050749632698399</v>
      </c>
      <c r="H76" s="70">
        <f t="shared" ca="1" si="43"/>
        <v>1.0032749870775799</v>
      </c>
      <c r="I76" s="70">
        <f t="shared" ca="1" si="44"/>
        <v>1.0017940999999999</v>
      </c>
      <c r="J76" s="142">
        <f t="shared" si="25"/>
        <v>0.03</v>
      </c>
      <c r="K76" s="71">
        <f t="shared" si="26"/>
        <v>44064</v>
      </c>
      <c r="L76" s="72">
        <f t="shared" si="27"/>
        <v>24</v>
      </c>
      <c r="M76" s="73">
        <f t="shared" si="28"/>
        <v>24</v>
      </c>
      <c r="N76" s="74">
        <f t="shared" ref="N76:N139" si="54">ROUND((J76+1)^(M76/252),9)</f>
        <v>1.00281909</v>
      </c>
      <c r="O76" s="74">
        <f t="shared" ref="O76:O139" ca="1" si="55">ROUND(I76*N76,9)</f>
        <v>1.0046182480000001</v>
      </c>
      <c r="P76" s="73">
        <f t="shared" si="29"/>
        <v>0</v>
      </c>
      <c r="Q76" s="70">
        <f t="shared" ca="1" si="30"/>
        <v>4.5691943799999999</v>
      </c>
      <c r="R76" s="70">
        <f t="shared" si="31"/>
        <v>0</v>
      </c>
      <c r="S76" s="75" t="str">
        <f t="shared" si="32"/>
        <v>A+J=</v>
      </c>
      <c r="T76" s="71">
        <f t="shared" si="33"/>
        <v>44158</v>
      </c>
      <c r="U76" s="4"/>
      <c r="V76" s="115">
        <v>43586</v>
      </c>
      <c r="W76" s="116" t="s">
        <v>88</v>
      </c>
      <c r="X76" s="8"/>
      <c r="Y76" s="1"/>
      <c r="Z76" s="85"/>
      <c r="AA76" s="86">
        <f t="shared" si="51"/>
        <v>44336</v>
      </c>
      <c r="AB76" s="86">
        <v>44337</v>
      </c>
      <c r="AC76" s="86">
        <f t="shared" si="52"/>
        <v>44337</v>
      </c>
      <c r="AD76" s="86">
        <v>44341</v>
      </c>
      <c r="AE76" s="4"/>
      <c r="AF76" s="63"/>
      <c r="AG76" s="8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201" ht="12.75" x14ac:dyDescent="0.2">
      <c r="A77" s="120">
        <f t="shared" si="41"/>
        <v>44102</v>
      </c>
      <c r="B77" s="81">
        <f t="shared" ca="1" si="42"/>
        <v>994.13833739000006</v>
      </c>
      <c r="C77" s="70">
        <f t="shared" ref="C77:C140" si="56">(C76-R76)</f>
        <v>989.37830579000001</v>
      </c>
      <c r="D77" s="62">
        <f t="shared" ref="D77:D140" si="57">WORKDAY($A77,0,U$72:U$214)</f>
        <v>44102</v>
      </c>
      <c r="E77" s="11">
        <f ca="1">IF(D77&lt;$B$1,VLOOKUP(D77,[1]DI!$A$4:$B$15000,2),0)</f>
        <v>1.9000000000000006E-2</v>
      </c>
      <c r="F77" s="12">
        <f t="shared" ca="1" si="53"/>
        <v>1.0000746899999999</v>
      </c>
      <c r="G77" s="70">
        <f ca="1">(TRUNC(PRODUCT($F$12:$F76),16))</f>
        <v>1.00515003231884</v>
      </c>
      <c r="H77" s="70">
        <f t="shared" ca="1" si="43"/>
        <v>1.0032749870775799</v>
      </c>
      <c r="I77" s="70">
        <f t="shared" ca="1" si="44"/>
        <v>1.0018689199999999</v>
      </c>
      <c r="J77" s="142">
        <f t="shared" ref="J77:J140" si="58">J76</f>
        <v>0.03</v>
      </c>
      <c r="K77" s="71">
        <f t="shared" ref="K77:K140" si="59">IF(P76&gt;0,VLOOKUP(P76,V$12:AF$48,2),K76)</f>
        <v>44064</v>
      </c>
      <c r="L77" s="72">
        <f t="shared" ref="L77:L140" si="60">IF(A77&gt;K77,IF(NETWORKDAYS(K77,A77,$V$72:$V$436)-1=0,1,NETWORKDAYS(K77,A77,$V$72:$V$436)-1),0)</f>
        <v>25</v>
      </c>
      <c r="M77" s="73">
        <f t="shared" ref="M77:M140" si="61">IF(AND(L77=1,L76=1),1,IF(L77&gt;0,IF(L77=L76,L77+1,L77),0))</f>
        <v>25</v>
      </c>
      <c r="N77" s="74">
        <f t="shared" si="54"/>
        <v>1.0029367250000001</v>
      </c>
      <c r="O77" s="74">
        <f t="shared" ca="1" si="55"/>
        <v>1.0048111340000001</v>
      </c>
      <c r="P77" s="73">
        <f t="shared" ref="P77:P140" si="62">IF(VLOOKUP(A77,W$12:AD$60,8)=VLOOKUP(A76,W$12:AD$60,8),0,VLOOKUP(A77,W$12:AD$60,8))</f>
        <v>0</v>
      </c>
      <c r="Q77" s="70">
        <f t="shared" ref="Q77:Q140" ca="1" si="63">TRUNC(((O77-1)*C77),8)</f>
        <v>4.7600315999999996</v>
      </c>
      <c r="R77" s="70">
        <f t="shared" ref="R77:R140" si="64">IF(P77&gt;0,VLOOKUP(P77,$V$12:$AA$60,6),0)</f>
        <v>0</v>
      </c>
      <c r="S77" s="75" t="str">
        <f t="shared" ref="S77:S140" si="65">IF(P76&gt;0,VLOOKUP(P76,V$12:AF$60,10),S76)</f>
        <v>A+J=</v>
      </c>
      <c r="T77" s="71">
        <f t="shared" ref="T77:T140" si="66">IF(P76&gt;0,VLOOKUP(P76,V$12:AF$60,11),T76)</f>
        <v>44158</v>
      </c>
      <c r="U77" s="4"/>
      <c r="V77" s="115">
        <v>43636</v>
      </c>
      <c r="W77" s="116" t="s">
        <v>87</v>
      </c>
      <c r="X77" s="8"/>
      <c r="Y77" s="1"/>
      <c r="Z77" s="85"/>
      <c r="AA77" s="86">
        <f t="shared" si="51"/>
        <v>44428</v>
      </c>
      <c r="AB77" s="86">
        <v>44431</v>
      </c>
      <c r="AC77" s="86">
        <f t="shared" si="52"/>
        <v>44431</v>
      </c>
      <c r="AD77" s="86">
        <v>44433</v>
      </c>
      <c r="AE77" s="4"/>
      <c r="AF77" s="63"/>
      <c r="AG77" s="8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201" ht="12.75" x14ac:dyDescent="0.2">
      <c r="A78" s="120">
        <f t="shared" ref="A78:A141" si="67">WORKDAY($A77,1,V$72:V$214)</f>
        <v>44103</v>
      </c>
      <c r="B78" s="81">
        <f t="shared" ref="B78:B141" ca="1" si="68">IF(A78&lt;=TODAY(),C78+Q78,IF(AND(A78&gt;TODAY(),A78&lt;=$B$1),IF(VLOOKUP(TODAY(),$A$10:$E$10000,4,FALSE)=0,"n.d",C78+Q78),"n.d"))</f>
        <v>994.32921419000002</v>
      </c>
      <c r="C78" s="70">
        <f t="shared" si="56"/>
        <v>989.37830579000001</v>
      </c>
      <c r="D78" s="62">
        <f t="shared" si="57"/>
        <v>44103</v>
      </c>
      <c r="E78" s="11">
        <f ca="1">IF(D78&lt;$B$1,VLOOKUP(D78,[1]DI!$A$4:$B$15000,2),0)</f>
        <v>1.9000000000000006E-2</v>
      </c>
      <c r="F78" s="12">
        <f t="shared" ca="1" si="53"/>
        <v>1.0000746899999999</v>
      </c>
      <c r="G78" s="70">
        <f ca="1">(TRUNC(PRODUCT($F$12:$F77),16))</f>
        <v>1.00522510697476</v>
      </c>
      <c r="H78" s="70">
        <f t="shared" ref="H78:H141" ca="1" si="69">IF(P77&gt;0,G77,H77)</f>
        <v>1.0032749870775799</v>
      </c>
      <c r="I78" s="70">
        <f t="shared" ref="I78:I141" ca="1" si="70">ROUND(G78/H78,8)</f>
        <v>1.0019437499999999</v>
      </c>
      <c r="J78" s="142">
        <f t="shared" si="58"/>
        <v>0.03</v>
      </c>
      <c r="K78" s="71">
        <f t="shared" si="59"/>
        <v>44064</v>
      </c>
      <c r="L78" s="72">
        <f t="shared" si="60"/>
        <v>26</v>
      </c>
      <c r="M78" s="73">
        <f t="shared" si="61"/>
        <v>26</v>
      </c>
      <c r="N78" s="74">
        <f t="shared" si="54"/>
        <v>1.0030543730000001</v>
      </c>
      <c r="O78" s="74">
        <f t="shared" ca="1" si="55"/>
        <v>1.0050040600000001</v>
      </c>
      <c r="P78" s="73">
        <f t="shared" si="62"/>
        <v>0</v>
      </c>
      <c r="Q78" s="70">
        <f t="shared" ca="1" si="63"/>
        <v>4.9509084000000003</v>
      </c>
      <c r="R78" s="70">
        <f t="shared" si="64"/>
        <v>0</v>
      </c>
      <c r="S78" s="75" t="str">
        <f t="shared" si="65"/>
        <v>A+J=</v>
      </c>
      <c r="T78" s="71">
        <f t="shared" si="66"/>
        <v>44158</v>
      </c>
      <c r="U78" s="4"/>
      <c r="V78" s="115">
        <v>43784</v>
      </c>
      <c r="W78" s="116" t="s">
        <v>90</v>
      </c>
      <c r="X78" s="8"/>
      <c r="Y78" s="1"/>
      <c r="Z78" s="85"/>
      <c r="AA78" s="86">
        <f t="shared" si="51"/>
        <v>44519</v>
      </c>
      <c r="AB78" s="86">
        <v>44522</v>
      </c>
      <c r="AC78" s="86">
        <f t="shared" si="52"/>
        <v>44522</v>
      </c>
      <c r="AD78" s="86">
        <v>44524</v>
      </c>
      <c r="AE78" s="4"/>
      <c r="AF78" s="63"/>
      <c r="AG78" s="8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201" ht="12.75" x14ac:dyDescent="0.2">
      <c r="A79" s="120">
        <f t="shared" si="67"/>
        <v>44104</v>
      </c>
      <c r="B79" s="81">
        <f t="shared" ca="1" si="68"/>
        <v>994.52013253999996</v>
      </c>
      <c r="C79" s="70">
        <f t="shared" si="56"/>
        <v>989.37830579000001</v>
      </c>
      <c r="D79" s="62">
        <f t="shared" si="57"/>
        <v>44104</v>
      </c>
      <c r="E79" s="11">
        <f ca="1">IF(D79&lt;$B$1,VLOOKUP(D79,[1]DI!$A$4:$B$15000,2),0)</f>
        <v>1.9000000000000006E-2</v>
      </c>
      <c r="F79" s="12">
        <f t="shared" ca="1" si="53"/>
        <v>1.0000746899999999</v>
      </c>
      <c r="G79" s="70">
        <f ca="1">(TRUNC(PRODUCT($F$12:$F78),16))</f>
        <v>1.0053001872380001</v>
      </c>
      <c r="H79" s="70">
        <f t="shared" ca="1" si="69"/>
        <v>1.0032749870775799</v>
      </c>
      <c r="I79" s="70">
        <f t="shared" ca="1" si="70"/>
        <v>1.00201859</v>
      </c>
      <c r="J79" s="142">
        <f t="shared" si="58"/>
        <v>0.03</v>
      </c>
      <c r="K79" s="71">
        <f t="shared" si="59"/>
        <v>44064</v>
      </c>
      <c r="L79" s="72">
        <f t="shared" si="60"/>
        <v>27</v>
      </c>
      <c r="M79" s="73">
        <f t="shared" si="61"/>
        <v>27</v>
      </c>
      <c r="N79" s="74">
        <f t="shared" si="54"/>
        <v>1.003172035</v>
      </c>
      <c r="O79" s="74">
        <f t="shared" ca="1" si="55"/>
        <v>1.005197028</v>
      </c>
      <c r="P79" s="73">
        <f t="shared" si="62"/>
        <v>0</v>
      </c>
      <c r="Q79" s="70">
        <f t="shared" ca="1" si="63"/>
        <v>5.1418267499999999</v>
      </c>
      <c r="R79" s="70">
        <f t="shared" si="64"/>
        <v>0</v>
      </c>
      <c r="S79" s="75" t="str">
        <f t="shared" si="65"/>
        <v>A+J=</v>
      </c>
      <c r="T79" s="71">
        <f t="shared" si="66"/>
        <v>44158</v>
      </c>
      <c r="U79" s="4"/>
      <c r="V79" s="115">
        <v>43824</v>
      </c>
      <c r="W79" s="116" t="s">
        <v>84</v>
      </c>
      <c r="X79" s="8"/>
      <c r="Y79" s="1"/>
      <c r="Z79" s="85"/>
      <c r="AA79" s="86">
        <f t="shared" si="51"/>
        <v>44610</v>
      </c>
      <c r="AB79" s="86">
        <v>44613</v>
      </c>
      <c r="AC79" s="86">
        <f t="shared" si="52"/>
        <v>44613</v>
      </c>
      <c r="AD79" s="86">
        <v>44615</v>
      </c>
      <c r="AE79" s="4"/>
      <c r="AF79" s="63"/>
      <c r="AG79" s="8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201" ht="12.75" x14ac:dyDescent="0.2">
      <c r="A80" s="120">
        <f t="shared" si="67"/>
        <v>44105</v>
      </c>
      <c r="B80" s="81">
        <f t="shared" ca="1" si="68"/>
        <v>994.71108256000002</v>
      </c>
      <c r="C80" s="70">
        <f t="shared" si="56"/>
        <v>989.37830579000001</v>
      </c>
      <c r="D80" s="62">
        <f t="shared" si="57"/>
        <v>44105</v>
      </c>
      <c r="E80" s="11">
        <f ca="1">IF(D80&lt;$B$1,VLOOKUP(D80,[1]DI!$A$4:$B$15000,2),0)</f>
        <v>1.9000000000000006E-2</v>
      </c>
      <c r="F80" s="12">
        <f t="shared" ca="1" si="53"/>
        <v>1.0000746899999999</v>
      </c>
      <c r="G80" s="70">
        <f ca="1">(TRUNC(PRODUCT($F$12:$F79),16))</f>
        <v>1.00537527310898</v>
      </c>
      <c r="H80" s="70">
        <f t="shared" ca="1" si="69"/>
        <v>1.0032749870775799</v>
      </c>
      <c r="I80" s="70">
        <f t="shared" ca="1" si="70"/>
        <v>1.00209343</v>
      </c>
      <c r="J80" s="142">
        <f t="shared" si="58"/>
        <v>0.03</v>
      </c>
      <c r="K80" s="71">
        <f t="shared" si="59"/>
        <v>44064</v>
      </c>
      <c r="L80" s="72">
        <f t="shared" si="60"/>
        <v>28</v>
      </c>
      <c r="M80" s="73">
        <f t="shared" si="61"/>
        <v>28</v>
      </c>
      <c r="N80" s="74">
        <f t="shared" si="54"/>
        <v>1.0032897110000001</v>
      </c>
      <c r="O80" s="74">
        <f t="shared" ca="1" si="55"/>
        <v>1.0053900280000001</v>
      </c>
      <c r="P80" s="73">
        <f t="shared" si="62"/>
        <v>0</v>
      </c>
      <c r="Q80" s="70">
        <f t="shared" ca="1" si="63"/>
        <v>5.3327767699999997</v>
      </c>
      <c r="R80" s="70">
        <f t="shared" si="64"/>
        <v>0</v>
      </c>
      <c r="S80" s="75" t="str">
        <f t="shared" si="65"/>
        <v>A+J=</v>
      </c>
      <c r="T80" s="71">
        <f t="shared" si="66"/>
        <v>44158</v>
      </c>
      <c r="U80" s="4"/>
      <c r="V80" s="115">
        <v>43831</v>
      </c>
      <c r="W80" s="116" t="s">
        <v>85</v>
      </c>
      <c r="X80" s="8"/>
      <c r="Y80" s="1"/>
      <c r="Z80" s="85"/>
      <c r="AA80" s="86">
        <f t="shared" si="51"/>
        <v>44701</v>
      </c>
      <c r="AB80" s="86">
        <v>44704</v>
      </c>
      <c r="AC80" s="86">
        <f t="shared" si="52"/>
        <v>44704</v>
      </c>
      <c r="AD80" s="86">
        <v>44706</v>
      </c>
      <c r="AE80" s="4"/>
      <c r="AF80" s="63"/>
      <c r="AG80" s="8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ht="12.75" x14ac:dyDescent="0.2">
      <c r="A81" s="120">
        <f t="shared" si="67"/>
        <v>44106</v>
      </c>
      <c r="B81" s="81">
        <f t="shared" ca="1" si="68"/>
        <v>994.90207213999997</v>
      </c>
      <c r="C81" s="70">
        <f t="shared" si="56"/>
        <v>989.37830579000001</v>
      </c>
      <c r="D81" s="62">
        <f t="shared" si="57"/>
        <v>44106</v>
      </c>
      <c r="E81" s="11">
        <f ca="1">IF(D81&lt;$B$1,VLOOKUP(D81,[1]DI!$A$4:$B$15000,2),0)</f>
        <v>1.9000000000000006E-2</v>
      </c>
      <c r="F81" s="12">
        <f t="shared" ca="1" si="53"/>
        <v>1.0000746899999999</v>
      </c>
      <c r="G81" s="70">
        <f ca="1">(TRUNC(PRODUCT($F$12:$F80),16))</f>
        <v>1.0054503645881301</v>
      </c>
      <c r="H81" s="70">
        <f t="shared" ca="1" si="69"/>
        <v>1.0032749870775799</v>
      </c>
      <c r="I81" s="70">
        <f t="shared" ca="1" si="70"/>
        <v>1.00216828</v>
      </c>
      <c r="J81" s="142">
        <f t="shared" si="58"/>
        <v>0.03</v>
      </c>
      <c r="K81" s="71">
        <f t="shared" si="59"/>
        <v>44064</v>
      </c>
      <c r="L81" s="72">
        <f t="shared" si="60"/>
        <v>29</v>
      </c>
      <c r="M81" s="73">
        <f t="shared" si="61"/>
        <v>29</v>
      </c>
      <c r="N81" s="74">
        <f t="shared" si="54"/>
        <v>1.0034073999999999</v>
      </c>
      <c r="O81" s="74">
        <f t="shared" ca="1" si="55"/>
        <v>1.005583068</v>
      </c>
      <c r="P81" s="73">
        <f t="shared" si="62"/>
        <v>0</v>
      </c>
      <c r="Q81" s="70">
        <f t="shared" ca="1" si="63"/>
        <v>5.5237663499999998</v>
      </c>
      <c r="R81" s="70">
        <f t="shared" si="64"/>
        <v>0</v>
      </c>
      <c r="S81" s="75" t="str">
        <f t="shared" si="65"/>
        <v>A+J=</v>
      </c>
      <c r="T81" s="71">
        <f t="shared" si="66"/>
        <v>44158</v>
      </c>
      <c r="U81" s="4"/>
      <c r="V81" s="115">
        <v>43885</v>
      </c>
      <c r="W81" s="116" t="s">
        <v>76</v>
      </c>
      <c r="X81" s="8"/>
      <c r="Y81" s="1"/>
      <c r="Z81" s="85"/>
      <c r="AA81" s="86">
        <f t="shared" si="51"/>
        <v>44792</v>
      </c>
      <c r="AB81" s="86">
        <v>44795</v>
      </c>
      <c r="AC81" s="86">
        <f t="shared" si="52"/>
        <v>44795</v>
      </c>
      <c r="AD81" s="86">
        <v>44797</v>
      </c>
      <c r="AE81" s="4"/>
      <c r="AF81" s="63"/>
      <c r="AG81" s="8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ht="12.75" x14ac:dyDescent="0.2">
      <c r="A82" s="120">
        <f t="shared" si="67"/>
        <v>44109</v>
      </c>
      <c r="B82" s="81">
        <f t="shared" ca="1" si="68"/>
        <v>995.09309438000003</v>
      </c>
      <c r="C82" s="70">
        <f t="shared" si="56"/>
        <v>989.37830579000001</v>
      </c>
      <c r="D82" s="62">
        <f t="shared" si="57"/>
        <v>44109</v>
      </c>
      <c r="E82" s="11">
        <f ca="1">IF(D82&lt;$B$1,VLOOKUP(D82,[1]DI!$A$4:$B$15000,2),0)</f>
        <v>1.9000000000000006E-2</v>
      </c>
      <c r="F82" s="12">
        <f t="shared" ca="1" si="53"/>
        <v>1.0000746899999999</v>
      </c>
      <c r="G82" s="70">
        <f ca="1">(TRUNC(PRODUCT($F$12:$F81),16))</f>
        <v>1.00552546167586</v>
      </c>
      <c r="H82" s="70">
        <f t="shared" ca="1" si="69"/>
        <v>1.0032749870775799</v>
      </c>
      <c r="I82" s="70">
        <f t="shared" ca="1" si="70"/>
        <v>1.0022431300000001</v>
      </c>
      <c r="J82" s="142">
        <f t="shared" si="58"/>
        <v>0.03</v>
      </c>
      <c r="K82" s="71">
        <f t="shared" si="59"/>
        <v>44064</v>
      </c>
      <c r="L82" s="72">
        <f t="shared" si="60"/>
        <v>30</v>
      </c>
      <c r="M82" s="73">
        <f t="shared" si="61"/>
        <v>30</v>
      </c>
      <c r="N82" s="74">
        <f t="shared" si="54"/>
        <v>1.0035251039999999</v>
      </c>
      <c r="O82" s="74">
        <f t="shared" ca="1" si="55"/>
        <v>1.0057761409999999</v>
      </c>
      <c r="P82" s="73">
        <f t="shared" si="62"/>
        <v>0</v>
      </c>
      <c r="Q82" s="70">
        <f t="shared" ca="1" si="63"/>
        <v>5.7147885900000004</v>
      </c>
      <c r="R82" s="70">
        <f t="shared" si="64"/>
        <v>0</v>
      </c>
      <c r="S82" s="75" t="str">
        <f t="shared" si="65"/>
        <v>A+J=</v>
      </c>
      <c r="T82" s="71">
        <f t="shared" si="66"/>
        <v>44158</v>
      </c>
      <c r="U82" s="4"/>
      <c r="V82" s="115">
        <v>43886</v>
      </c>
      <c r="W82" s="116" t="s">
        <v>76</v>
      </c>
      <c r="X82" s="8"/>
      <c r="Y82" s="1"/>
      <c r="Z82" s="85"/>
      <c r="AA82" s="86">
        <f t="shared" si="51"/>
        <v>44883</v>
      </c>
      <c r="AB82" s="86">
        <v>44886</v>
      </c>
      <c r="AC82" s="86">
        <f t="shared" si="52"/>
        <v>44886</v>
      </c>
      <c r="AD82" s="86">
        <v>44888</v>
      </c>
      <c r="AE82" s="4"/>
      <c r="AF82" s="63"/>
      <c r="AG82" s="8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ht="12.75" x14ac:dyDescent="0.2">
      <c r="A83" s="120">
        <f t="shared" si="67"/>
        <v>44110</v>
      </c>
      <c r="B83" s="81">
        <f t="shared" ca="1" si="68"/>
        <v>995.28415717999997</v>
      </c>
      <c r="C83" s="70">
        <f t="shared" si="56"/>
        <v>989.37830579000001</v>
      </c>
      <c r="D83" s="62">
        <f t="shared" si="57"/>
        <v>44110</v>
      </c>
      <c r="E83" s="11">
        <f ca="1">IF(D83&lt;$B$1,VLOOKUP(D83,[1]DI!$A$4:$B$15000,2),0)</f>
        <v>1.9000000000000006E-2</v>
      </c>
      <c r="F83" s="12">
        <f t="shared" ca="1" si="53"/>
        <v>1.0000746899999999</v>
      </c>
      <c r="G83" s="70">
        <f ca="1">(TRUNC(PRODUCT($F$12:$F82),16))</f>
        <v>1.00560056437259</v>
      </c>
      <c r="H83" s="70">
        <f t="shared" ca="1" si="69"/>
        <v>1.0032749870775799</v>
      </c>
      <c r="I83" s="70">
        <f t="shared" ca="1" si="70"/>
        <v>1.0023179900000001</v>
      </c>
      <c r="J83" s="142">
        <f t="shared" si="58"/>
        <v>0.03</v>
      </c>
      <c r="K83" s="71">
        <f t="shared" si="59"/>
        <v>44064</v>
      </c>
      <c r="L83" s="72">
        <f t="shared" si="60"/>
        <v>31</v>
      </c>
      <c r="M83" s="73">
        <f t="shared" si="61"/>
        <v>31</v>
      </c>
      <c r="N83" s="74">
        <f t="shared" si="54"/>
        <v>1.0036428209999999</v>
      </c>
      <c r="O83" s="74">
        <f t="shared" ca="1" si="55"/>
        <v>1.0059692549999999</v>
      </c>
      <c r="P83" s="73">
        <f t="shared" si="62"/>
        <v>0</v>
      </c>
      <c r="Q83" s="70">
        <f t="shared" ca="1" si="63"/>
        <v>5.9058513899999996</v>
      </c>
      <c r="R83" s="70">
        <f t="shared" si="64"/>
        <v>0</v>
      </c>
      <c r="S83" s="75" t="str">
        <f t="shared" si="65"/>
        <v>A+J=</v>
      </c>
      <c r="T83" s="71">
        <f t="shared" si="66"/>
        <v>44158</v>
      </c>
      <c r="U83" s="4"/>
      <c r="V83" s="115">
        <v>43931</v>
      </c>
      <c r="W83" s="116" t="s">
        <v>86</v>
      </c>
      <c r="X83" s="8"/>
      <c r="Y83" s="1"/>
      <c r="Z83" s="85"/>
      <c r="AA83" s="86">
        <f t="shared" si="51"/>
        <v>44974</v>
      </c>
      <c r="AB83" s="86">
        <v>44979</v>
      </c>
      <c r="AC83" s="86">
        <f t="shared" si="52"/>
        <v>44979</v>
      </c>
      <c r="AD83" s="86">
        <v>44981</v>
      </c>
      <c r="AE83" s="4"/>
      <c r="AF83" s="63"/>
      <c r="AG83" s="8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ht="12.75" x14ac:dyDescent="0.2">
      <c r="A84" s="120">
        <f t="shared" si="67"/>
        <v>44111</v>
      </c>
      <c r="B84" s="81">
        <f t="shared" ca="1" si="68"/>
        <v>995.47525066000003</v>
      </c>
      <c r="C84" s="70">
        <f t="shared" si="56"/>
        <v>989.37830579000001</v>
      </c>
      <c r="D84" s="62">
        <f t="shared" si="57"/>
        <v>44111</v>
      </c>
      <c r="E84" s="11">
        <f ca="1">IF(D84&lt;$B$1,VLOOKUP(D84,[1]DI!$A$4:$B$15000,2),0)</f>
        <v>1.9000000000000006E-2</v>
      </c>
      <c r="F84" s="12">
        <f t="shared" ca="1" si="53"/>
        <v>1.0000746899999999</v>
      </c>
      <c r="G84" s="70">
        <f ca="1">(TRUNC(PRODUCT($F$12:$F83),16))</f>
        <v>1.0056756726787499</v>
      </c>
      <c r="H84" s="70">
        <f t="shared" ca="1" si="69"/>
        <v>1.0032749870775799</v>
      </c>
      <c r="I84" s="70">
        <f t="shared" ca="1" si="70"/>
        <v>1.0023928499999999</v>
      </c>
      <c r="J84" s="142">
        <f t="shared" si="58"/>
        <v>0.03</v>
      </c>
      <c r="K84" s="71">
        <f t="shared" si="59"/>
        <v>44064</v>
      </c>
      <c r="L84" s="72">
        <f t="shared" si="60"/>
        <v>32</v>
      </c>
      <c r="M84" s="73">
        <f t="shared" si="61"/>
        <v>32</v>
      </c>
      <c r="N84" s="74">
        <f t="shared" si="54"/>
        <v>1.0037605519999999</v>
      </c>
      <c r="O84" s="74">
        <f t="shared" ca="1" si="55"/>
        <v>1.0061624</v>
      </c>
      <c r="P84" s="73">
        <f t="shared" si="62"/>
        <v>0</v>
      </c>
      <c r="Q84" s="70">
        <f t="shared" ca="1" si="63"/>
        <v>6.0969448699999997</v>
      </c>
      <c r="R84" s="70">
        <f t="shared" si="64"/>
        <v>0</v>
      </c>
      <c r="S84" s="75" t="str">
        <f t="shared" si="65"/>
        <v>A+J=</v>
      </c>
      <c r="T84" s="71">
        <f t="shared" si="66"/>
        <v>44158</v>
      </c>
      <c r="U84" s="4"/>
      <c r="V84" s="115">
        <v>43942</v>
      </c>
      <c r="W84" s="116" t="s">
        <v>77</v>
      </c>
      <c r="X84" s="8"/>
      <c r="Y84" s="1"/>
      <c r="Z84" s="85"/>
      <c r="AA84" s="86"/>
      <c r="AB84" s="86"/>
      <c r="AC84" s="86"/>
      <c r="AD84" s="91"/>
      <c r="AE84" s="4"/>
      <c r="AF84" s="63"/>
      <c r="AG84" s="8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ht="12.75" x14ac:dyDescent="0.2">
      <c r="A85" s="120">
        <f t="shared" si="67"/>
        <v>44112</v>
      </c>
      <c r="B85" s="81">
        <f t="shared" ca="1" si="68"/>
        <v>995.66638667000007</v>
      </c>
      <c r="C85" s="70">
        <f t="shared" si="56"/>
        <v>989.37830579000001</v>
      </c>
      <c r="D85" s="62">
        <f t="shared" si="57"/>
        <v>44112</v>
      </c>
      <c r="E85" s="11">
        <f ca="1">IF(D85&lt;$B$1,VLOOKUP(D85,[1]DI!$A$4:$B$15000,2),0)</f>
        <v>1.9000000000000006E-2</v>
      </c>
      <c r="F85" s="12">
        <f t="shared" ca="1" si="53"/>
        <v>1.0000746899999999</v>
      </c>
      <c r="G85" s="70">
        <f ca="1">(TRUNC(PRODUCT($F$12:$F84),16))</f>
        <v>1.0057507865947399</v>
      </c>
      <c r="H85" s="70">
        <f t="shared" ca="1" si="69"/>
        <v>1.0032749870775799</v>
      </c>
      <c r="I85" s="70">
        <f t="shared" ca="1" si="70"/>
        <v>1.0024677200000001</v>
      </c>
      <c r="J85" s="142">
        <f t="shared" si="58"/>
        <v>0.03</v>
      </c>
      <c r="K85" s="71">
        <f t="shared" si="59"/>
        <v>44064</v>
      </c>
      <c r="L85" s="72">
        <f t="shared" si="60"/>
        <v>33</v>
      </c>
      <c r="M85" s="73">
        <f t="shared" si="61"/>
        <v>33</v>
      </c>
      <c r="N85" s="74">
        <f t="shared" si="54"/>
        <v>1.003878297</v>
      </c>
      <c r="O85" s="74">
        <f t="shared" ca="1" si="55"/>
        <v>1.0063555879999999</v>
      </c>
      <c r="P85" s="73">
        <f t="shared" si="62"/>
        <v>0</v>
      </c>
      <c r="Q85" s="70">
        <f t="shared" ca="1" si="63"/>
        <v>6.2880808799999999</v>
      </c>
      <c r="R85" s="70">
        <f t="shared" si="64"/>
        <v>0</v>
      </c>
      <c r="S85" s="75" t="str">
        <f t="shared" si="65"/>
        <v>A+J=</v>
      </c>
      <c r="T85" s="71">
        <f t="shared" si="66"/>
        <v>44158</v>
      </c>
      <c r="U85" s="4"/>
      <c r="V85" s="115">
        <v>43952</v>
      </c>
      <c r="W85" s="116" t="s">
        <v>88</v>
      </c>
      <c r="X85" s="8"/>
      <c r="Y85" s="1"/>
      <c r="Z85" s="85"/>
      <c r="AA85" s="86"/>
      <c r="AB85" s="86"/>
      <c r="AC85" s="86"/>
      <c r="AD85" s="91"/>
      <c r="AE85" s="4"/>
      <c r="AF85" s="63"/>
      <c r="AG85" s="8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ht="12.75" x14ac:dyDescent="0.2">
      <c r="A86" s="120">
        <f t="shared" si="67"/>
        <v>44113</v>
      </c>
      <c r="B86" s="81">
        <f t="shared" ca="1" si="68"/>
        <v>995.85755138000002</v>
      </c>
      <c r="C86" s="70">
        <f t="shared" si="56"/>
        <v>989.37830579000001</v>
      </c>
      <c r="D86" s="62">
        <f t="shared" si="57"/>
        <v>44113</v>
      </c>
      <c r="E86" s="11">
        <f ca="1">IF(D86&lt;$B$1,VLOOKUP(D86,[1]DI!$A$4:$B$15000,2),0)</f>
        <v>1.9000000000000006E-2</v>
      </c>
      <c r="F86" s="12">
        <f t="shared" ca="1" si="53"/>
        <v>1.0000746899999999</v>
      </c>
      <c r="G86" s="70">
        <f ca="1">(TRUNC(PRODUCT($F$12:$F85),16))</f>
        <v>1.00582590612099</v>
      </c>
      <c r="H86" s="70">
        <f t="shared" ca="1" si="69"/>
        <v>1.0032749870775799</v>
      </c>
      <c r="I86" s="70">
        <f t="shared" ca="1" si="70"/>
        <v>1.00254259</v>
      </c>
      <c r="J86" s="142">
        <f t="shared" si="58"/>
        <v>0.03</v>
      </c>
      <c r="K86" s="71">
        <f t="shared" si="59"/>
        <v>44064</v>
      </c>
      <c r="L86" s="72">
        <f t="shared" si="60"/>
        <v>34</v>
      </c>
      <c r="M86" s="73">
        <f t="shared" si="61"/>
        <v>34</v>
      </c>
      <c r="N86" s="74">
        <f t="shared" si="54"/>
        <v>1.003996055</v>
      </c>
      <c r="O86" s="74">
        <f t="shared" ca="1" si="55"/>
        <v>1.006548805</v>
      </c>
      <c r="P86" s="73">
        <f t="shared" si="62"/>
        <v>0</v>
      </c>
      <c r="Q86" s="70">
        <f t="shared" ca="1" si="63"/>
        <v>6.4792455899999997</v>
      </c>
      <c r="R86" s="70">
        <f t="shared" si="64"/>
        <v>0</v>
      </c>
      <c r="S86" s="75" t="str">
        <f t="shared" si="65"/>
        <v>A+J=</v>
      </c>
      <c r="T86" s="71">
        <f t="shared" si="66"/>
        <v>44158</v>
      </c>
      <c r="U86" s="4"/>
      <c r="V86" s="115">
        <v>43993</v>
      </c>
      <c r="W86" s="116" t="s">
        <v>80</v>
      </c>
      <c r="X86" s="8"/>
      <c r="Y86" s="1"/>
      <c r="Z86" s="85"/>
      <c r="AA86" s="86"/>
      <c r="AB86" s="86"/>
      <c r="AC86" s="86"/>
      <c r="AD86" s="91"/>
      <c r="AE86" s="4"/>
      <c r="AF86" s="63"/>
      <c r="AG86" s="8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ht="12.75" x14ac:dyDescent="0.2">
      <c r="A87" s="120">
        <f t="shared" si="67"/>
        <v>44117</v>
      </c>
      <c r="B87" s="81">
        <f t="shared" ca="1" si="68"/>
        <v>996.04875962000006</v>
      </c>
      <c r="C87" s="70">
        <f t="shared" si="56"/>
        <v>989.37830579000001</v>
      </c>
      <c r="D87" s="62">
        <f t="shared" si="57"/>
        <v>44117</v>
      </c>
      <c r="E87" s="11">
        <f ca="1">IF(D87&lt;$B$1,VLOOKUP(D87,[1]DI!$A$4:$B$15000,2),0)</f>
        <v>1.9000000000000006E-2</v>
      </c>
      <c r="F87" s="12">
        <f t="shared" ca="1" si="53"/>
        <v>1.0000746899999999</v>
      </c>
      <c r="G87" s="70">
        <f ca="1">(TRUNC(PRODUCT($F$12:$F86),16))</f>
        <v>1.00590103125792</v>
      </c>
      <c r="H87" s="70">
        <f t="shared" ca="1" si="69"/>
        <v>1.0032749870775799</v>
      </c>
      <c r="I87" s="70">
        <f t="shared" ca="1" si="70"/>
        <v>1.0026174699999999</v>
      </c>
      <c r="J87" s="142">
        <f t="shared" si="58"/>
        <v>0.03</v>
      </c>
      <c r="K87" s="71">
        <f t="shared" si="59"/>
        <v>44064</v>
      </c>
      <c r="L87" s="72">
        <f t="shared" si="60"/>
        <v>35</v>
      </c>
      <c r="M87" s="73">
        <f t="shared" si="61"/>
        <v>35</v>
      </c>
      <c r="N87" s="74">
        <f t="shared" si="54"/>
        <v>1.0041138279999999</v>
      </c>
      <c r="O87" s="74">
        <f t="shared" ca="1" si="55"/>
        <v>1.0067420659999999</v>
      </c>
      <c r="P87" s="73">
        <f t="shared" si="62"/>
        <v>0</v>
      </c>
      <c r="Q87" s="70">
        <f t="shared" ca="1" si="63"/>
        <v>6.6704538299999996</v>
      </c>
      <c r="R87" s="70">
        <f t="shared" si="64"/>
        <v>0</v>
      </c>
      <c r="S87" s="75" t="str">
        <f t="shared" si="65"/>
        <v>A+J=</v>
      </c>
      <c r="T87" s="71">
        <f t="shared" si="66"/>
        <v>44158</v>
      </c>
      <c r="U87" s="4"/>
      <c r="V87" s="115">
        <v>44081</v>
      </c>
      <c r="W87" s="116" t="s">
        <v>89</v>
      </c>
      <c r="X87" s="8"/>
      <c r="Y87" s="1"/>
      <c r="Z87" s="85"/>
      <c r="AA87" s="86"/>
      <c r="AB87" s="86"/>
      <c r="AC87" s="86"/>
      <c r="AD87" s="91"/>
      <c r="AE87" s="4"/>
      <c r="AF87" s="63"/>
      <c r="AG87" s="8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ht="12.75" x14ac:dyDescent="0.2">
      <c r="A88" s="120">
        <f t="shared" si="67"/>
        <v>44118</v>
      </c>
      <c r="B88" s="81">
        <f t="shared" ca="1" si="68"/>
        <v>996.24000744</v>
      </c>
      <c r="C88" s="70">
        <f t="shared" si="56"/>
        <v>989.37830579000001</v>
      </c>
      <c r="D88" s="62">
        <f t="shared" si="57"/>
        <v>44118</v>
      </c>
      <c r="E88" s="11">
        <f ca="1">IF(D88&lt;$B$1,VLOOKUP(D88,[1]DI!$A$4:$B$15000,2),0)</f>
        <v>1.9000000000000006E-2</v>
      </c>
      <c r="F88" s="12">
        <f t="shared" ca="1" si="53"/>
        <v>1.0000746899999999</v>
      </c>
      <c r="G88" s="70">
        <f ca="1">(TRUNC(PRODUCT($F$12:$F87),16))</f>
        <v>1.00597616200594</v>
      </c>
      <c r="H88" s="70">
        <f t="shared" ca="1" si="69"/>
        <v>1.0032749870775799</v>
      </c>
      <c r="I88" s="70">
        <f t="shared" ca="1" si="70"/>
        <v>1.0026923599999999</v>
      </c>
      <c r="J88" s="142">
        <f t="shared" si="58"/>
        <v>0.03</v>
      </c>
      <c r="K88" s="71">
        <f t="shared" si="59"/>
        <v>44064</v>
      </c>
      <c r="L88" s="72">
        <f t="shared" si="60"/>
        <v>36</v>
      </c>
      <c r="M88" s="73">
        <f t="shared" si="61"/>
        <v>36</v>
      </c>
      <c r="N88" s="74">
        <f t="shared" si="54"/>
        <v>1.0042316140000001</v>
      </c>
      <c r="O88" s="74">
        <f t="shared" ca="1" si="55"/>
        <v>1.0069353670000001</v>
      </c>
      <c r="P88" s="73">
        <f t="shared" si="62"/>
        <v>0</v>
      </c>
      <c r="Q88" s="70">
        <f t="shared" ca="1" si="63"/>
        <v>6.8617016499999997</v>
      </c>
      <c r="R88" s="70">
        <f t="shared" si="64"/>
        <v>0</v>
      </c>
      <c r="S88" s="75" t="str">
        <f t="shared" si="65"/>
        <v>A+J=</v>
      </c>
      <c r="T88" s="71">
        <f t="shared" si="66"/>
        <v>44158</v>
      </c>
      <c r="U88" s="4"/>
      <c r="V88" s="115">
        <v>44116</v>
      </c>
      <c r="W88" s="117" t="s">
        <v>78</v>
      </c>
      <c r="X88" s="8"/>
      <c r="Y88" s="1"/>
      <c r="Z88" s="85"/>
      <c r="AA88" s="86"/>
      <c r="AB88" s="86"/>
      <c r="AC88" s="86"/>
      <c r="AD88" s="91"/>
      <c r="AE88" s="4"/>
      <c r="AF88" s="63"/>
      <c r="AG88" s="8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ht="12.75" x14ac:dyDescent="0.2">
      <c r="A89" s="120">
        <f t="shared" si="67"/>
        <v>44119</v>
      </c>
      <c r="B89" s="81">
        <f t="shared" ca="1" si="68"/>
        <v>996.43128691000004</v>
      </c>
      <c r="C89" s="70">
        <f t="shared" si="56"/>
        <v>989.37830579000001</v>
      </c>
      <c r="D89" s="62">
        <f t="shared" si="57"/>
        <v>44119</v>
      </c>
      <c r="E89" s="11">
        <f ca="1">IF(D89&lt;$B$1,VLOOKUP(D89,[1]DI!$A$4:$B$15000,2),0)</f>
        <v>1.9000000000000006E-2</v>
      </c>
      <c r="F89" s="12">
        <f t="shared" ca="1" si="53"/>
        <v>1.0000746899999999</v>
      </c>
      <c r="G89" s="70">
        <f ca="1">(TRUNC(PRODUCT($F$12:$F88),16))</f>
        <v>1.0060512983654799</v>
      </c>
      <c r="H89" s="70">
        <f t="shared" ca="1" si="69"/>
        <v>1.0032749870775799</v>
      </c>
      <c r="I89" s="70">
        <f t="shared" ca="1" si="70"/>
        <v>1.00276725</v>
      </c>
      <c r="J89" s="142">
        <f t="shared" si="58"/>
        <v>0.03</v>
      </c>
      <c r="K89" s="71">
        <f t="shared" si="59"/>
        <v>44064</v>
      </c>
      <c r="L89" s="72">
        <f t="shared" si="60"/>
        <v>37</v>
      </c>
      <c r="M89" s="73">
        <f t="shared" si="61"/>
        <v>37</v>
      </c>
      <c r="N89" s="74">
        <f t="shared" si="54"/>
        <v>1.004349414</v>
      </c>
      <c r="O89" s="74">
        <f t="shared" ca="1" si="55"/>
        <v>1.0071287</v>
      </c>
      <c r="P89" s="73">
        <f t="shared" si="62"/>
        <v>0</v>
      </c>
      <c r="Q89" s="70">
        <f t="shared" ca="1" si="63"/>
        <v>7.0529811200000001</v>
      </c>
      <c r="R89" s="70">
        <f t="shared" si="64"/>
        <v>0</v>
      </c>
      <c r="S89" s="75" t="str">
        <f t="shared" si="65"/>
        <v>A+J=</v>
      </c>
      <c r="T89" s="71">
        <f t="shared" si="66"/>
        <v>44158</v>
      </c>
      <c r="U89" s="4"/>
      <c r="V89" s="115">
        <v>44137</v>
      </c>
      <c r="W89" s="116" t="s">
        <v>82</v>
      </c>
      <c r="X89" s="8"/>
      <c r="Y89" s="1"/>
      <c r="Z89" s="85"/>
      <c r="AA89" s="86"/>
      <c r="AB89" s="86"/>
      <c r="AC89" s="86"/>
      <c r="AD89" s="91"/>
      <c r="AE89" s="4"/>
      <c r="AF89" s="63"/>
      <c r="AG89" s="8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ht="12.75" x14ac:dyDescent="0.2">
      <c r="A90" s="120">
        <f t="shared" si="67"/>
        <v>44120</v>
      </c>
      <c r="B90" s="81">
        <f t="shared" ca="1" si="68"/>
        <v>996.62260793999997</v>
      </c>
      <c r="C90" s="70">
        <f t="shared" si="56"/>
        <v>989.37830579000001</v>
      </c>
      <c r="D90" s="62">
        <f t="shared" si="57"/>
        <v>44120</v>
      </c>
      <c r="E90" s="11">
        <f ca="1">IF(D90&lt;$B$1,VLOOKUP(D90,[1]DI!$A$4:$B$15000,2),0)</f>
        <v>1.9000000000000006E-2</v>
      </c>
      <c r="F90" s="12">
        <f t="shared" ca="1" si="53"/>
        <v>1.0000746899999999</v>
      </c>
      <c r="G90" s="70">
        <f ca="1">(TRUNC(PRODUCT($F$12:$F89),16))</f>
        <v>1.0061264403369601</v>
      </c>
      <c r="H90" s="70">
        <f t="shared" ca="1" si="69"/>
        <v>1.0032749870775799</v>
      </c>
      <c r="I90" s="70">
        <f t="shared" ca="1" si="70"/>
        <v>1.00284215</v>
      </c>
      <c r="J90" s="142">
        <f t="shared" si="58"/>
        <v>0.03</v>
      </c>
      <c r="K90" s="71">
        <f t="shared" si="59"/>
        <v>44064</v>
      </c>
      <c r="L90" s="72">
        <f t="shared" si="60"/>
        <v>38</v>
      </c>
      <c r="M90" s="73">
        <f t="shared" si="61"/>
        <v>38</v>
      </c>
      <c r="N90" s="74">
        <f t="shared" si="54"/>
        <v>1.004467228</v>
      </c>
      <c r="O90" s="74">
        <f t="shared" ca="1" si="55"/>
        <v>1.007322075</v>
      </c>
      <c r="P90" s="73">
        <f t="shared" si="62"/>
        <v>0</v>
      </c>
      <c r="Q90" s="70">
        <f t="shared" ca="1" si="63"/>
        <v>7.2443021500000002</v>
      </c>
      <c r="R90" s="70">
        <f t="shared" si="64"/>
        <v>0</v>
      </c>
      <c r="S90" s="75" t="str">
        <f t="shared" si="65"/>
        <v>A+J=</v>
      </c>
      <c r="T90" s="71">
        <f t="shared" si="66"/>
        <v>44158</v>
      </c>
      <c r="U90" s="4"/>
      <c r="V90" s="115">
        <v>44190</v>
      </c>
      <c r="W90" s="116" t="s">
        <v>84</v>
      </c>
      <c r="X90" s="8"/>
      <c r="Y90" s="1"/>
      <c r="Z90" s="85"/>
      <c r="AA90" s="86"/>
      <c r="AB90" s="86"/>
      <c r="AC90" s="86"/>
      <c r="AD90" s="91"/>
      <c r="AE90" s="4"/>
      <c r="AF90" s="63"/>
      <c r="AG90" s="8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ht="12.75" x14ac:dyDescent="0.2">
      <c r="A91" s="120">
        <f t="shared" si="67"/>
        <v>44123</v>
      </c>
      <c r="B91" s="81">
        <f t="shared" ca="1" si="68"/>
        <v>996.81395964000001</v>
      </c>
      <c r="C91" s="70">
        <f t="shared" si="56"/>
        <v>989.37830579000001</v>
      </c>
      <c r="D91" s="62">
        <f t="shared" si="57"/>
        <v>44123</v>
      </c>
      <c r="E91" s="11">
        <f ca="1">IF(D91&lt;$B$1,VLOOKUP(D91,[1]DI!$A$4:$B$15000,2),0)</f>
        <v>1.9000000000000006E-2</v>
      </c>
      <c r="F91" s="12">
        <f t="shared" ca="1" si="53"/>
        <v>1.0000746899999999</v>
      </c>
      <c r="G91" s="70">
        <f ca="1">(TRUNC(PRODUCT($F$12:$F90),16))</f>
        <v>1.00620158792079</v>
      </c>
      <c r="H91" s="70">
        <f t="shared" ca="1" si="69"/>
        <v>1.0032749870775799</v>
      </c>
      <c r="I91" s="70">
        <f t="shared" ca="1" si="70"/>
        <v>1.00291705</v>
      </c>
      <c r="J91" s="142">
        <f t="shared" si="58"/>
        <v>0.03</v>
      </c>
      <c r="K91" s="71">
        <f t="shared" si="59"/>
        <v>44064</v>
      </c>
      <c r="L91" s="72">
        <f t="shared" si="60"/>
        <v>39</v>
      </c>
      <c r="M91" s="73">
        <f t="shared" si="61"/>
        <v>39</v>
      </c>
      <c r="N91" s="74">
        <f t="shared" si="54"/>
        <v>1.004585056</v>
      </c>
      <c r="O91" s="74">
        <f t="shared" ca="1" si="55"/>
        <v>1.007515481</v>
      </c>
      <c r="P91" s="73">
        <f t="shared" si="62"/>
        <v>0</v>
      </c>
      <c r="Q91" s="70">
        <f t="shared" ca="1" si="63"/>
        <v>7.4356538499999996</v>
      </c>
      <c r="R91" s="70">
        <f t="shared" si="64"/>
        <v>0</v>
      </c>
      <c r="S91" s="75" t="str">
        <f t="shared" si="65"/>
        <v>A+J=</v>
      </c>
      <c r="T91" s="71">
        <f t="shared" si="66"/>
        <v>44158</v>
      </c>
      <c r="U91" s="4"/>
      <c r="V91" s="115">
        <v>44197</v>
      </c>
      <c r="W91" s="116" t="s">
        <v>85</v>
      </c>
      <c r="X91" s="8"/>
      <c r="Y91" s="1"/>
      <c r="Z91" s="85"/>
      <c r="AA91" s="86"/>
      <c r="AB91" s="86"/>
      <c r="AC91" s="86"/>
      <c r="AD91" s="91"/>
      <c r="AE91" s="4"/>
      <c r="AF91" s="63"/>
      <c r="AG91" s="8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ht="12.75" x14ac:dyDescent="0.2">
      <c r="A92" s="120">
        <f t="shared" si="67"/>
        <v>44124</v>
      </c>
      <c r="B92" s="81">
        <f t="shared" ca="1" si="68"/>
        <v>997.00535191000006</v>
      </c>
      <c r="C92" s="70">
        <f t="shared" si="56"/>
        <v>989.37830579000001</v>
      </c>
      <c r="D92" s="62">
        <f t="shared" si="57"/>
        <v>44124</v>
      </c>
      <c r="E92" s="11">
        <f ca="1">IF(D92&lt;$B$1,VLOOKUP(D92,[1]DI!$A$4:$B$15000,2),0)</f>
        <v>1.9000000000000006E-2</v>
      </c>
      <c r="F92" s="12">
        <f t="shared" ca="1" si="53"/>
        <v>1.0000746899999999</v>
      </c>
      <c r="G92" s="70">
        <f ca="1">(TRUNC(PRODUCT($F$12:$F91),16))</f>
        <v>1.0062767411173901</v>
      </c>
      <c r="H92" s="70">
        <f t="shared" ca="1" si="69"/>
        <v>1.0032749870775799</v>
      </c>
      <c r="I92" s="70">
        <f t="shared" ca="1" si="70"/>
        <v>1.0029919599999999</v>
      </c>
      <c r="J92" s="142">
        <f t="shared" si="58"/>
        <v>0.03</v>
      </c>
      <c r="K92" s="71">
        <f t="shared" si="59"/>
        <v>44064</v>
      </c>
      <c r="L92" s="72">
        <f t="shared" si="60"/>
        <v>40</v>
      </c>
      <c r="M92" s="73">
        <f t="shared" si="61"/>
        <v>40</v>
      </c>
      <c r="N92" s="74">
        <f t="shared" si="54"/>
        <v>1.004702897</v>
      </c>
      <c r="O92" s="74">
        <f t="shared" ca="1" si="55"/>
        <v>1.007708928</v>
      </c>
      <c r="P92" s="73">
        <f t="shared" si="62"/>
        <v>0</v>
      </c>
      <c r="Q92" s="70">
        <f t="shared" ca="1" si="63"/>
        <v>7.6270461200000002</v>
      </c>
      <c r="R92" s="70">
        <f t="shared" si="64"/>
        <v>0</v>
      </c>
      <c r="S92" s="75" t="str">
        <f t="shared" si="65"/>
        <v>A+J=</v>
      </c>
      <c r="T92" s="71">
        <f t="shared" si="66"/>
        <v>44158</v>
      </c>
      <c r="U92" s="4"/>
      <c r="V92" s="115">
        <v>44242</v>
      </c>
      <c r="W92" s="116" t="s">
        <v>76</v>
      </c>
      <c r="X92" s="8"/>
      <c r="Y92" s="1"/>
      <c r="Z92" s="85"/>
      <c r="AA92" s="86"/>
      <c r="AB92" s="86"/>
      <c r="AC92" s="86"/>
      <c r="AD92" s="91"/>
      <c r="AE92" s="4"/>
      <c r="AF92" s="63"/>
      <c r="AG92" s="8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ht="12.75" x14ac:dyDescent="0.2">
      <c r="A93" s="120">
        <f t="shared" si="67"/>
        <v>44125</v>
      </c>
      <c r="B93" s="81">
        <f t="shared" ca="1" si="68"/>
        <v>997.19677681999997</v>
      </c>
      <c r="C93" s="70">
        <f t="shared" si="56"/>
        <v>989.37830579000001</v>
      </c>
      <c r="D93" s="62">
        <f t="shared" si="57"/>
        <v>44125</v>
      </c>
      <c r="E93" s="11">
        <f ca="1">IF(D93&lt;$B$1,VLOOKUP(D93,[1]DI!$A$4:$B$15000,2),0)</f>
        <v>1.9000000000000006E-2</v>
      </c>
      <c r="F93" s="12">
        <f t="shared" ca="1" si="53"/>
        <v>1.0000746899999999</v>
      </c>
      <c r="G93" s="70">
        <f ca="1">(TRUNC(PRODUCT($F$12:$F92),16))</f>
        <v>1.0063518999271801</v>
      </c>
      <c r="H93" s="70">
        <f t="shared" ca="1" si="69"/>
        <v>1.0032749870775799</v>
      </c>
      <c r="I93" s="70">
        <f t="shared" ca="1" si="70"/>
        <v>1.0030668700000001</v>
      </c>
      <c r="J93" s="142">
        <f t="shared" si="58"/>
        <v>0.03</v>
      </c>
      <c r="K93" s="71">
        <f t="shared" si="59"/>
        <v>44064</v>
      </c>
      <c r="L93" s="72">
        <f t="shared" si="60"/>
        <v>41</v>
      </c>
      <c r="M93" s="73">
        <f t="shared" si="61"/>
        <v>41</v>
      </c>
      <c r="N93" s="74">
        <f t="shared" si="54"/>
        <v>1.004820753</v>
      </c>
      <c r="O93" s="74">
        <f t="shared" ca="1" si="55"/>
        <v>1.0079024080000001</v>
      </c>
      <c r="P93" s="73">
        <f t="shared" si="62"/>
        <v>0</v>
      </c>
      <c r="Q93" s="70">
        <f t="shared" ca="1" si="63"/>
        <v>7.8184710300000004</v>
      </c>
      <c r="R93" s="70">
        <f t="shared" si="64"/>
        <v>0</v>
      </c>
      <c r="S93" s="75" t="str">
        <f t="shared" si="65"/>
        <v>A+J=</v>
      </c>
      <c r="T93" s="71">
        <f t="shared" si="66"/>
        <v>44158</v>
      </c>
      <c r="U93" s="4"/>
      <c r="V93" s="115">
        <v>44243</v>
      </c>
      <c r="W93" s="116" t="s">
        <v>76</v>
      </c>
      <c r="X93" s="8"/>
      <c r="Y93" s="1"/>
      <c r="Z93" s="85"/>
      <c r="AA93" s="86"/>
      <c r="AB93" s="86"/>
      <c r="AC93" s="86"/>
      <c r="AD93" s="91"/>
      <c r="AE93" s="4"/>
      <c r="AF93" s="63"/>
      <c r="AG93" s="8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ht="12.75" x14ac:dyDescent="0.2">
      <c r="A94" s="120">
        <f t="shared" si="67"/>
        <v>44126</v>
      </c>
      <c r="B94" s="81">
        <f t="shared" ca="1" si="68"/>
        <v>997.38824131000001</v>
      </c>
      <c r="C94" s="70">
        <f t="shared" si="56"/>
        <v>989.37830579000001</v>
      </c>
      <c r="D94" s="62">
        <f t="shared" si="57"/>
        <v>44126</v>
      </c>
      <c r="E94" s="11">
        <f ca="1">IF(D94&lt;$B$1,VLOOKUP(D94,[1]DI!$A$4:$B$15000,2),0)</f>
        <v>1.9000000000000006E-2</v>
      </c>
      <c r="F94" s="12">
        <f t="shared" ca="1" si="53"/>
        <v>1.0000746899999999</v>
      </c>
      <c r="G94" s="70">
        <f ca="1">(TRUNC(PRODUCT($F$12:$F93),16))</f>
        <v>1.0064270643505899</v>
      </c>
      <c r="H94" s="70">
        <f t="shared" ca="1" si="69"/>
        <v>1.0032749870775799</v>
      </c>
      <c r="I94" s="70">
        <f t="shared" ca="1" si="70"/>
        <v>1.0031417899999999</v>
      </c>
      <c r="J94" s="142">
        <f t="shared" si="58"/>
        <v>0.03</v>
      </c>
      <c r="K94" s="71">
        <f t="shared" si="59"/>
        <v>44064</v>
      </c>
      <c r="L94" s="72">
        <f t="shared" si="60"/>
        <v>42</v>
      </c>
      <c r="M94" s="73">
        <f t="shared" si="61"/>
        <v>42</v>
      </c>
      <c r="N94" s="74">
        <f t="shared" si="54"/>
        <v>1.0049386220000001</v>
      </c>
      <c r="O94" s="74">
        <f t="shared" ca="1" si="55"/>
        <v>1.0080959279999999</v>
      </c>
      <c r="P94" s="73">
        <f t="shared" si="62"/>
        <v>0</v>
      </c>
      <c r="Q94" s="70">
        <f t="shared" ca="1" si="63"/>
        <v>8.0099355200000009</v>
      </c>
      <c r="R94" s="70">
        <f t="shared" si="64"/>
        <v>0</v>
      </c>
      <c r="S94" s="75" t="str">
        <f t="shared" si="65"/>
        <v>A+J=</v>
      </c>
      <c r="T94" s="71">
        <f t="shared" si="66"/>
        <v>44158</v>
      </c>
      <c r="U94" s="4"/>
      <c r="V94" s="115">
        <v>44288</v>
      </c>
      <c r="W94" s="116" t="s">
        <v>86</v>
      </c>
      <c r="X94" s="8"/>
      <c r="Y94" s="1"/>
      <c r="Z94" s="85"/>
      <c r="AA94" s="86"/>
      <c r="AB94" s="86"/>
      <c r="AC94" s="86"/>
      <c r="AD94" s="91"/>
      <c r="AE94" s="4"/>
      <c r="AF94" s="63"/>
      <c r="AG94" s="8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ht="12.75" x14ac:dyDescent="0.2">
      <c r="A95" s="120">
        <f t="shared" si="67"/>
        <v>44127</v>
      </c>
      <c r="B95" s="81">
        <f t="shared" ca="1" si="68"/>
        <v>997.57973746000005</v>
      </c>
      <c r="C95" s="70">
        <f t="shared" si="56"/>
        <v>989.37830579000001</v>
      </c>
      <c r="D95" s="62">
        <f t="shared" si="57"/>
        <v>44127</v>
      </c>
      <c r="E95" s="11">
        <f ca="1">IF(D95&lt;$B$1,VLOOKUP(D95,[1]DI!$A$4:$B$15000,2),0)</f>
        <v>1.9000000000000006E-2</v>
      </c>
      <c r="F95" s="12">
        <f t="shared" ca="1" si="53"/>
        <v>1.0000746899999999</v>
      </c>
      <c r="G95" s="70">
        <f ca="1">(TRUNC(PRODUCT($F$12:$F94),16))</f>
        <v>1.0065022343880199</v>
      </c>
      <c r="H95" s="70">
        <f t="shared" ca="1" si="69"/>
        <v>1.0032749870775799</v>
      </c>
      <c r="I95" s="70">
        <f t="shared" ca="1" si="70"/>
        <v>1.00321671</v>
      </c>
      <c r="J95" s="142">
        <f t="shared" si="58"/>
        <v>0.03</v>
      </c>
      <c r="K95" s="71">
        <f t="shared" si="59"/>
        <v>44064</v>
      </c>
      <c r="L95" s="72">
        <f t="shared" si="60"/>
        <v>43</v>
      </c>
      <c r="M95" s="73">
        <f t="shared" si="61"/>
        <v>43</v>
      </c>
      <c r="N95" s="74">
        <f t="shared" si="54"/>
        <v>1.005056505</v>
      </c>
      <c r="O95" s="74">
        <f t="shared" ca="1" si="55"/>
        <v>1.00828948</v>
      </c>
      <c r="P95" s="73">
        <f t="shared" si="62"/>
        <v>0</v>
      </c>
      <c r="Q95" s="70">
        <f t="shared" ca="1" si="63"/>
        <v>8.2014316699999998</v>
      </c>
      <c r="R95" s="70">
        <f t="shared" si="64"/>
        <v>0</v>
      </c>
      <c r="S95" s="75" t="str">
        <f t="shared" si="65"/>
        <v>A+J=</v>
      </c>
      <c r="T95" s="71">
        <f t="shared" si="66"/>
        <v>44158</v>
      </c>
      <c r="U95" s="4"/>
      <c r="V95" s="115">
        <v>44307</v>
      </c>
      <c r="W95" s="116" t="s">
        <v>77</v>
      </c>
      <c r="X95" s="8"/>
      <c r="Y95" s="1"/>
      <c r="Z95" s="85"/>
      <c r="AA95" s="86"/>
      <c r="AB95" s="86"/>
      <c r="AC95" s="86"/>
      <c r="AD95" s="91"/>
      <c r="AE95" s="4"/>
      <c r="AF95" s="63"/>
      <c r="AG95" s="8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ht="12.75" x14ac:dyDescent="0.2">
      <c r="A96" s="120">
        <f t="shared" si="67"/>
        <v>44130</v>
      </c>
      <c r="B96" s="81">
        <f t="shared" ca="1" si="68"/>
        <v>997.77127516999997</v>
      </c>
      <c r="C96" s="70">
        <f t="shared" si="56"/>
        <v>989.37830579000001</v>
      </c>
      <c r="D96" s="62">
        <f t="shared" si="57"/>
        <v>44130</v>
      </c>
      <c r="E96" s="11">
        <f ca="1">IF(D96&lt;$B$1,VLOOKUP(D96,[1]DI!$A$4:$B$15000,2),0)</f>
        <v>1.9000000000000006E-2</v>
      </c>
      <c r="F96" s="12">
        <f t="shared" ca="1" si="53"/>
        <v>1.0000746899999999</v>
      </c>
      <c r="G96" s="70">
        <f ca="1">(TRUNC(PRODUCT($F$12:$F95),16))</f>
        <v>1.0065774100399101</v>
      </c>
      <c r="H96" s="70">
        <f t="shared" ca="1" si="69"/>
        <v>1.0032749870775799</v>
      </c>
      <c r="I96" s="70">
        <f t="shared" ca="1" si="70"/>
        <v>1.00329164</v>
      </c>
      <c r="J96" s="142">
        <f t="shared" si="58"/>
        <v>0.03</v>
      </c>
      <c r="K96" s="71">
        <f t="shared" si="59"/>
        <v>44064</v>
      </c>
      <c r="L96" s="72">
        <f t="shared" si="60"/>
        <v>44</v>
      </c>
      <c r="M96" s="73">
        <f t="shared" si="61"/>
        <v>44</v>
      </c>
      <c r="N96" s="74">
        <f t="shared" si="54"/>
        <v>1.005174402</v>
      </c>
      <c r="O96" s="74">
        <f t="shared" ca="1" si="55"/>
        <v>1.0084830739999999</v>
      </c>
      <c r="P96" s="73">
        <f t="shared" si="62"/>
        <v>0</v>
      </c>
      <c r="Q96" s="70">
        <f t="shared" ca="1" si="63"/>
        <v>8.3929693800000003</v>
      </c>
      <c r="R96" s="70">
        <f t="shared" si="64"/>
        <v>0</v>
      </c>
      <c r="S96" s="75" t="str">
        <f t="shared" si="65"/>
        <v>A+J=</v>
      </c>
      <c r="T96" s="71">
        <f t="shared" si="66"/>
        <v>44158</v>
      </c>
      <c r="U96" s="4"/>
      <c r="V96" s="115">
        <v>44350</v>
      </c>
      <c r="W96" s="116" t="s">
        <v>87</v>
      </c>
      <c r="X96" s="8"/>
      <c r="Y96" s="1"/>
      <c r="Z96" s="85"/>
      <c r="AA96" s="86"/>
      <c r="AB96" s="86"/>
      <c r="AC96" s="86"/>
      <c r="AD96" s="91"/>
      <c r="AE96" s="4"/>
      <c r="AF96" s="63"/>
      <c r="AG96" s="8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201" ht="12.75" x14ac:dyDescent="0.2">
      <c r="A97" s="120">
        <f t="shared" si="67"/>
        <v>44131</v>
      </c>
      <c r="B97" s="81">
        <f t="shared" ca="1" si="68"/>
        <v>997.96285441999999</v>
      </c>
      <c r="C97" s="70">
        <f t="shared" si="56"/>
        <v>989.37830579000001</v>
      </c>
      <c r="D97" s="62">
        <f t="shared" si="57"/>
        <v>44131</v>
      </c>
      <c r="E97" s="11">
        <f ca="1">IF(D97&lt;$B$1,VLOOKUP(D97,[1]DI!$A$4:$B$15000,2),0)</f>
        <v>1.9000000000000006E-2</v>
      </c>
      <c r="F97" s="12">
        <f t="shared" ca="1" si="53"/>
        <v>1.0000746899999999</v>
      </c>
      <c r="G97" s="70">
        <f ca="1">(TRUNC(PRODUCT($F$12:$F96),16))</f>
        <v>1.00665259130667</v>
      </c>
      <c r="H97" s="70">
        <f t="shared" ca="1" si="69"/>
        <v>1.0032749870775799</v>
      </c>
      <c r="I97" s="70">
        <f t="shared" ca="1" si="70"/>
        <v>1.00336658</v>
      </c>
      <c r="J97" s="142">
        <f t="shared" si="58"/>
        <v>0.03</v>
      </c>
      <c r="K97" s="71">
        <f t="shared" si="59"/>
        <v>44064</v>
      </c>
      <c r="L97" s="72">
        <f t="shared" si="60"/>
        <v>45</v>
      </c>
      <c r="M97" s="73">
        <f t="shared" si="61"/>
        <v>45</v>
      </c>
      <c r="N97" s="74">
        <f t="shared" si="54"/>
        <v>1.005292313</v>
      </c>
      <c r="O97" s="74">
        <f t="shared" ca="1" si="55"/>
        <v>1.00867671</v>
      </c>
      <c r="P97" s="73">
        <f t="shared" si="62"/>
        <v>0</v>
      </c>
      <c r="Q97" s="70">
        <f t="shared" ca="1" si="63"/>
        <v>8.5845486300000005</v>
      </c>
      <c r="R97" s="70">
        <f t="shared" si="64"/>
        <v>0</v>
      </c>
      <c r="S97" s="75" t="str">
        <f t="shared" si="65"/>
        <v>A+J=</v>
      </c>
      <c r="T97" s="71">
        <f t="shared" si="66"/>
        <v>44158</v>
      </c>
      <c r="U97" s="4"/>
      <c r="V97" s="115">
        <v>44446</v>
      </c>
      <c r="W97" s="116" t="s">
        <v>89</v>
      </c>
      <c r="X97" s="8"/>
      <c r="Y97" s="1"/>
      <c r="Z97" s="85"/>
      <c r="AA97" s="86"/>
      <c r="AB97" s="86"/>
      <c r="AC97" s="86"/>
      <c r="AD97" s="91"/>
      <c r="AE97" s="4"/>
      <c r="AF97" s="63"/>
      <c r="AG97" s="8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201" ht="12.75" x14ac:dyDescent="0.2">
      <c r="A98" s="120">
        <f t="shared" si="67"/>
        <v>44132</v>
      </c>
      <c r="B98" s="81">
        <f t="shared" ca="1" si="68"/>
        <v>998.15446336000002</v>
      </c>
      <c r="C98" s="70">
        <f t="shared" si="56"/>
        <v>989.37830579000001</v>
      </c>
      <c r="D98" s="62">
        <f t="shared" si="57"/>
        <v>44132</v>
      </c>
      <c r="E98" s="11">
        <f ca="1">IF(D98&lt;$B$1,VLOOKUP(D98,[1]DI!$A$4:$B$15000,2),0)</f>
        <v>1.9000000000000006E-2</v>
      </c>
      <c r="F98" s="12">
        <f t="shared" ca="1" si="53"/>
        <v>1.0000746899999999</v>
      </c>
      <c r="G98" s="70">
        <f ca="1">(TRUNC(PRODUCT($F$12:$F97),16))</f>
        <v>1.0067277781887101</v>
      </c>
      <c r="H98" s="70">
        <f t="shared" ca="1" si="69"/>
        <v>1.0032749870775799</v>
      </c>
      <c r="I98" s="70">
        <f t="shared" ca="1" si="70"/>
        <v>1.00344152</v>
      </c>
      <c r="J98" s="142">
        <f t="shared" si="58"/>
        <v>0.03</v>
      </c>
      <c r="K98" s="71">
        <f t="shared" si="59"/>
        <v>44064</v>
      </c>
      <c r="L98" s="72">
        <f t="shared" si="60"/>
        <v>46</v>
      </c>
      <c r="M98" s="73">
        <f t="shared" si="61"/>
        <v>46</v>
      </c>
      <c r="N98" s="74">
        <f t="shared" si="54"/>
        <v>1.005410237</v>
      </c>
      <c r="O98" s="74">
        <f t="shared" ca="1" si="55"/>
        <v>1.008870376</v>
      </c>
      <c r="P98" s="73">
        <f t="shared" si="62"/>
        <v>0</v>
      </c>
      <c r="Q98" s="70">
        <f t="shared" ca="1" si="63"/>
        <v>8.7761575700000005</v>
      </c>
      <c r="R98" s="70">
        <f t="shared" si="64"/>
        <v>0</v>
      </c>
      <c r="S98" s="75" t="str">
        <f t="shared" si="65"/>
        <v>A+J=</v>
      </c>
      <c r="T98" s="71">
        <f t="shared" si="66"/>
        <v>44158</v>
      </c>
      <c r="U98" s="4"/>
      <c r="V98" s="115">
        <v>44481</v>
      </c>
      <c r="W98" s="117" t="s">
        <v>78</v>
      </c>
      <c r="X98" s="8"/>
      <c r="Y98" s="1"/>
      <c r="Z98" s="85"/>
      <c r="AA98" s="86"/>
      <c r="AB98" s="86"/>
      <c r="AC98" s="86"/>
      <c r="AD98" s="91"/>
      <c r="AE98" s="4"/>
      <c r="AF98" s="63"/>
      <c r="AG98" s="8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201" ht="12.75" x14ac:dyDescent="0.2">
      <c r="A99" s="120">
        <f t="shared" si="67"/>
        <v>44133</v>
      </c>
      <c r="B99" s="81">
        <f t="shared" ca="1" si="68"/>
        <v>998.34611485000005</v>
      </c>
      <c r="C99" s="70">
        <f t="shared" si="56"/>
        <v>989.37830579000001</v>
      </c>
      <c r="D99" s="62">
        <f t="shared" si="57"/>
        <v>44133</v>
      </c>
      <c r="E99" s="11">
        <f ca="1">IF(D99&lt;$B$1,VLOOKUP(D99,[1]DI!$A$4:$B$15000,2),0)</f>
        <v>1.9000000000000006E-2</v>
      </c>
      <c r="F99" s="12">
        <f t="shared" ca="1" si="53"/>
        <v>1.0000746899999999</v>
      </c>
      <c r="G99" s="70">
        <f ca="1">(TRUNC(PRODUCT($F$12:$F98),16))</f>
        <v>1.0068029706864601</v>
      </c>
      <c r="H99" s="70">
        <f t="shared" ca="1" si="69"/>
        <v>1.0032749870775799</v>
      </c>
      <c r="I99" s="70">
        <f t="shared" ca="1" si="70"/>
        <v>1.0035164700000001</v>
      </c>
      <c r="J99" s="142">
        <f t="shared" si="58"/>
        <v>0.03</v>
      </c>
      <c r="K99" s="71">
        <f t="shared" si="59"/>
        <v>44064</v>
      </c>
      <c r="L99" s="72">
        <f t="shared" si="60"/>
        <v>47</v>
      </c>
      <c r="M99" s="73">
        <f t="shared" si="61"/>
        <v>47</v>
      </c>
      <c r="N99" s="74">
        <f t="shared" si="54"/>
        <v>1.005528175</v>
      </c>
      <c r="O99" s="74">
        <f t="shared" ca="1" si="55"/>
        <v>1.0090640850000001</v>
      </c>
      <c r="P99" s="73">
        <f t="shared" si="62"/>
        <v>0</v>
      </c>
      <c r="Q99" s="70">
        <f t="shared" ca="1" si="63"/>
        <v>8.9678090600000004</v>
      </c>
      <c r="R99" s="70">
        <f t="shared" si="64"/>
        <v>0</v>
      </c>
      <c r="S99" s="75" t="str">
        <f t="shared" si="65"/>
        <v>A+J=</v>
      </c>
      <c r="T99" s="71">
        <f t="shared" si="66"/>
        <v>44158</v>
      </c>
      <c r="U99" s="4"/>
      <c r="V99" s="115">
        <v>44502</v>
      </c>
      <c r="W99" s="116" t="s">
        <v>82</v>
      </c>
      <c r="X99" s="8"/>
      <c r="Y99" s="1"/>
      <c r="Z99" s="85"/>
      <c r="AA99" s="86"/>
      <c r="AB99" s="86"/>
      <c r="AC99" s="86"/>
      <c r="AD99" s="91"/>
      <c r="AE99" s="4"/>
      <c r="AF99" s="63"/>
      <c r="AG99" s="8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201" ht="12.75" x14ac:dyDescent="0.2">
      <c r="A100" s="120">
        <f t="shared" si="67"/>
        <v>44134</v>
      </c>
      <c r="B100" s="81">
        <f t="shared" ca="1" si="68"/>
        <v>998.53779799000006</v>
      </c>
      <c r="C100" s="70">
        <f t="shared" si="56"/>
        <v>989.37830579000001</v>
      </c>
      <c r="D100" s="62">
        <f t="shared" si="57"/>
        <v>44134</v>
      </c>
      <c r="E100" s="11">
        <f ca="1">IF(D100&lt;$B$1,VLOOKUP(D100,[1]DI!$A$4:$B$15000,2),0)</f>
        <v>1.9000000000000006E-2</v>
      </c>
      <c r="F100" s="12">
        <f t="shared" ca="1" si="53"/>
        <v>1.0000746899999999</v>
      </c>
      <c r="G100" s="70">
        <f ca="1">(TRUNC(PRODUCT($F$12:$F99),16))</f>
        <v>1.0068781688003501</v>
      </c>
      <c r="H100" s="70">
        <f t="shared" ca="1" si="69"/>
        <v>1.0032749870775799</v>
      </c>
      <c r="I100" s="70">
        <f t="shared" ca="1" si="70"/>
        <v>1.00359142</v>
      </c>
      <c r="J100" s="142">
        <f t="shared" si="58"/>
        <v>0.03</v>
      </c>
      <c r="K100" s="71">
        <f t="shared" si="59"/>
        <v>44064</v>
      </c>
      <c r="L100" s="72">
        <f t="shared" si="60"/>
        <v>48</v>
      </c>
      <c r="M100" s="73">
        <f t="shared" si="61"/>
        <v>48</v>
      </c>
      <c r="N100" s="74">
        <f t="shared" si="54"/>
        <v>1.005646128</v>
      </c>
      <c r="O100" s="74">
        <f t="shared" ca="1" si="55"/>
        <v>1.009257826</v>
      </c>
      <c r="P100" s="73">
        <f t="shared" si="62"/>
        <v>0</v>
      </c>
      <c r="Q100" s="70">
        <f t="shared" ca="1" si="63"/>
        <v>9.1594922000000008</v>
      </c>
      <c r="R100" s="70">
        <f t="shared" si="64"/>
        <v>0</v>
      </c>
      <c r="S100" s="75" t="str">
        <f t="shared" si="65"/>
        <v>A+J=</v>
      </c>
      <c r="T100" s="71">
        <f t="shared" si="66"/>
        <v>44158</v>
      </c>
      <c r="U100" s="4"/>
      <c r="V100" s="115">
        <v>44515</v>
      </c>
      <c r="W100" s="116" t="s">
        <v>90</v>
      </c>
      <c r="X100" s="8"/>
      <c r="Y100" s="1"/>
      <c r="Z100" s="85"/>
      <c r="AA100" s="86"/>
      <c r="AB100" s="86"/>
      <c r="AC100" s="86"/>
      <c r="AD100" s="91"/>
      <c r="AE100" s="4"/>
      <c r="AF100" s="63"/>
      <c r="AG100" s="8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201" ht="12.75" x14ac:dyDescent="0.2">
      <c r="A101" s="120">
        <f t="shared" si="67"/>
        <v>44138</v>
      </c>
      <c r="B101" s="81">
        <f t="shared" ca="1" si="68"/>
        <v>998.72952070999997</v>
      </c>
      <c r="C101" s="70">
        <f t="shared" si="56"/>
        <v>989.37830579000001</v>
      </c>
      <c r="D101" s="62">
        <f t="shared" si="57"/>
        <v>44138</v>
      </c>
      <c r="E101" s="11">
        <f ca="1">IF(D101&lt;$B$1,VLOOKUP(D101,[1]DI!$A$4:$B$15000,2),0)</f>
        <v>1.9000000000000006E-2</v>
      </c>
      <c r="F101" s="12">
        <f t="shared" ca="1" si="53"/>
        <v>1.0000746899999999</v>
      </c>
      <c r="G101" s="70">
        <f ca="1">(TRUNC(PRODUCT($F$12:$F100),16))</f>
        <v>1.00695337253077</v>
      </c>
      <c r="H101" s="70">
        <f t="shared" ca="1" si="69"/>
        <v>1.0032749870775799</v>
      </c>
      <c r="I101" s="70">
        <f t="shared" ca="1" si="70"/>
        <v>1.0036663800000001</v>
      </c>
      <c r="J101" s="142">
        <f t="shared" si="58"/>
        <v>0.03</v>
      </c>
      <c r="K101" s="71">
        <f t="shared" si="59"/>
        <v>44064</v>
      </c>
      <c r="L101" s="72">
        <f t="shared" si="60"/>
        <v>49</v>
      </c>
      <c r="M101" s="73">
        <f t="shared" si="61"/>
        <v>49</v>
      </c>
      <c r="N101" s="74">
        <f t="shared" si="54"/>
        <v>1.0057640940000001</v>
      </c>
      <c r="O101" s="74">
        <f t="shared" ca="1" si="55"/>
        <v>1.0094516069999999</v>
      </c>
      <c r="P101" s="73">
        <f t="shared" si="62"/>
        <v>0</v>
      </c>
      <c r="Q101" s="70">
        <f t="shared" ca="1" si="63"/>
        <v>9.3512149200000003</v>
      </c>
      <c r="R101" s="70">
        <f t="shared" si="64"/>
        <v>0</v>
      </c>
      <c r="S101" s="75" t="str">
        <f t="shared" si="65"/>
        <v>A+J=</v>
      </c>
      <c r="T101" s="71">
        <f t="shared" si="66"/>
        <v>44158</v>
      </c>
      <c r="U101" s="4"/>
      <c r="V101" s="115">
        <v>44620</v>
      </c>
      <c r="W101" s="116" t="s">
        <v>76</v>
      </c>
      <c r="X101" s="8"/>
      <c r="Y101" s="1"/>
      <c r="Z101" s="85"/>
      <c r="AA101" s="86"/>
      <c r="AB101" s="86"/>
      <c r="AC101" s="86"/>
      <c r="AD101" s="91"/>
      <c r="AE101" s="4"/>
      <c r="AF101" s="63"/>
      <c r="AG101" s="8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201" ht="12.75" x14ac:dyDescent="0.2">
      <c r="A102" s="120">
        <f t="shared" si="67"/>
        <v>44139</v>
      </c>
      <c r="B102" s="81">
        <f t="shared" ca="1" si="68"/>
        <v>998.92127606999998</v>
      </c>
      <c r="C102" s="70">
        <f t="shared" si="56"/>
        <v>989.37830579000001</v>
      </c>
      <c r="D102" s="62">
        <f t="shared" si="57"/>
        <v>44139</v>
      </c>
      <c r="E102" s="11">
        <f ca="1">IF(D102&lt;$B$1,VLOOKUP(D102,[1]DI!$A$4:$B$15000,2),0)</f>
        <v>1.9000000000000006E-2</v>
      </c>
      <c r="F102" s="12">
        <f t="shared" ca="1" si="53"/>
        <v>1.0000746899999999</v>
      </c>
      <c r="G102" s="70">
        <f ca="1">(TRUNC(PRODUCT($F$12:$F101),16))</f>
        <v>1.0070285818781699</v>
      </c>
      <c r="H102" s="70">
        <f t="shared" ca="1" si="69"/>
        <v>1.0032749870775799</v>
      </c>
      <c r="I102" s="70">
        <f t="shared" ca="1" si="70"/>
        <v>1.0037413399999999</v>
      </c>
      <c r="J102" s="142">
        <f t="shared" si="58"/>
        <v>0.03</v>
      </c>
      <c r="K102" s="71">
        <f t="shared" si="59"/>
        <v>44064</v>
      </c>
      <c r="L102" s="72">
        <f t="shared" si="60"/>
        <v>50</v>
      </c>
      <c r="M102" s="73">
        <f t="shared" si="61"/>
        <v>50</v>
      </c>
      <c r="N102" s="74">
        <f t="shared" si="54"/>
        <v>1.0058820740000001</v>
      </c>
      <c r="O102" s="74">
        <f t="shared" ca="1" si="55"/>
        <v>1.0096454210000001</v>
      </c>
      <c r="P102" s="73">
        <f t="shared" si="62"/>
        <v>0</v>
      </c>
      <c r="Q102" s="70">
        <f t="shared" ca="1" si="63"/>
        <v>9.5429702800000005</v>
      </c>
      <c r="R102" s="70">
        <f t="shared" si="64"/>
        <v>0</v>
      </c>
      <c r="S102" s="75" t="str">
        <f t="shared" si="65"/>
        <v>A+J=</v>
      </c>
      <c r="T102" s="71">
        <f t="shared" si="66"/>
        <v>44158</v>
      </c>
      <c r="U102" s="4"/>
      <c r="V102" s="115">
        <v>44621</v>
      </c>
      <c r="W102" s="116" t="s">
        <v>76</v>
      </c>
      <c r="X102" s="3"/>
      <c r="Y102" s="1"/>
      <c r="Z102" s="85"/>
      <c r="AA102" s="86"/>
      <c r="AB102" s="86"/>
      <c r="AC102" s="86"/>
      <c r="AD102" s="91"/>
      <c r="AE102" s="4"/>
      <c r="AF102" s="63"/>
      <c r="AG102" s="8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201" ht="12.75" x14ac:dyDescent="0.2">
      <c r="A103" s="120">
        <f t="shared" si="67"/>
        <v>44140</v>
      </c>
      <c r="B103" s="81">
        <f t="shared" ca="1" si="68"/>
        <v>999.11307101</v>
      </c>
      <c r="C103" s="70">
        <f t="shared" si="56"/>
        <v>989.37830579000001</v>
      </c>
      <c r="D103" s="62">
        <f t="shared" si="57"/>
        <v>44140</v>
      </c>
      <c r="E103" s="11">
        <f ca="1">IF(D103&lt;$B$1,VLOOKUP(D103,[1]DI!$A$4:$B$15000,2),0)</f>
        <v>1.9000000000000006E-2</v>
      </c>
      <c r="F103" s="12">
        <f t="shared" ca="1" si="53"/>
        <v>1.0000746899999999</v>
      </c>
      <c r="G103" s="70">
        <f ca="1">(TRUNC(PRODUCT($F$12:$F102),16))</f>
        <v>1.0071037968429499</v>
      </c>
      <c r="H103" s="70">
        <f t="shared" ca="1" si="69"/>
        <v>1.0032749870775799</v>
      </c>
      <c r="I103" s="70">
        <f t="shared" ca="1" si="70"/>
        <v>1.0038163099999999</v>
      </c>
      <c r="J103" s="142">
        <f t="shared" si="58"/>
        <v>0.03</v>
      </c>
      <c r="K103" s="71">
        <f t="shared" si="59"/>
        <v>44064</v>
      </c>
      <c r="L103" s="72">
        <f t="shared" si="60"/>
        <v>51</v>
      </c>
      <c r="M103" s="73">
        <f t="shared" si="61"/>
        <v>51</v>
      </c>
      <c r="N103" s="74">
        <f t="shared" si="54"/>
        <v>1.006000067</v>
      </c>
      <c r="O103" s="74">
        <f t="shared" ca="1" si="55"/>
        <v>1.009839275</v>
      </c>
      <c r="P103" s="73">
        <f t="shared" si="62"/>
        <v>0</v>
      </c>
      <c r="Q103" s="70">
        <f t="shared" ca="1" si="63"/>
        <v>9.7347652199999999</v>
      </c>
      <c r="R103" s="70">
        <f t="shared" si="64"/>
        <v>0</v>
      </c>
      <c r="S103" s="75" t="str">
        <f t="shared" si="65"/>
        <v>A+J=</v>
      </c>
      <c r="T103" s="71">
        <f t="shared" si="66"/>
        <v>44158</v>
      </c>
      <c r="U103" s="4"/>
      <c r="V103" s="115">
        <v>44666</v>
      </c>
      <c r="W103" s="116" t="s">
        <v>86</v>
      </c>
      <c r="X103" s="3"/>
      <c r="Y103" s="1"/>
      <c r="Z103" s="85"/>
      <c r="AA103" s="86"/>
      <c r="AB103" s="86"/>
      <c r="AC103" s="86"/>
      <c r="AD103" s="91"/>
      <c r="AE103" s="4"/>
      <c r="AF103" s="63"/>
      <c r="AG103" s="8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201" ht="12.75" x14ac:dyDescent="0.2">
      <c r="A104" s="120">
        <f t="shared" si="67"/>
        <v>44141</v>
      </c>
      <c r="B104" s="81">
        <f t="shared" ca="1" si="68"/>
        <v>999.30490850000001</v>
      </c>
      <c r="C104" s="70">
        <f t="shared" si="56"/>
        <v>989.37830579000001</v>
      </c>
      <c r="D104" s="62">
        <f t="shared" si="57"/>
        <v>44141</v>
      </c>
      <c r="E104" s="11">
        <f ca="1">IF(D104&lt;$B$1,VLOOKUP(D104,[1]DI!$A$4:$B$15000,2),0)</f>
        <v>1.9000000000000006E-2</v>
      </c>
      <c r="F104" s="12">
        <f t="shared" ca="1" si="53"/>
        <v>1.0000746899999999</v>
      </c>
      <c r="G104" s="70">
        <f ca="1">(TRUNC(PRODUCT($F$12:$F103),16))</f>
        <v>1.00717901742553</v>
      </c>
      <c r="H104" s="70">
        <f t="shared" ca="1" si="69"/>
        <v>1.0032749870775799</v>
      </c>
      <c r="I104" s="70">
        <f t="shared" ca="1" si="70"/>
        <v>1.0038912900000001</v>
      </c>
      <c r="J104" s="142">
        <f t="shared" si="58"/>
        <v>0.03</v>
      </c>
      <c r="K104" s="71">
        <f t="shared" si="59"/>
        <v>44064</v>
      </c>
      <c r="L104" s="72">
        <f t="shared" si="60"/>
        <v>52</v>
      </c>
      <c r="M104" s="73">
        <f t="shared" si="61"/>
        <v>52</v>
      </c>
      <c r="N104" s="74">
        <f t="shared" si="54"/>
        <v>1.0061180750000001</v>
      </c>
      <c r="O104" s="74">
        <f t="shared" ca="1" si="55"/>
        <v>1.010033172</v>
      </c>
      <c r="P104" s="73">
        <f t="shared" si="62"/>
        <v>0</v>
      </c>
      <c r="Q104" s="70">
        <f t="shared" ca="1" si="63"/>
        <v>9.9266027099999992</v>
      </c>
      <c r="R104" s="70">
        <f t="shared" si="64"/>
        <v>0</v>
      </c>
      <c r="S104" s="75" t="str">
        <f t="shared" si="65"/>
        <v>A+J=</v>
      </c>
      <c r="T104" s="71">
        <f t="shared" si="66"/>
        <v>44158</v>
      </c>
      <c r="U104" s="9"/>
      <c r="V104" s="115">
        <v>44672</v>
      </c>
      <c r="W104" s="116" t="s">
        <v>77</v>
      </c>
      <c r="X104" s="8"/>
      <c r="Y104" s="1"/>
      <c r="Z104" s="85"/>
      <c r="AA104" s="86"/>
      <c r="AB104" s="86"/>
      <c r="AC104" s="86"/>
      <c r="AD104" s="91"/>
      <c r="AE104" s="4"/>
      <c r="AF104" s="63"/>
      <c r="AG104" s="8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201" ht="12.75" x14ac:dyDescent="0.2">
      <c r="A105" s="120">
        <f t="shared" si="67"/>
        <v>44144</v>
      </c>
      <c r="B105" s="81">
        <f t="shared" ca="1" si="68"/>
        <v>999.49677666000002</v>
      </c>
      <c r="C105" s="70">
        <f t="shared" si="56"/>
        <v>989.37830579000001</v>
      </c>
      <c r="D105" s="62">
        <f t="shared" si="57"/>
        <v>44144</v>
      </c>
      <c r="E105" s="11">
        <f ca="1">IF(D105&lt;$B$1,VLOOKUP(D105,[1]DI!$A$4:$B$15000,2),0)</f>
        <v>1.9000000000000006E-2</v>
      </c>
      <c r="F105" s="12">
        <f t="shared" ca="1" si="53"/>
        <v>1.0000746899999999</v>
      </c>
      <c r="G105" s="70">
        <f ca="1">(TRUNC(PRODUCT($F$12:$F104),16))</f>
        <v>1.0072542436263501</v>
      </c>
      <c r="H105" s="70">
        <f t="shared" ca="1" si="69"/>
        <v>1.0032749870775799</v>
      </c>
      <c r="I105" s="70">
        <f t="shared" ca="1" si="70"/>
        <v>1.00396627</v>
      </c>
      <c r="J105" s="142">
        <f t="shared" si="58"/>
        <v>0.03</v>
      </c>
      <c r="K105" s="71">
        <f t="shared" si="59"/>
        <v>44064</v>
      </c>
      <c r="L105" s="72">
        <f t="shared" si="60"/>
        <v>53</v>
      </c>
      <c r="M105" s="73">
        <f t="shared" si="61"/>
        <v>53</v>
      </c>
      <c r="N105" s="74">
        <f t="shared" si="54"/>
        <v>1.0062360960000001</v>
      </c>
      <c r="O105" s="74">
        <f t="shared" ca="1" si="55"/>
        <v>1.0102271</v>
      </c>
      <c r="P105" s="73">
        <f t="shared" si="62"/>
        <v>0</v>
      </c>
      <c r="Q105" s="70">
        <f t="shared" ca="1" si="63"/>
        <v>10.118470869999999</v>
      </c>
      <c r="R105" s="70">
        <f t="shared" si="64"/>
        <v>0</v>
      </c>
      <c r="S105" s="75" t="str">
        <f t="shared" si="65"/>
        <v>A+J=</v>
      </c>
      <c r="T105" s="71">
        <f t="shared" si="66"/>
        <v>44158</v>
      </c>
      <c r="U105" s="4"/>
      <c r="V105" s="115">
        <v>44728</v>
      </c>
      <c r="W105" s="116" t="s">
        <v>87</v>
      </c>
      <c r="X105" s="8"/>
      <c r="Y105" s="1"/>
      <c r="Z105" s="85"/>
      <c r="AA105" s="86"/>
      <c r="AB105" s="86"/>
      <c r="AC105" s="86"/>
      <c r="AD105" s="91"/>
      <c r="AE105" s="4"/>
      <c r="AF105" s="63"/>
      <c r="AG105" s="8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201" ht="12.75" x14ac:dyDescent="0.2">
      <c r="A106" s="120">
        <f t="shared" si="67"/>
        <v>44145</v>
      </c>
      <c r="B106" s="81">
        <f t="shared" ca="1" si="68"/>
        <v>999.68867647000002</v>
      </c>
      <c r="C106" s="70">
        <f t="shared" si="56"/>
        <v>989.37830579000001</v>
      </c>
      <c r="D106" s="62">
        <f t="shared" si="57"/>
        <v>44145</v>
      </c>
      <c r="E106" s="11">
        <f ca="1">IF(D106&lt;$B$1,VLOOKUP(D106,[1]DI!$A$4:$B$15000,2),0)</f>
        <v>1.9000000000000006E-2</v>
      </c>
      <c r="F106" s="12">
        <f t="shared" ca="1" si="53"/>
        <v>1.0000746899999999</v>
      </c>
      <c r="G106" s="70">
        <f ca="1">(TRUNC(PRODUCT($F$12:$F105),16))</f>
        <v>1.0073294754458</v>
      </c>
      <c r="H106" s="70">
        <f t="shared" ca="1" si="69"/>
        <v>1.0032749870775799</v>
      </c>
      <c r="I106" s="70">
        <f t="shared" ca="1" si="70"/>
        <v>1.00404125</v>
      </c>
      <c r="J106" s="142">
        <f t="shared" si="58"/>
        <v>0.03</v>
      </c>
      <c r="K106" s="71">
        <f t="shared" si="59"/>
        <v>44064</v>
      </c>
      <c r="L106" s="72">
        <f t="shared" si="60"/>
        <v>54</v>
      </c>
      <c r="M106" s="73">
        <f t="shared" si="61"/>
        <v>54</v>
      </c>
      <c r="N106" s="74">
        <f t="shared" si="54"/>
        <v>1.0063541309999999</v>
      </c>
      <c r="O106" s="74">
        <f t="shared" ca="1" si="55"/>
        <v>1.0104210600000001</v>
      </c>
      <c r="P106" s="73">
        <f t="shared" si="62"/>
        <v>0</v>
      </c>
      <c r="Q106" s="70">
        <f t="shared" ca="1" si="63"/>
        <v>10.31037068</v>
      </c>
      <c r="R106" s="70">
        <f t="shared" si="64"/>
        <v>0</v>
      </c>
      <c r="S106" s="75" t="str">
        <f t="shared" si="65"/>
        <v>A+J=</v>
      </c>
      <c r="T106" s="71">
        <f t="shared" si="66"/>
        <v>44158</v>
      </c>
      <c r="U106" s="15"/>
      <c r="V106" s="115">
        <v>44811</v>
      </c>
      <c r="W106" s="116" t="s">
        <v>89</v>
      </c>
      <c r="X106" s="16"/>
      <c r="Y106" s="18"/>
      <c r="Z106" s="85"/>
      <c r="AA106" s="86"/>
      <c r="AB106" s="86"/>
      <c r="AC106" s="86"/>
      <c r="AD106" s="123"/>
      <c r="AE106" s="15"/>
      <c r="AF106" s="66"/>
      <c r="AG106" s="16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</row>
    <row r="107" spans="1:201" ht="12.75" x14ac:dyDescent="0.2">
      <c r="A107" s="120">
        <f t="shared" si="67"/>
        <v>44146</v>
      </c>
      <c r="B107" s="81">
        <f t="shared" ca="1" si="68"/>
        <v>999.88062774000002</v>
      </c>
      <c r="C107" s="70">
        <f t="shared" si="56"/>
        <v>989.37830579000001</v>
      </c>
      <c r="D107" s="62">
        <f t="shared" si="57"/>
        <v>44146</v>
      </c>
      <c r="E107" s="11">
        <f ca="1">IF(D107&lt;$B$1,VLOOKUP(D107,[1]DI!$A$4:$B$15000,2),0)</f>
        <v>1.9000000000000006E-2</v>
      </c>
      <c r="F107" s="12">
        <f t="shared" ca="1" si="53"/>
        <v>1.0000746899999999</v>
      </c>
      <c r="G107" s="70">
        <f ca="1">(TRUNC(PRODUCT($F$12:$F106),16))</f>
        <v>1.00740471288432</v>
      </c>
      <c r="H107" s="70">
        <f t="shared" ca="1" si="69"/>
        <v>1.0032749870775799</v>
      </c>
      <c r="I107" s="70">
        <f t="shared" ca="1" si="70"/>
        <v>1.00411625</v>
      </c>
      <c r="J107" s="142">
        <f t="shared" si="58"/>
        <v>0.03</v>
      </c>
      <c r="K107" s="71">
        <f t="shared" si="59"/>
        <v>44064</v>
      </c>
      <c r="L107" s="72">
        <f t="shared" si="60"/>
        <v>55</v>
      </c>
      <c r="M107" s="73">
        <f t="shared" si="61"/>
        <v>55</v>
      </c>
      <c r="N107" s="74">
        <f t="shared" si="54"/>
        <v>1.0064721809999999</v>
      </c>
      <c r="O107" s="74">
        <f t="shared" ca="1" si="55"/>
        <v>1.010615072</v>
      </c>
      <c r="P107" s="73">
        <f t="shared" si="62"/>
        <v>0</v>
      </c>
      <c r="Q107" s="70">
        <f t="shared" ca="1" si="63"/>
        <v>10.502321950000001</v>
      </c>
      <c r="R107" s="70">
        <f t="shared" si="64"/>
        <v>0</v>
      </c>
      <c r="S107" s="75" t="str">
        <f t="shared" si="65"/>
        <v>A+J=</v>
      </c>
      <c r="T107" s="71">
        <f t="shared" si="66"/>
        <v>44158</v>
      </c>
      <c r="U107" s="4"/>
      <c r="V107" s="115">
        <v>44846</v>
      </c>
      <c r="W107" s="117" t="s">
        <v>78</v>
      </c>
      <c r="X107" s="8"/>
      <c r="Y107" s="1"/>
      <c r="Z107" s="85"/>
      <c r="AA107" s="86"/>
      <c r="AB107" s="86"/>
      <c r="AC107" s="86"/>
      <c r="AD107" s="91"/>
      <c r="AE107" s="4"/>
      <c r="AF107" s="63"/>
      <c r="AG107" s="8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201" ht="12.75" x14ac:dyDescent="0.2">
      <c r="A108" s="120">
        <f t="shared" si="67"/>
        <v>44147</v>
      </c>
      <c r="B108" s="81">
        <f t="shared" ca="1" si="68"/>
        <v>1000.07259879</v>
      </c>
      <c r="C108" s="70">
        <f t="shared" si="56"/>
        <v>989.37830579000001</v>
      </c>
      <c r="D108" s="62">
        <f t="shared" si="57"/>
        <v>44147</v>
      </c>
      <c r="E108" s="11">
        <f ca="1">IF(D108&lt;$B$1,VLOOKUP(D108,[1]DI!$A$4:$B$15000,2),0)</f>
        <v>1.9000000000000006E-2</v>
      </c>
      <c r="F108" s="12">
        <f t="shared" ca="1" si="53"/>
        <v>1.0000746899999999</v>
      </c>
      <c r="G108" s="70">
        <f ca="1">(TRUNC(PRODUCT($F$12:$F107),16))</f>
        <v>1.00747995594233</v>
      </c>
      <c r="H108" s="70">
        <f t="shared" ca="1" si="69"/>
        <v>1.0032749870775799</v>
      </c>
      <c r="I108" s="70">
        <f t="shared" ca="1" si="70"/>
        <v>1.0041912399999999</v>
      </c>
      <c r="J108" s="142">
        <f t="shared" si="58"/>
        <v>0.03</v>
      </c>
      <c r="K108" s="71">
        <f t="shared" si="59"/>
        <v>44064</v>
      </c>
      <c r="L108" s="72">
        <f t="shared" si="60"/>
        <v>56</v>
      </c>
      <c r="M108" s="73">
        <f t="shared" si="61"/>
        <v>56</v>
      </c>
      <c r="N108" s="74">
        <f t="shared" si="54"/>
        <v>1.006590243</v>
      </c>
      <c r="O108" s="74">
        <f t="shared" ca="1" si="55"/>
        <v>1.010809104</v>
      </c>
      <c r="P108" s="73">
        <f t="shared" si="62"/>
        <v>0</v>
      </c>
      <c r="Q108" s="70">
        <f t="shared" ca="1" si="63"/>
        <v>10.694293</v>
      </c>
      <c r="R108" s="70">
        <f t="shared" si="64"/>
        <v>0</v>
      </c>
      <c r="S108" s="75" t="str">
        <f t="shared" si="65"/>
        <v>A+J=</v>
      </c>
      <c r="T108" s="71">
        <f t="shared" si="66"/>
        <v>44158</v>
      </c>
      <c r="U108" s="4"/>
      <c r="V108" s="115">
        <v>44867</v>
      </c>
      <c r="W108" s="116" t="s">
        <v>82</v>
      </c>
      <c r="X108" s="8"/>
      <c r="Y108" s="1"/>
      <c r="Z108" s="85"/>
      <c r="AA108" s="86"/>
      <c r="AB108" s="86"/>
      <c r="AC108" s="86"/>
      <c r="AD108" s="91"/>
      <c r="AE108" s="4"/>
      <c r="AF108" s="63"/>
      <c r="AG108" s="8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201" ht="12.75" x14ac:dyDescent="0.2">
      <c r="A109" s="120">
        <f t="shared" si="67"/>
        <v>44148</v>
      </c>
      <c r="B109" s="81">
        <f t="shared" ca="1" si="68"/>
        <v>1000.26462228</v>
      </c>
      <c r="C109" s="70">
        <f t="shared" si="56"/>
        <v>989.37830579000001</v>
      </c>
      <c r="D109" s="62">
        <f t="shared" si="57"/>
        <v>44148</v>
      </c>
      <c r="E109" s="11">
        <f ca="1">IF(D109&lt;$B$1,VLOOKUP(D109,[1]DI!$A$4:$B$15000,2),0)</f>
        <v>1.9000000000000006E-2</v>
      </c>
      <c r="F109" s="12">
        <f t="shared" ca="1" si="53"/>
        <v>1.0000746899999999</v>
      </c>
      <c r="G109" s="70">
        <f ca="1">(TRUNC(PRODUCT($F$12:$F108),16))</f>
        <v>1.0075552046202401</v>
      </c>
      <c r="H109" s="70">
        <f t="shared" ca="1" si="69"/>
        <v>1.0032749870775799</v>
      </c>
      <c r="I109" s="70">
        <f t="shared" ca="1" si="70"/>
        <v>1.0042662499999999</v>
      </c>
      <c r="J109" s="142">
        <f t="shared" si="58"/>
        <v>0.03</v>
      </c>
      <c r="K109" s="71">
        <f t="shared" si="59"/>
        <v>44064</v>
      </c>
      <c r="L109" s="72">
        <f t="shared" si="60"/>
        <v>57</v>
      </c>
      <c r="M109" s="73">
        <f t="shared" si="61"/>
        <v>57</v>
      </c>
      <c r="N109" s="74">
        <f t="shared" si="54"/>
        <v>1.00670832</v>
      </c>
      <c r="O109" s="74">
        <f t="shared" ca="1" si="55"/>
        <v>1.011003189</v>
      </c>
      <c r="P109" s="73">
        <f t="shared" si="62"/>
        <v>0</v>
      </c>
      <c r="Q109" s="70">
        <f t="shared" ca="1" si="63"/>
        <v>10.88631649</v>
      </c>
      <c r="R109" s="70">
        <f t="shared" si="64"/>
        <v>0</v>
      </c>
      <c r="S109" s="75" t="str">
        <f t="shared" si="65"/>
        <v>A+J=</v>
      </c>
      <c r="T109" s="71">
        <f t="shared" si="66"/>
        <v>44158</v>
      </c>
      <c r="U109" s="4"/>
      <c r="V109" s="115">
        <v>44880</v>
      </c>
      <c r="W109" s="116" t="s">
        <v>90</v>
      </c>
      <c r="X109" s="8"/>
      <c r="Y109" s="1"/>
      <c r="Z109" s="85"/>
      <c r="AA109" s="86"/>
      <c r="AB109" s="86"/>
      <c r="AC109" s="86"/>
      <c r="AD109" s="91"/>
      <c r="AE109" s="4"/>
      <c r="AF109" s="63"/>
      <c r="AG109" s="8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201" ht="15" x14ac:dyDescent="0.25">
      <c r="A110" s="120">
        <f t="shared" si="67"/>
        <v>44151</v>
      </c>
      <c r="B110" s="81">
        <f t="shared" ca="1" si="68"/>
        <v>1000.45666753</v>
      </c>
      <c r="C110" s="70">
        <f t="shared" si="56"/>
        <v>989.37830579000001</v>
      </c>
      <c r="D110" s="62">
        <f t="shared" si="57"/>
        <v>44151</v>
      </c>
      <c r="E110" s="11">
        <f ca="1">IF(D110&lt;$B$1,VLOOKUP(D110,[1]DI!$A$4:$B$15000,2),0)</f>
        <v>1.9000000000000006E-2</v>
      </c>
      <c r="F110" s="12">
        <f t="shared" ca="1" si="53"/>
        <v>1.0000746899999999</v>
      </c>
      <c r="G110" s="70">
        <f ca="1">(TRUNC(PRODUCT($F$12:$F109),16))</f>
        <v>1.0076304589184699</v>
      </c>
      <c r="H110" s="70">
        <f t="shared" ca="1" si="69"/>
        <v>1.0032749870775799</v>
      </c>
      <c r="I110" s="70">
        <f t="shared" ca="1" si="70"/>
        <v>1.00434125</v>
      </c>
      <c r="J110" s="142">
        <f t="shared" si="58"/>
        <v>0.03</v>
      </c>
      <c r="K110" s="71">
        <f t="shared" si="59"/>
        <v>44064</v>
      </c>
      <c r="L110" s="72">
        <f t="shared" si="60"/>
        <v>58</v>
      </c>
      <c r="M110" s="73">
        <f t="shared" si="61"/>
        <v>58</v>
      </c>
      <c r="N110" s="74">
        <f t="shared" si="54"/>
        <v>1.006826411</v>
      </c>
      <c r="O110" s="74">
        <f t="shared" ca="1" si="55"/>
        <v>1.011197296</v>
      </c>
      <c r="P110" s="73">
        <f t="shared" si="62"/>
        <v>0</v>
      </c>
      <c r="Q110" s="70">
        <f t="shared" ca="1" si="63"/>
        <v>11.07836174</v>
      </c>
      <c r="R110" s="70">
        <f t="shared" si="64"/>
        <v>0</v>
      </c>
      <c r="S110" s="75" t="str">
        <f t="shared" si="65"/>
        <v>A+J=</v>
      </c>
      <c r="T110" s="71">
        <f t="shared" si="66"/>
        <v>44158</v>
      </c>
      <c r="U110" s="125" t="s">
        <v>104</v>
      </c>
      <c r="V110" s="115">
        <v>44977</v>
      </c>
      <c r="W110" s="116" t="s">
        <v>76</v>
      </c>
      <c r="X110" s="8"/>
      <c r="Y110" s="1"/>
      <c r="Z110" s="85"/>
      <c r="AA110" s="86"/>
      <c r="AB110" s="86"/>
      <c r="AC110" s="86"/>
      <c r="AD110" s="91"/>
      <c r="AE110" s="4"/>
      <c r="AF110" s="63"/>
      <c r="AG110" s="8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201" ht="15" x14ac:dyDescent="0.25">
      <c r="A111" s="120">
        <f t="shared" si="67"/>
        <v>44152</v>
      </c>
      <c r="B111" s="81">
        <f t="shared" ca="1" si="68"/>
        <v>1000.64876324</v>
      </c>
      <c r="C111" s="70">
        <f t="shared" si="56"/>
        <v>989.37830579000001</v>
      </c>
      <c r="D111" s="62">
        <f t="shared" si="57"/>
        <v>44152</v>
      </c>
      <c r="E111" s="11">
        <f ca="1">IF(D111&lt;$B$1,VLOOKUP(D111,[1]DI!$A$4:$B$15000,2),0)</f>
        <v>1.9000000000000006E-2</v>
      </c>
      <c r="F111" s="12">
        <f t="shared" ca="1" si="53"/>
        <v>1.0000746899999999</v>
      </c>
      <c r="G111" s="70">
        <f ca="1">(TRUNC(PRODUCT($F$12:$F110),16))</f>
        <v>1.0077057188374501</v>
      </c>
      <c r="H111" s="70">
        <f t="shared" ca="1" si="69"/>
        <v>1.0032749870775799</v>
      </c>
      <c r="I111" s="70">
        <f t="shared" ca="1" si="70"/>
        <v>1.0044162700000001</v>
      </c>
      <c r="J111" s="142">
        <f t="shared" si="58"/>
        <v>0.03</v>
      </c>
      <c r="K111" s="71">
        <f t="shared" si="59"/>
        <v>44064</v>
      </c>
      <c r="L111" s="72">
        <f t="shared" si="60"/>
        <v>59</v>
      </c>
      <c r="M111" s="73">
        <f t="shared" si="61"/>
        <v>59</v>
      </c>
      <c r="N111" s="74">
        <f t="shared" si="54"/>
        <v>1.006944515</v>
      </c>
      <c r="O111" s="74">
        <f t="shared" ca="1" si="55"/>
        <v>1.011391454</v>
      </c>
      <c r="P111" s="73">
        <f t="shared" si="62"/>
        <v>0</v>
      </c>
      <c r="Q111" s="70">
        <f t="shared" ca="1" si="63"/>
        <v>11.27045745</v>
      </c>
      <c r="R111" s="70">
        <f t="shared" si="64"/>
        <v>0</v>
      </c>
      <c r="S111" s="75" t="str">
        <f t="shared" si="65"/>
        <v>A+J=</v>
      </c>
      <c r="T111" s="71">
        <f t="shared" si="66"/>
        <v>44158</v>
      </c>
      <c r="U111" s="125">
        <v>4.8602310000000003E-2</v>
      </c>
      <c r="V111" s="115">
        <v>44978</v>
      </c>
      <c r="W111" s="116" t="s">
        <v>76</v>
      </c>
      <c r="X111" s="8"/>
      <c r="Y111" s="1"/>
      <c r="Z111" s="85"/>
      <c r="AA111" s="86"/>
      <c r="AB111" s="86"/>
      <c r="AC111" s="86"/>
      <c r="AD111" s="91"/>
      <c r="AE111" s="4"/>
      <c r="AF111" s="63"/>
      <c r="AG111" s="8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201" ht="15" x14ac:dyDescent="0.25">
      <c r="A112" s="120">
        <f t="shared" si="67"/>
        <v>44153</v>
      </c>
      <c r="B112" s="81">
        <f t="shared" ca="1" si="68"/>
        <v>1000.84089062</v>
      </c>
      <c r="C112" s="70">
        <f t="shared" si="56"/>
        <v>989.37830579000001</v>
      </c>
      <c r="D112" s="62">
        <f t="shared" si="57"/>
        <v>44153</v>
      </c>
      <c r="E112" s="11">
        <f ca="1">IF(D112&lt;$B$1,VLOOKUP(D112,[1]DI!$A$4:$B$15000,2),0)</f>
        <v>1.9000000000000006E-2</v>
      </c>
      <c r="F112" s="12">
        <f t="shared" ca="1" si="53"/>
        <v>1.0000746899999999</v>
      </c>
      <c r="G112" s="70">
        <f ca="1">(TRUNC(PRODUCT($F$12:$F111),16))</f>
        <v>1.00778098437759</v>
      </c>
      <c r="H112" s="70">
        <f t="shared" ca="1" si="69"/>
        <v>1.0032749870775799</v>
      </c>
      <c r="I112" s="70">
        <f t="shared" ca="1" si="70"/>
        <v>1.00449129</v>
      </c>
      <c r="J112" s="142">
        <f t="shared" si="58"/>
        <v>0.03</v>
      </c>
      <c r="K112" s="71">
        <f t="shared" si="59"/>
        <v>44064</v>
      </c>
      <c r="L112" s="72">
        <f t="shared" si="60"/>
        <v>60</v>
      </c>
      <c r="M112" s="73">
        <f t="shared" si="61"/>
        <v>60</v>
      </c>
      <c r="N112" s="74">
        <f t="shared" si="54"/>
        <v>1.007062634</v>
      </c>
      <c r="O112" s="74">
        <f t="shared" ca="1" si="55"/>
        <v>1.011585644</v>
      </c>
      <c r="P112" s="73">
        <f t="shared" si="62"/>
        <v>0</v>
      </c>
      <c r="Q112" s="70">
        <f t="shared" ca="1" si="63"/>
        <v>11.462584830000001</v>
      </c>
      <c r="R112" s="70">
        <f t="shared" si="64"/>
        <v>0</v>
      </c>
      <c r="S112" s="75" t="str">
        <f t="shared" si="65"/>
        <v>A+J=</v>
      </c>
      <c r="T112" s="71">
        <f t="shared" si="66"/>
        <v>44158</v>
      </c>
      <c r="U112" s="125" t="s">
        <v>64</v>
      </c>
      <c r="V112" s="115">
        <v>45023</v>
      </c>
      <c r="W112" s="116" t="s">
        <v>86</v>
      </c>
      <c r="X112" s="8"/>
      <c r="Y112" s="1"/>
      <c r="Z112" s="85"/>
      <c r="AA112" s="86"/>
      <c r="AB112" s="86"/>
      <c r="AC112" s="86"/>
      <c r="AD112" s="91"/>
      <c r="AE112" s="4"/>
      <c r="AF112" s="63"/>
      <c r="AG112" s="8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ht="15" x14ac:dyDescent="0.25">
      <c r="A113" s="120">
        <f t="shared" si="67"/>
        <v>44154</v>
      </c>
      <c r="B113" s="81">
        <f t="shared" ca="1" si="68"/>
        <v>1001.0330496500001</v>
      </c>
      <c r="C113" s="70">
        <f t="shared" si="56"/>
        <v>989.37830579000001</v>
      </c>
      <c r="D113" s="62">
        <f t="shared" si="57"/>
        <v>44154</v>
      </c>
      <c r="E113" s="11">
        <f ca="1">IF(D113&lt;$B$1,VLOOKUP(D113,[1]DI!$A$4:$B$15000,2),0)</f>
        <v>1.9000000000000006E-2</v>
      </c>
      <c r="F113" s="12">
        <f t="shared" ca="1" si="53"/>
        <v>1.0000746899999999</v>
      </c>
      <c r="G113" s="70">
        <f ca="1">(TRUNC(PRODUCT($F$12:$F112),16))</f>
        <v>1.00785625553931</v>
      </c>
      <c r="H113" s="70">
        <f t="shared" ca="1" si="69"/>
        <v>1.0032749870775799</v>
      </c>
      <c r="I113" s="70">
        <f t="shared" ca="1" si="70"/>
        <v>1.00456631</v>
      </c>
      <c r="J113" s="142">
        <f t="shared" si="58"/>
        <v>0.03</v>
      </c>
      <c r="K113" s="71">
        <f t="shared" si="59"/>
        <v>44064</v>
      </c>
      <c r="L113" s="72">
        <f t="shared" si="60"/>
        <v>61</v>
      </c>
      <c r="M113" s="73">
        <f t="shared" si="61"/>
        <v>61</v>
      </c>
      <c r="N113" s="74">
        <f t="shared" si="54"/>
        <v>1.0071807660000001</v>
      </c>
      <c r="O113" s="74">
        <f t="shared" ca="1" si="55"/>
        <v>1.0117798659999999</v>
      </c>
      <c r="P113" s="73">
        <f t="shared" si="62"/>
        <v>0</v>
      </c>
      <c r="Q113" s="70">
        <f t="shared" ca="1" si="63"/>
        <v>11.65474386</v>
      </c>
      <c r="R113" s="70">
        <f t="shared" si="64"/>
        <v>0</v>
      </c>
      <c r="S113" s="75" t="str">
        <f t="shared" si="65"/>
        <v>A+J=</v>
      </c>
      <c r="T113" s="71">
        <f t="shared" si="66"/>
        <v>44158</v>
      </c>
      <c r="U113" s="126">
        <v>17.013349340000001</v>
      </c>
      <c r="V113" s="115">
        <v>45037</v>
      </c>
      <c r="W113" s="116" t="s">
        <v>77</v>
      </c>
      <c r="X113" s="8"/>
      <c r="Y113" s="1"/>
      <c r="Z113" s="85"/>
      <c r="AA113" s="86"/>
      <c r="AB113" s="86"/>
      <c r="AC113" s="86"/>
      <c r="AD113" s="91"/>
      <c r="AE113" s="4"/>
      <c r="AF113" s="63"/>
      <c r="AG113" s="8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ht="15" x14ac:dyDescent="0.25">
      <c r="A114" s="120">
        <f t="shared" si="67"/>
        <v>44155</v>
      </c>
      <c r="B114" s="81">
        <f t="shared" ca="1" si="68"/>
        <v>1001.22524925</v>
      </c>
      <c r="C114" s="70">
        <f t="shared" si="56"/>
        <v>989.37830579000001</v>
      </c>
      <c r="D114" s="62">
        <f t="shared" si="57"/>
        <v>44155</v>
      </c>
      <c r="E114" s="11">
        <f ca="1">IF(D114&lt;$B$1,VLOOKUP(D114,[1]DI!$A$4:$B$15000,2),0)</f>
        <v>1.9000000000000006E-2</v>
      </c>
      <c r="F114" s="12">
        <f t="shared" ca="1" si="53"/>
        <v>1.0000746899999999</v>
      </c>
      <c r="G114" s="70">
        <f ca="1">(TRUNC(PRODUCT($F$12:$F113),16))</f>
        <v>1.00793153232304</v>
      </c>
      <c r="H114" s="70">
        <f t="shared" ca="1" si="69"/>
        <v>1.0032749870775799</v>
      </c>
      <c r="I114" s="70">
        <f t="shared" ca="1" si="70"/>
        <v>1.00464134</v>
      </c>
      <c r="J114" s="142">
        <f t="shared" si="58"/>
        <v>0.03</v>
      </c>
      <c r="K114" s="71">
        <f t="shared" si="59"/>
        <v>44064</v>
      </c>
      <c r="L114" s="72">
        <f t="shared" si="60"/>
        <v>62</v>
      </c>
      <c r="M114" s="73">
        <f t="shared" si="61"/>
        <v>62</v>
      </c>
      <c r="N114" s="74">
        <f t="shared" si="54"/>
        <v>1.007298912</v>
      </c>
      <c r="O114" s="74">
        <f t="shared" ca="1" si="55"/>
        <v>1.0119741289999999</v>
      </c>
      <c r="P114" s="73">
        <f t="shared" si="62"/>
        <v>0</v>
      </c>
      <c r="Q114" s="70">
        <f t="shared" ca="1" si="63"/>
        <v>11.84694346</v>
      </c>
      <c r="R114" s="70">
        <f t="shared" si="64"/>
        <v>0</v>
      </c>
      <c r="S114" s="75" t="str">
        <f t="shared" si="65"/>
        <v>A+J=</v>
      </c>
      <c r="T114" s="71">
        <f t="shared" si="66"/>
        <v>44158</v>
      </c>
      <c r="U114" s="125" t="s">
        <v>105</v>
      </c>
      <c r="V114" s="115">
        <v>45047</v>
      </c>
      <c r="W114" s="116" t="s">
        <v>88</v>
      </c>
      <c r="X114" s="8"/>
      <c r="Y114" s="1"/>
      <c r="Z114" s="85"/>
      <c r="AA114" s="86"/>
      <c r="AB114" s="86"/>
      <c r="AC114" s="86"/>
      <c r="AD114" s="91"/>
      <c r="AE114" s="4"/>
      <c r="AF114" s="63"/>
      <c r="AG114" s="8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ht="15" x14ac:dyDescent="0.25">
      <c r="A115" s="120">
        <f t="shared" si="67"/>
        <v>44158</v>
      </c>
      <c r="B115" s="81">
        <f t="shared" ca="1" si="68"/>
        <v>1001.4174904</v>
      </c>
      <c r="C115" s="70">
        <f t="shared" si="56"/>
        <v>989.37830579000001</v>
      </c>
      <c r="D115" s="62">
        <f t="shared" si="57"/>
        <v>44158</v>
      </c>
      <c r="E115" s="11">
        <f ca="1">IF(D115&lt;$B$1,VLOOKUP(D115,[1]DI!$A$4:$B$15000,2),0)</f>
        <v>1.9000000000000006E-2</v>
      </c>
      <c r="F115" s="12">
        <f t="shared" ca="1" si="53"/>
        <v>1.0000746899999999</v>
      </c>
      <c r="G115" s="70">
        <f ca="1">(TRUNC(PRODUCT($F$12:$F114),16))</f>
        <v>1.0080068147291801</v>
      </c>
      <c r="H115" s="70">
        <f t="shared" ca="1" si="69"/>
        <v>1.0032749870775799</v>
      </c>
      <c r="I115" s="70">
        <f t="shared" ca="1" si="70"/>
        <v>1.0047163800000001</v>
      </c>
      <c r="J115" s="142">
        <f t="shared" si="58"/>
        <v>0.03</v>
      </c>
      <c r="K115" s="71">
        <f t="shared" si="59"/>
        <v>44064</v>
      </c>
      <c r="L115" s="72">
        <f t="shared" si="60"/>
        <v>63</v>
      </c>
      <c r="M115" s="73">
        <f t="shared" si="61"/>
        <v>63</v>
      </c>
      <c r="N115" s="74">
        <f t="shared" si="54"/>
        <v>1.007417072</v>
      </c>
      <c r="O115" s="74">
        <f t="shared" ca="1" si="55"/>
        <v>1.0121684339999999</v>
      </c>
      <c r="P115" s="73">
        <f t="shared" si="62"/>
        <v>2</v>
      </c>
      <c r="Q115" s="70">
        <f t="shared" ca="1" si="63"/>
        <v>12.03918461</v>
      </c>
      <c r="R115" s="70">
        <f t="shared" si="64"/>
        <v>17.061951650000001</v>
      </c>
      <c r="S115" s="75" t="str">
        <f t="shared" si="65"/>
        <v>A+J=</v>
      </c>
      <c r="T115" s="71">
        <f t="shared" si="66"/>
        <v>44158</v>
      </c>
      <c r="U115" s="126">
        <f>U111+U113</f>
        <v>17.061951650000001</v>
      </c>
      <c r="V115" s="115">
        <v>45085</v>
      </c>
      <c r="W115" s="116" t="s">
        <v>87</v>
      </c>
      <c r="X115" s="8"/>
      <c r="Y115" s="1"/>
      <c r="Z115" s="85"/>
      <c r="AA115" s="86"/>
      <c r="AB115" s="86"/>
      <c r="AC115" s="86"/>
      <c r="AD115" s="91"/>
      <c r="AE115" s="4"/>
      <c r="AF115" s="63"/>
      <c r="AG115" s="8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ht="12.75" x14ac:dyDescent="0.2">
      <c r="A116" s="120">
        <f t="shared" si="67"/>
        <v>44159</v>
      </c>
      <c r="B116" s="81">
        <f t="shared" ca="1" si="68"/>
        <v>972.50304179</v>
      </c>
      <c r="C116" s="70">
        <f t="shared" si="56"/>
        <v>972.31635414000004</v>
      </c>
      <c r="D116" s="62">
        <f t="shared" si="57"/>
        <v>44159</v>
      </c>
      <c r="E116" s="11">
        <f ca="1">IF(D116&lt;$B$1,VLOOKUP(D116,[1]DI!$A$4:$B$15000,2),0)</f>
        <v>1.9000000000000006E-2</v>
      </c>
      <c r="F116" s="12">
        <f t="shared" ca="1" si="53"/>
        <v>1.0000746899999999</v>
      </c>
      <c r="G116" s="70">
        <f ca="1">(TRUNC(PRODUCT($F$12:$F115),16))</f>
        <v>1.0080821027581801</v>
      </c>
      <c r="H116" s="70">
        <f t="shared" ca="1" si="69"/>
        <v>1.0080068147291801</v>
      </c>
      <c r="I116" s="70">
        <f t="shared" ca="1" si="70"/>
        <v>1.0000746899999999</v>
      </c>
      <c r="J116" s="142">
        <f t="shared" si="58"/>
        <v>0.03</v>
      </c>
      <c r="K116" s="71">
        <f t="shared" si="59"/>
        <v>44158</v>
      </c>
      <c r="L116" s="72">
        <f t="shared" si="60"/>
        <v>1</v>
      </c>
      <c r="M116" s="73">
        <f t="shared" si="61"/>
        <v>1</v>
      </c>
      <c r="N116" s="74">
        <f t="shared" si="54"/>
        <v>1.000117304</v>
      </c>
      <c r="O116" s="74">
        <f t="shared" ca="1" si="55"/>
        <v>1.000192003</v>
      </c>
      <c r="P116" s="73">
        <f t="shared" si="62"/>
        <v>0</v>
      </c>
      <c r="Q116" s="70">
        <f t="shared" ca="1" si="63"/>
        <v>0.18668765000000001</v>
      </c>
      <c r="R116" s="70">
        <f t="shared" si="64"/>
        <v>0</v>
      </c>
      <c r="S116" s="75" t="str">
        <f t="shared" si="65"/>
        <v>A+J=</v>
      </c>
      <c r="T116" s="71">
        <f t="shared" si="66"/>
        <v>44249</v>
      </c>
      <c r="U116" s="4"/>
      <c r="V116" s="115">
        <v>45176</v>
      </c>
      <c r="W116" s="116" t="s">
        <v>89</v>
      </c>
      <c r="X116" s="8"/>
      <c r="Y116" s="1"/>
      <c r="Z116" s="85"/>
      <c r="AA116" s="86"/>
      <c r="AB116" s="86"/>
      <c r="AC116" s="86"/>
      <c r="AD116" s="91"/>
      <c r="AE116" s="4"/>
      <c r="AF116" s="63"/>
      <c r="AG116" s="8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ht="12.75" x14ac:dyDescent="0.2">
      <c r="A117" s="120">
        <f t="shared" si="67"/>
        <v>44160</v>
      </c>
      <c r="B117" s="81">
        <f t="shared" ca="1" si="68"/>
        <v>972.68976834</v>
      </c>
      <c r="C117" s="70">
        <f t="shared" si="56"/>
        <v>972.31635414000004</v>
      </c>
      <c r="D117" s="62">
        <f t="shared" si="57"/>
        <v>44160</v>
      </c>
      <c r="E117" s="11">
        <f ca="1">IF(D117&lt;$B$1,VLOOKUP(D117,[1]DI!$A$4:$B$15000,2),0)</f>
        <v>1.9000000000000006E-2</v>
      </c>
      <c r="F117" s="12">
        <f t="shared" ca="1" si="53"/>
        <v>1.0000746899999999</v>
      </c>
      <c r="G117" s="70">
        <f ca="1">(TRUNC(PRODUCT($F$12:$F116),16))</f>
        <v>1.00815739641043</v>
      </c>
      <c r="H117" s="70">
        <f t="shared" ca="1" si="69"/>
        <v>1.0080068147291801</v>
      </c>
      <c r="I117" s="70">
        <f t="shared" ca="1" si="70"/>
        <v>1.00014939</v>
      </c>
      <c r="J117" s="142">
        <f t="shared" si="58"/>
        <v>0.03</v>
      </c>
      <c r="K117" s="71">
        <f t="shared" si="59"/>
        <v>44158</v>
      </c>
      <c r="L117" s="72">
        <f t="shared" si="60"/>
        <v>2</v>
      </c>
      <c r="M117" s="73">
        <f t="shared" si="61"/>
        <v>2</v>
      </c>
      <c r="N117" s="74">
        <f t="shared" si="54"/>
        <v>1.0002346209999999</v>
      </c>
      <c r="O117" s="74">
        <f t="shared" ca="1" si="55"/>
        <v>1.000384046</v>
      </c>
      <c r="P117" s="73">
        <f t="shared" si="62"/>
        <v>0</v>
      </c>
      <c r="Q117" s="70">
        <f t="shared" ca="1" si="63"/>
        <v>0.37341419999999997</v>
      </c>
      <c r="R117" s="70">
        <f t="shared" si="64"/>
        <v>0</v>
      </c>
      <c r="S117" s="75" t="str">
        <f t="shared" si="65"/>
        <v>A+J=</v>
      </c>
      <c r="T117" s="71">
        <f t="shared" si="66"/>
        <v>44249</v>
      </c>
      <c r="U117" s="4"/>
      <c r="V117" s="115">
        <v>45211</v>
      </c>
      <c r="W117" s="117" t="s">
        <v>78</v>
      </c>
      <c r="X117" s="8"/>
      <c r="Y117" s="1"/>
      <c r="Z117" s="85"/>
      <c r="AA117" s="86"/>
      <c r="AB117" s="86"/>
      <c r="AC117" s="86"/>
      <c r="AD117" s="91"/>
      <c r="AE117" s="4"/>
      <c r="AF117" s="63"/>
      <c r="AG117" s="8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ht="12.75" x14ac:dyDescent="0.2">
      <c r="A118" s="120">
        <f t="shared" si="67"/>
        <v>44161</v>
      </c>
      <c r="B118" s="81">
        <f t="shared" ca="1" si="68"/>
        <v>972.87652601000002</v>
      </c>
      <c r="C118" s="70">
        <f t="shared" si="56"/>
        <v>972.31635414000004</v>
      </c>
      <c r="D118" s="62">
        <f t="shared" si="57"/>
        <v>44161</v>
      </c>
      <c r="E118" s="11">
        <f ca="1">IF(D118&lt;$B$1,VLOOKUP(D118,[1]DI!$A$4:$B$15000,2),0)</f>
        <v>1.9000000000000006E-2</v>
      </c>
      <c r="F118" s="12">
        <f t="shared" ca="1" si="53"/>
        <v>1.0000746899999999</v>
      </c>
      <c r="G118" s="70">
        <f ca="1">(TRUNC(PRODUCT($F$12:$F117),16))</f>
        <v>1.0082326956863701</v>
      </c>
      <c r="H118" s="70">
        <f t="shared" ca="1" si="69"/>
        <v>1.0080068147291801</v>
      </c>
      <c r="I118" s="70">
        <f t="shared" ca="1" si="70"/>
        <v>1.0002240899999999</v>
      </c>
      <c r="J118" s="142">
        <f t="shared" si="58"/>
        <v>0.03</v>
      </c>
      <c r="K118" s="71">
        <f t="shared" si="59"/>
        <v>44158</v>
      </c>
      <c r="L118" s="72">
        <f t="shared" si="60"/>
        <v>3</v>
      </c>
      <c r="M118" s="73">
        <f t="shared" si="61"/>
        <v>3</v>
      </c>
      <c r="N118" s="74">
        <f t="shared" si="54"/>
        <v>1.0003519519999999</v>
      </c>
      <c r="O118" s="74">
        <f t="shared" ca="1" si="55"/>
        <v>1.0005761209999999</v>
      </c>
      <c r="P118" s="73">
        <f t="shared" si="62"/>
        <v>0</v>
      </c>
      <c r="Q118" s="70">
        <f t="shared" ca="1" si="63"/>
        <v>0.56017187000000002</v>
      </c>
      <c r="R118" s="70">
        <f t="shared" si="64"/>
        <v>0</v>
      </c>
      <c r="S118" s="75" t="str">
        <f t="shared" si="65"/>
        <v>A+J=</v>
      </c>
      <c r="T118" s="71">
        <f t="shared" si="66"/>
        <v>44249</v>
      </c>
      <c r="U118" s="4"/>
      <c r="V118" s="115">
        <v>45232</v>
      </c>
      <c r="W118" s="116" t="s">
        <v>82</v>
      </c>
      <c r="X118" s="8"/>
      <c r="Y118" s="1"/>
      <c r="Z118" s="85"/>
      <c r="AA118" s="86"/>
      <c r="AB118" s="86"/>
      <c r="AC118" s="86"/>
      <c r="AD118" s="91"/>
      <c r="AE118" s="4"/>
      <c r="AF118" s="63"/>
      <c r="AG118" s="8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ht="12.75" x14ac:dyDescent="0.2">
      <c r="A119" s="120">
        <f t="shared" si="67"/>
        <v>44162</v>
      </c>
      <c r="B119" s="81">
        <f t="shared" ca="1" si="68"/>
        <v>973.06331381000007</v>
      </c>
      <c r="C119" s="70">
        <f t="shared" si="56"/>
        <v>972.31635414000004</v>
      </c>
      <c r="D119" s="62">
        <f t="shared" si="57"/>
        <v>44162</v>
      </c>
      <c r="E119" s="11">
        <f ca="1">IF(D119&lt;$B$1,VLOOKUP(D119,[1]DI!$A$4:$B$15000,2),0)</f>
        <v>1.9000000000000006E-2</v>
      </c>
      <c r="F119" s="12">
        <f t="shared" ca="1" si="53"/>
        <v>1.0000746899999999</v>
      </c>
      <c r="G119" s="70">
        <f ca="1">(TRUNC(PRODUCT($F$12:$F118),16))</f>
        <v>1.00830800058641</v>
      </c>
      <c r="H119" s="70">
        <f t="shared" ca="1" si="69"/>
        <v>1.0080068147291801</v>
      </c>
      <c r="I119" s="70">
        <f t="shared" ca="1" si="70"/>
        <v>1.00029879</v>
      </c>
      <c r="J119" s="142">
        <f t="shared" si="58"/>
        <v>0.03</v>
      </c>
      <c r="K119" s="71">
        <f t="shared" si="59"/>
        <v>44158</v>
      </c>
      <c r="L119" s="72">
        <f t="shared" si="60"/>
        <v>4</v>
      </c>
      <c r="M119" s="73">
        <f t="shared" si="61"/>
        <v>4</v>
      </c>
      <c r="N119" s="74">
        <f t="shared" si="54"/>
        <v>1.000469297</v>
      </c>
      <c r="O119" s="74">
        <f t="shared" ca="1" si="55"/>
        <v>1.000768227</v>
      </c>
      <c r="P119" s="73">
        <f t="shared" si="62"/>
        <v>0</v>
      </c>
      <c r="Q119" s="70">
        <f t="shared" ca="1" si="63"/>
        <v>0.74695966999999996</v>
      </c>
      <c r="R119" s="70">
        <f t="shared" si="64"/>
        <v>0</v>
      </c>
      <c r="S119" s="75" t="str">
        <f t="shared" si="65"/>
        <v>A+J=</v>
      </c>
      <c r="T119" s="71">
        <f t="shared" si="66"/>
        <v>44249</v>
      </c>
      <c r="U119" s="4"/>
      <c r="V119" s="115">
        <v>45245</v>
      </c>
      <c r="W119" s="116" t="s">
        <v>90</v>
      </c>
      <c r="X119" s="8"/>
      <c r="Y119" s="1"/>
      <c r="Z119" s="85"/>
      <c r="AA119" s="86"/>
      <c r="AB119" s="86"/>
      <c r="AC119" s="86"/>
      <c r="AD119" s="91"/>
      <c r="AE119" s="4"/>
      <c r="AF119" s="63"/>
      <c r="AG119" s="8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ht="12.75" x14ac:dyDescent="0.2">
      <c r="A120" s="120">
        <f t="shared" si="67"/>
        <v>44165</v>
      </c>
      <c r="B120" s="81">
        <f t="shared" ca="1" si="68"/>
        <v>973.2501521800001</v>
      </c>
      <c r="C120" s="70">
        <f t="shared" si="56"/>
        <v>972.31635414000004</v>
      </c>
      <c r="D120" s="62">
        <f t="shared" si="57"/>
        <v>44165</v>
      </c>
      <c r="E120" s="11">
        <f ca="1">IF(D120&lt;$B$1,VLOOKUP(D120,[1]DI!$A$4:$B$15000,2),0)</f>
        <v>1.9000000000000006E-2</v>
      </c>
      <c r="F120" s="12">
        <f t="shared" ca="1" si="53"/>
        <v>1.0000746899999999</v>
      </c>
      <c r="G120" s="70">
        <f ca="1">(TRUNC(PRODUCT($F$12:$F119),16))</f>
        <v>1.0083833111109699</v>
      </c>
      <c r="H120" s="70">
        <f t="shared" ca="1" si="69"/>
        <v>1.0080068147291801</v>
      </c>
      <c r="I120" s="70">
        <f t="shared" ca="1" si="70"/>
        <v>1.00037351</v>
      </c>
      <c r="J120" s="142">
        <f t="shared" si="58"/>
        <v>0.03</v>
      </c>
      <c r="K120" s="71">
        <f t="shared" si="59"/>
        <v>44158</v>
      </c>
      <c r="L120" s="72">
        <f t="shared" si="60"/>
        <v>5</v>
      </c>
      <c r="M120" s="73">
        <f t="shared" si="61"/>
        <v>5</v>
      </c>
      <c r="N120" s="74">
        <f t="shared" si="54"/>
        <v>1.0005866560000001</v>
      </c>
      <c r="O120" s="74">
        <f t="shared" ca="1" si="55"/>
        <v>1.000960385</v>
      </c>
      <c r="P120" s="73">
        <f t="shared" si="62"/>
        <v>0</v>
      </c>
      <c r="Q120" s="70">
        <f t="shared" ca="1" si="63"/>
        <v>0.93379804</v>
      </c>
      <c r="R120" s="70">
        <f t="shared" si="64"/>
        <v>0</v>
      </c>
      <c r="S120" s="75" t="str">
        <f t="shared" si="65"/>
        <v>A+J=</v>
      </c>
      <c r="T120" s="71">
        <f t="shared" si="66"/>
        <v>44249</v>
      </c>
      <c r="U120" s="4"/>
      <c r="V120" s="115">
        <v>45285</v>
      </c>
      <c r="W120" s="116" t="s">
        <v>84</v>
      </c>
      <c r="X120" s="8"/>
      <c r="Y120" s="1"/>
      <c r="Z120" s="85"/>
      <c r="AA120" s="86"/>
      <c r="AB120" s="86"/>
      <c r="AC120" s="86"/>
      <c r="AD120" s="91"/>
      <c r="AE120" s="4"/>
      <c r="AF120" s="63"/>
      <c r="AG120" s="8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ht="12.75" x14ac:dyDescent="0.2">
      <c r="A121" s="120">
        <f t="shared" si="67"/>
        <v>44166</v>
      </c>
      <c r="B121" s="81">
        <f t="shared" ca="1" si="68"/>
        <v>973.43701193000004</v>
      </c>
      <c r="C121" s="70">
        <f t="shared" si="56"/>
        <v>972.31635414000004</v>
      </c>
      <c r="D121" s="62">
        <f t="shared" si="57"/>
        <v>44166</v>
      </c>
      <c r="E121" s="11">
        <f ca="1">IF(D121&lt;$B$1,VLOOKUP(D121,[1]DI!$A$4:$B$15000,2),0)</f>
        <v>1.9000000000000006E-2</v>
      </c>
      <c r="F121" s="12">
        <f t="shared" ca="1" si="53"/>
        <v>1.0000746899999999</v>
      </c>
      <c r="G121" s="70">
        <f ca="1">(TRUNC(PRODUCT($F$12:$F120),16))</f>
        <v>1.0084586272604801</v>
      </c>
      <c r="H121" s="70">
        <f t="shared" ca="1" si="69"/>
        <v>1.0080068147291801</v>
      </c>
      <c r="I121" s="70">
        <f t="shared" ca="1" si="70"/>
        <v>1.00044822</v>
      </c>
      <c r="J121" s="142">
        <f t="shared" si="58"/>
        <v>0.03</v>
      </c>
      <c r="K121" s="71">
        <f t="shared" si="59"/>
        <v>44158</v>
      </c>
      <c r="L121" s="72">
        <f t="shared" si="60"/>
        <v>6</v>
      </c>
      <c r="M121" s="73">
        <f t="shared" si="61"/>
        <v>6</v>
      </c>
      <c r="N121" s="74">
        <f t="shared" si="54"/>
        <v>1.000704029</v>
      </c>
      <c r="O121" s="74">
        <f t="shared" ca="1" si="55"/>
        <v>1.0011525649999999</v>
      </c>
      <c r="P121" s="73">
        <f t="shared" si="62"/>
        <v>0</v>
      </c>
      <c r="Q121" s="70">
        <f t="shared" ca="1" si="63"/>
        <v>1.1206577900000001</v>
      </c>
      <c r="R121" s="70">
        <f t="shared" si="64"/>
        <v>0</v>
      </c>
      <c r="S121" s="75" t="str">
        <f t="shared" si="65"/>
        <v>A+J=</v>
      </c>
      <c r="T121" s="71">
        <f t="shared" si="66"/>
        <v>44249</v>
      </c>
      <c r="U121" s="4"/>
      <c r="V121" s="115">
        <v>45292</v>
      </c>
      <c r="W121" s="116" t="s">
        <v>85</v>
      </c>
      <c r="X121" s="8"/>
      <c r="Y121" s="1"/>
      <c r="Z121" s="7"/>
      <c r="AA121" s="7"/>
      <c r="AB121" s="7"/>
      <c r="AC121" s="7"/>
      <c r="AD121" s="3"/>
      <c r="AE121" s="4"/>
      <c r="AF121" s="63"/>
      <c r="AG121" s="8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ht="12.75" x14ac:dyDescent="0.2">
      <c r="A122" s="120">
        <f t="shared" si="67"/>
        <v>44167</v>
      </c>
      <c r="B122" s="81">
        <f t="shared" ca="1" si="68"/>
        <v>973.62392031000002</v>
      </c>
      <c r="C122" s="70">
        <f t="shared" si="56"/>
        <v>972.31635414000004</v>
      </c>
      <c r="D122" s="62">
        <f t="shared" si="57"/>
        <v>44167</v>
      </c>
      <c r="E122" s="11">
        <f ca="1">IF(D122&lt;$B$1,VLOOKUP(D122,[1]DI!$A$4:$B$15000,2),0)</f>
        <v>1.9000000000000006E-2</v>
      </c>
      <c r="F122" s="12">
        <f t="shared" ca="1" si="53"/>
        <v>1.0000746899999999</v>
      </c>
      <c r="G122" s="70">
        <f ca="1">(TRUNC(PRODUCT($F$12:$F121),16))</f>
        <v>1.00853394903535</v>
      </c>
      <c r="H122" s="70">
        <f t="shared" ca="1" si="69"/>
        <v>1.0080068147291801</v>
      </c>
      <c r="I122" s="70">
        <f t="shared" ca="1" si="70"/>
        <v>1.0005229499999999</v>
      </c>
      <c r="J122" s="142">
        <f t="shared" si="58"/>
        <v>0.03</v>
      </c>
      <c r="K122" s="71">
        <f t="shared" si="59"/>
        <v>44158</v>
      </c>
      <c r="L122" s="72">
        <f t="shared" si="60"/>
        <v>7</v>
      </c>
      <c r="M122" s="73">
        <f t="shared" si="61"/>
        <v>7</v>
      </c>
      <c r="N122" s="74">
        <f t="shared" si="54"/>
        <v>1.0008214150000001</v>
      </c>
      <c r="O122" s="74">
        <f t="shared" ca="1" si="55"/>
        <v>1.0013447950000001</v>
      </c>
      <c r="P122" s="73">
        <f t="shared" si="62"/>
        <v>0</v>
      </c>
      <c r="Q122" s="70">
        <f t="shared" ca="1" si="63"/>
        <v>1.3075661700000001</v>
      </c>
      <c r="R122" s="70">
        <f t="shared" si="64"/>
        <v>0</v>
      </c>
      <c r="S122" s="75" t="str">
        <f t="shared" si="65"/>
        <v>A+J=</v>
      </c>
      <c r="T122" s="71">
        <f t="shared" si="66"/>
        <v>44249</v>
      </c>
      <c r="U122" s="4"/>
      <c r="V122" s="115">
        <v>45334</v>
      </c>
      <c r="W122" s="116" t="s">
        <v>76</v>
      </c>
      <c r="X122" s="8"/>
      <c r="Y122" s="1"/>
      <c r="Z122" s="7"/>
      <c r="AA122" s="7"/>
      <c r="AB122" s="7"/>
      <c r="AC122" s="7"/>
      <c r="AD122" s="3"/>
      <c r="AE122" s="4"/>
      <c r="AF122" s="63"/>
      <c r="AG122" s="8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ht="12.75" x14ac:dyDescent="0.2">
      <c r="A123" s="120">
        <f t="shared" si="67"/>
        <v>44168</v>
      </c>
      <c r="B123" s="81">
        <f t="shared" ca="1" si="68"/>
        <v>973.81085882000002</v>
      </c>
      <c r="C123" s="70">
        <f t="shared" si="56"/>
        <v>972.31635414000004</v>
      </c>
      <c r="D123" s="62">
        <f t="shared" si="57"/>
        <v>44168</v>
      </c>
      <c r="E123" s="11">
        <f ca="1">IF(D123&lt;$B$1,VLOOKUP(D123,[1]DI!$A$4:$B$15000,2),0)</f>
        <v>1.9000000000000006E-2</v>
      </c>
      <c r="F123" s="12">
        <f t="shared" ca="1" si="53"/>
        <v>1.0000746899999999</v>
      </c>
      <c r="G123" s="70">
        <f ca="1">(TRUNC(PRODUCT($F$12:$F122),16))</f>
        <v>1.008609276436</v>
      </c>
      <c r="H123" s="70">
        <f t="shared" ca="1" si="69"/>
        <v>1.0080068147291801</v>
      </c>
      <c r="I123" s="70">
        <f t="shared" ca="1" si="70"/>
        <v>1.00059768</v>
      </c>
      <c r="J123" s="142">
        <f t="shared" si="58"/>
        <v>0.03</v>
      </c>
      <c r="K123" s="71">
        <f t="shared" si="59"/>
        <v>44158</v>
      </c>
      <c r="L123" s="72">
        <f t="shared" si="60"/>
        <v>8</v>
      </c>
      <c r="M123" s="73">
        <f t="shared" si="61"/>
        <v>8</v>
      </c>
      <c r="N123" s="74">
        <f t="shared" si="54"/>
        <v>1.000938815</v>
      </c>
      <c r="O123" s="74">
        <f t="shared" ca="1" si="55"/>
        <v>1.0015370560000001</v>
      </c>
      <c r="P123" s="73">
        <f t="shared" si="62"/>
        <v>0</v>
      </c>
      <c r="Q123" s="70">
        <f t="shared" ca="1" si="63"/>
        <v>1.4945046799999999</v>
      </c>
      <c r="R123" s="70">
        <f t="shared" si="64"/>
        <v>0</v>
      </c>
      <c r="S123" s="75" t="str">
        <f t="shared" si="65"/>
        <v>A+J=</v>
      </c>
      <c r="T123" s="71">
        <f t="shared" si="66"/>
        <v>44249</v>
      </c>
      <c r="U123" s="4"/>
      <c r="V123" s="115">
        <v>45335</v>
      </c>
      <c r="W123" s="116" t="s">
        <v>76</v>
      </c>
      <c r="X123" s="8"/>
      <c r="Y123" s="1"/>
      <c r="Z123" s="7"/>
      <c r="AA123" s="7"/>
      <c r="AB123" s="7"/>
      <c r="AC123" s="7"/>
      <c r="AD123" s="3"/>
      <c r="AE123" s="4"/>
      <c r="AF123" s="63"/>
      <c r="AG123" s="8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ht="12.75" x14ac:dyDescent="0.2">
      <c r="A124" s="120">
        <f t="shared" si="67"/>
        <v>44169</v>
      </c>
      <c r="B124" s="81">
        <f t="shared" ca="1" si="68"/>
        <v>973.99782845000004</v>
      </c>
      <c r="C124" s="70">
        <f t="shared" si="56"/>
        <v>972.31635414000004</v>
      </c>
      <c r="D124" s="62">
        <f t="shared" si="57"/>
        <v>44169</v>
      </c>
      <c r="E124" s="11">
        <f ca="1">IF(D124&lt;$B$1,VLOOKUP(D124,[1]DI!$A$4:$B$15000,2),0)</f>
        <v>1.9000000000000006E-2</v>
      </c>
      <c r="F124" s="12">
        <f t="shared" ca="1" si="53"/>
        <v>1.0000746899999999</v>
      </c>
      <c r="G124" s="70">
        <f ca="1">(TRUNC(PRODUCT($F$12:$F123),16))</f>
        <v>1.0086846094628601</v>
      </c>
      <c r="H124" s="70">
        <f t="shared" ca="1" si="69"/>
        <v>1.0080068147291801</v>
      </c>
      <c r="I124" s="70">
        <f t="shared" ca="1" si="70"/>
        <v>1.00067241</v>
      </c>
      <c r="J124" s="142">
        <f t="shared" si="58"/>
        <v>0.03</v>
      </c>
      <c r="K124" s="71">
        <f t="shared" si="59"/>
        <v>44158</v>
      </c>
      <c r="L124" s="72">
        <f t="shared" si="60"/>
        <v>9</v>
      </c>
      <c r="M124" s="73">
        <f t="shared" si="61"/>
        <v>9</v>
      </c>
      <c r="N124" s="74">
        <f t="shared" si="54"/>
        <v>1.001056229</v>
      </c>
      <c r="O124" s="74">
        <f t="shared" ca="1" si="55"/>
        <v>1.0017293490000001</v>
      </c>
      <c r="P124" s="73">
        <f t="shared" si="62"/>
        <v>0</v>
      </c>
      <c r="Q124" s="70">
        <f t="shared" ca="1" si="63"/>
        <v>1.68147431</v>
      </c>
      <c r="R124" s="70">
        <f t="shared" si="64"/>
        <v>0</v>
      </c>
      <c r="S124" s="75" t="str">
        <f t="shared" si="65"/>
        <v>A+J=</v>
      </c>
      <c r="T124" s="71">
        <f t="shared" si="66"/>
        <v>44249</v>
      </c>
      <c r="U124" s="4"/>
      <c r="V124" s="115">
        <v>45380</v>
      </c>
      <c r="W124" s="116" t="s">
        <v>86</v>
      </c>
      <c r="X124" s="8"/>
      <c r="Y124" s="1"/>
      <c r="Z124" s="7"/>
      <c r="AA124" s="7"/>
      <c r="AB124" s="7"/>
      <c r="AC124" s="7"/>
      <c r="AD124" s="3"/>
      <c r="AE124" s="4"/>
      <c r="AF124" s="63"/>
      <c r="AG124" s="8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ht="12.75" x14ac:dyDescent="0.2">
      <c r="A125" s="120">
        <f t="shared" si="67"/>
        <v>44172</v>
      </c>
      <c r="B125" s="81">
        <f t="shared" ca="1" si="68"/>
        <v>974.18483892000006</v>
      </c>
      <c r="C125" s="70">
        <f t="shared" si="56"/>
        <v>972.31635414000004</v>
      </c>
      <c r="D125" s="62">
        <f t="shared" si="57"/>
        <v>44172</v>
      </c>
      <c r="E125" s="11">
        <f ca="1">IF(D125&lt;$B$1,VLOOKUP(D125,[1]DI!$A$4:$B$15000,2),0)</f>
        <v>1.9000000000000006E-2</v>
      </c>
      <c r="F125" s="12">
        <f t="shared" ca="1" si="53"/>
        <v>1.0000746899999999</v>
      </c>
      <c r="G125" s="70">
        <f ca="1">(TRUNC(PRODUCT($F$12:$F124),16))</f>
        <v>1.0087599481163401</v>
      </c>
      <c r="H125" s="70">
        <f t="shared" ca="1" si="69"/>
        <v>1.0080068147291801</v>
      </c>
      <c r="I125" s="70">
        <f t="shared" ca="1" si="70"/>
        <v>1.00074715</v>
      </c>
      <c r="J125" s="142">
        <f t="shared" si="58"/>
        <v>0.03</v>
      </c>
      <c r="K125" s="71">
        <f t="shared" si="59"/>
        <v>44158</v>
      </c>
      <c r="L125" s="72">
        <f t="shared" si="60"/>
        <v>10</v>
      </c>
      <c r="M125" s="73">
        <f t="shared" si="61"/>
        <v>10</v>
      </c>
      <c r="N125" s="74">
        <f t="shared" si="54"/>
        <v>1.0011736570000001</v>
      </c>
      <c r="O125" s="74">
        <f t="shared" ca="1" si="55"/>
        <v>1.001921684</v>
      </c>
      <c r="P125" s="73">
        <f t="shared" si="62"/>
        <v>0</v>
      </c>
      <c r="Q125" s="70">
        <f t="shared" ca="1" si="63"/>
        <v>1.86848478</v>
      </c>
      <c r="R125" s="70">
        <f t="shared" si="64"/>
        <v>0</v>
      </c>
      <c r="S125" s="75" t="str">
        <f t="shared" si="65"/>
        <v>A+J=</v>
      </c>
      <c r="T125" s="71">
        <f t="shared" si="66"/>
        <v>44249</v>
      </c>
      <c r="U125" s="4"/>
      <c r="V125" s="115">
        <v>45413</v>
      </c>
      <c r="W125" s="116" t="s">
        <v>88</v>
      </c>
      <c r="X125" s="8"/>
      <c r="Y125" s="1"/>
      <c r="Z125" s="7"/>
      <c r="AA125" s="7"/>
      <c r="AB125" s="7"/>
      <c r="AC125" s="7"/>
      <c r="AD125" s="3"/>
      <c r="AE125" s="4"/>
      <c r="AF125" s="63"/>
      <c r="AG125" s="8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ht="12.75" x14ac:dyDescent="0.2">
      <c r="A126" s="120">
        <f t="shared" si="67"/>
        <v>44173</v>
      </c>
      <c r="B126" s="81">
        <f t="shared" ca="1" si="68"/>
        <v>974.37188827</v>
      </c>
      <c r="C126" s="70">
        <f t="shared" si="56"/>
        <v>972.31635414000004</v>
      </c>
      <c r="D126" s="62">
        <f t="shared" si="57"/>
        <v>44173</v>
      </c>
      <c r="E126" s="11">
        <f ca="1">IF(D126&lt;$B$1,VLOOKUP(D126,[1]DI!$A$4:$B$15000,2),0)</f>
        <v>1.9000000000000006E-2</v>
      </c>
      <c r="F126" s="12">
        <f t="shared" ca="1" si="53"/>
        <v>1.0000746899999999</v>
      </c>
      <c r="G126" s="70">
        <f ca="1">(TRUNC(PRODUCT($F$12:$F125),16))</f>
        <v>1.00883529239687</v>
      </c>
      <c r="H126" s="70">
        <f t="shared" ca="1" si="69"/>
        <v>1.0080068147291801</v>
      </c>
      <c r="I126" s="70">
        <f t="shared" ca="1" si="70"/>
        <v>1.0008219</v>
      </c>
      <c r="J126" s="142">
        <f t="shared" si="58"/>
        <v>0.03</v>
      </c>
      <c r="K126" s="71">
        <f t="shared" si="59"/>
        <v>44158</v>
      </c>
      <c r="L126" s="72">
        <f t="shared" si="60"/>
        <v>11</v>
      </c>
      <c r="M126" s="73">
        <f t="shared" si="61"/>
        <v>11</v>
      </c>
      <c r="N126" s="74">
        <f t="shared" si="54"/>
        <v>1.001291098</v>
      </c>
      <c r="O126" s="74">
        <f t="shared" ca="1" si="55"/>
        <v>1.0021140589999999</v>
      </c>
      <c r="P126" s="73">
        <f t="shared" si="62"/>
        <v>0</v>
      </c>
      <c r="Q126" s="70">
        <f t="shared" ca="1" si="63"/>
        <v>2.0555341299999998</v>
      </c>
      <c r="R126" s="70">
        <f t="shared" si="64"/>
        <v>0</v>
      </c>
      <c r="S126" s="75" t="str">
        <f t="shared" si="65"/>
        <v>A+J=</v>
      </c>
      <c r="T126" s="71">
        <f t="shared" si="66"/>
        <v>44249</v>
      </c>
      <c r="U126" s="4"/>
      <c r="V126" s="115">
        <v>45442</v>
      </c>
      <c r="W126" s="116" t="s">
        <v>87</v>
      </c>
      <c r="X126" s="8"/>
      <c r="Y126" s="1"/>
      <c r="Z126" s="7"/>
      <c r="AA126" s="7"/>
      <c r="AB126" s="7"/>
      <c r="AC126" s="7"/>
      <c r="AD126" s="3"/>
      <c r="AE126" s="4"/>
      <c r="AF126" s="63"/>
      <c r="AG126" s="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ht="12.75" x14ac:dyDescent="0.2">
      <c r="A127" s="120">
        <f t="shared" si="67"/>
        <v>44174</v>
      </c>
      <c r="B127" s="81">
        <f t="shared" ca="1" si="68"/>
        <v>974.55896875000008</v>
      </c>
      <c r="C127" s="70">
        <f t="shared" si="56"/>
        <v>972.31635414000004</v>
      </c>
      <c r="D127" s="62">
        <f t="shared" si="57"/>
        <v>44174</v>
      </c>
      <c r="E127" s="11">
        <f ca="1">IF(D127&lt;$B$1,VLOOKUP(D127,[1]DI!$A$4:$B$15000,2),0)</f>
        <v>1.9000000000000006E-2</v>
      </c>
      <c r="F127" s="12">
        <f t="shared" ca="1" si="53"/>
        <v>1.0000746899999999</v>
      </c>
      <c r="G127" s="70">
        <f ca="1">(TRUNC(PRODUCT($F$12:$F126),16))</f>
        <v>1.0089106423048599</v>
      </c>
      <c r="H127" s="70">
        <f t="shared" ca="1" si="69"/>
        <v>1.0080068147291801</v>
      </c>
      <c r="I127" s="70">
        <f t="shared" ca="1" si="70"/>
        <v>1.0008966500000001</v>
      </c>
      <c r="J127" s="142">
        <f t="shared" si="58"/>
        <v>0.03</v>
      </c>
      <c r="K127" s="71">
        <f t="shared" si="59"/>
        <v>44158</v>
      </c>
      <c r="L127" s="72">
        <f t="shared" si="60"/>
        <v>12</v>
      </c>
      <c r="M127" s="73">
        <f t="shared" si="61"/>
        <v>12</v>
      </c>
      <c r="N127" s="74">
        <f t="shared" si="54"/>
        <v>1.0014085530000001</v>
      </c>
      <c r="O127" s="74">
        <f t="shared" ca="1" si="55"/>
        <v>1.0023064660000001</v>
      </c>
      <c r="P127" s="73">
        <f t="shared" si="62"/>
        <v>0</v>
      </c>
      <c r="Q127" s="70">
        <f t="shared" ca="1" si="63"/>
        <v>2.24261461</v>
      </c>
      <c r="R127" s="70">
        <f t="shared" si="64"/>
        <v>0</v>
      </c>
      <c r="S127" s="75" t="str">
        <f t="shared" si="65"/>
        <v>A+J=</v>
      </c>
      <c r="T127" s="71">
        <f t="shared" si="66"/>
        <v>44249</v>
      </c>
      <c r="U127" s="4"/>
      <c r="V127" s="115">
        <v>45611</v>
      </c>
      <c r="W127" s="116" t="s">
        <v>90</v>
      </c>
      <c r="X127" s="8"/>
      <c r="Y127" s="1"/>
      <c r="Z127" s="7"/>
      <c r="AA127" s="7"/>
      <c r="AB127" s="7"/>
      <c r="AC127" s="7"/>
      <c r="AD127" s="3"/>
      <c r="AE127" s="4"/>
      <c r="AF127" s="63"/>
      <c r="AG127" s="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ht="12.75" x14ac:dyDescent="0.2">
      <c r="A128" s="120">
        <f t="shared" si="67"/>
        <v>44175</v>
      </c>
      <c r="B128" s="81">
        <f t="shared" ca="1" si="68"/>
        <v>974.74608908000005</v>
      </c>
      <c r="C128" s="70">
        <f t="shared" si="56"/>
        <v>972.31635414000004</v>
      </c>
      <c r="D128" s="62">
        <f t="shared" si="57"/>
        <v>44175</v>
      </c>
      <c r="E128" s="11">
        <f ca="1">IF(D128&lt;$B$1,VLOOKUP(D128,[1]DI!$A$4:$B$15000,2),0)</f>
        <v>1.9000000000000006E-2</v>
      </c>
      <c r="F128" s="12">
        <f t="shared" ca="1" si="53"/>
        <v>1.0000746899999999</v>
      </c>
      <c r="G128" s="70">
        <f ca="1">(TRUNC(PRODUCT($F$12:$F127),16))</f>
        <v>1.0089859978407301</v>
      </c>
      <c r="H128" s="70">
        <f t="shared" ca="1" si="69"/>
        <v>1.0080068147291801</v>
      </c>
      <c r="I128" s="70">
        <f t="shared" ca="1" si="70"/>
        <v>1.00097141</v>
      </c>
      <c r="J128" s="142">
        <f t="shared" si="58"/>
        <v>0.03</v>
      </c>
      <c r="K128" s="71">
        <f t="shared" si="59"/>
        <v>44158</v>
      </c>
      <c r="L128" s="72">
        <f t="shared" si="60"/>
        <v>13</v>
      </c>
      <c r="M128" s="73">
        <f t="shared" si="61"/>
        <v>13</v>
      </c>
      <c r="N128" s="74">
        <f t="shared" si="54"/>
        <v>1.001526022</v>
      </c>
      <c r="O128" s="74">
        <f t="shared" ca="1" si="55"/>
        <v>1.002498914</v>
      </c>
      <c r="P128" s="73">
        <f t="shared" si="62"/>
        <v>0</v>
      </c>
      <c r="Q128" s="70">
        <f t="shared" ca="1" si="63"/>
        <v>2.4297349399999999</v>
      </c>
      <c r="R128" s="70">
        <f t="shared" si="64"/>
        <v>0</v>
      </c>
      <c r="S128" s="75" t="str">
        <f t="shared" si="65"/>
        <v>A+J=</v>
      </c>
      <c r="T128" s="71">
        <f t="shared" si="66"/>
        <v>44249</v>
      </c>
      <c r="U128" s="4"/>
      <c r="V128" s="115">
        <v>45651</v>
      </c>
      <c r="W128" s="116" t="s">
        <v>84</v>
      </c>
      <c r="X128" s="8"/>
      <c r="Y128" s="1"/>
      <c r="Z128" s="7"/>
      <c r="AA128" s="7"/>
      <c r="AB128" s="7"/>
      <c r="AC128" s="7"/>
      <c r="AD128" s="3"/>
      <c r="AE128" s="4"/>
      <c r="AF128" s="63"/>
      <c r="AG128" s="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201" ht="12.75" x14ac:dyDescent="0.2">
      <c r="A129" s="120">
        <f t="shared" si="67"/>
        <v>44176</v>
      </c>
      <c r="B129" s="81">
        <f t="shared" ca="1" si="68"/>
        <v>974.93324054000004</v>
      </c>
      <c r="C129" s="70">
        <f t="shared" si="56"/>
        <v>972.31635414000004</v>
      </c>
      <c r="D129" s="62">
        <f t="shared" si="57"/>
        <v>44176</v>
      </c>
      <c r="E129" s="11">
        <f ca="1">IF(D129&lt;$B$1,VLOOKUP(D129,[1]DI!$A$4:$B$15000,2),0)</f>
        <v>1.9000000000000006E-2</v>
      </c>
      <c r="F129" s="12">
        <f t="shared" ca="1" si="53"/>
        <v>1.0000746899999999</v>
      </c>
      <c r="G129" s="70">
        <f ca="1">(TRUNC(PRODUCT($F$12:$F128),16))</f>
        <v>1.00906135900491</v>
      </c>
      <c r="H129" s="70">
        <f t="shared" ca="1" si="69"/>
        <v>1.0080068147291801</v>
      </c>
      <c r="I129" s="70">
        <f t="shared" ca="1" si="70"/>
        <v>1.00104617</v>
      </c>
      <c r="J129" s="142">
        <f t="shared" si="58"/>
        <v>0.03</v>
      </c>
      <c r="K129" s="71">
        <f t="shared" si="59"/>
        <v>44158</v>
      </c>
      <c r="L129" s="72">
        <f t="shared" si="60"/>
        <v>14</v>
      </c>
      <c r="M129" s="73">
        <f t="shared" si="61"/>
        <v>14</v>
      </c>
      <c r="N129" s="74">
        <f t="shared" si="54"/>
        <v>1.0016435050000001</v>
      </c>
      <c r="O129" s="74">
        <f t="shared" ca="1" si="55"/>
        <v>1.002691394</v>
      </c>
      <c r="P129" s="73">
        <f t="shared" si="62"/>
        <v>0</v>
      </c>
      <c r="Q129" s="70">
        <f t="shared" ca="1" si="63"/>
        <v>2.6168863999999998</v>
      </c>
      <c r="R129" s="70">
        <f t="shared" si="64"/>
        <v>0</v>
      </c>
      <c r="S129" s="75" t="str">
        <f t="shared" si="65"/>
        <v>A+J=</v>
      </c>
      <c r="T129" s="71">
        <f t="shared" si="66"/>
        <v>44249</v>
      </c>
      <c r="U129" s="4"/>
      <c r="V129" s="115">
        <v>45658</v>
      </c>
      <c r="W129" s="116" t="s">
        <v>85</v>
      </c>
      <c r="X129" s="8"/>
      <c r="Y129" s="1"/>
      <c r="Z129" s="7"/>
      <c r="AA129" s="7"/>
      <c r="AB129" s="7"/>
      <c r="AC129" s="7"/>
      <c r="AD129" s="3"/>
      <c r="AE129" s="4"/>
      <c r="AF129" s="63"/>
      <c r="AG129" s="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201" ht="12.75" x14ac:dyDescent="0.2">
      <c r="A130" s="120">
        <f t="shared" si="67"/>
        <v>44179</v>
      </c>
      <c r="B130" s="81">
        <f t="shared" ca="1" si="68"/>
        <v>975.12043185000005</v>
      </c>
      <c r="C130" s="70">
        <f t="shared" si="56"/>
        <v>972.31635414000004</v>
      </c>
      <c r="D130" s="62">
        <f t="shared" si="57"/>
        <v>44179</v>
      </c>
      <c r="E130" s="11">
        <f ca="1">IF(D130&lt;$B$1,VLOOKUP(D130,[1]DI!$A$4:$B$15000,2),0)</f>
        <v>1.9000000000000006E-2</v>
      </c>
      <c r="F130" s="12">
        <f t="shared" ca="1" si="53"/>
        <v>1.0000746899999999</v>
      </c>
      <c r="G130" s="70">
        <f ca="1">(TRUNC(PRODUCT($F$12:$F129),16))</f>
        <v>1.0091367257978101</v>
      </c>
      <c r="H130" s="70">
        <f t="shared" ca="1" si="69"/>
        <v>1.0080068147291801</v>
      </c>
      <c r="I130" s="70">
        <f t="shared" ca="1" si="70"/>
        <v>1.0011209400000001</v>
      </c>
      <c r="J130" s="142">
        <f t="shared" si="58"/>
        <v>0.03</v>
      </c>
      <c r="K130" s="71">
        <f t="shared" si="59"/>
        <v>44158</v>
      </c>
      <c r="L130" s="72">
        <f t="shared" si="60"/>
        <v>15</v>
      </c>
      <c r="M130" s="73">
        <f t="shared" si="61"/>
        <v>15</v>
      </c>
      <c r="N130" s="74">
        <f t="shared" si="54"/>
        <v>1.001761001</v>
      </c>
      <c r="O130" s="74">
        <f t="shared" ca="1" si="55"/>
        <v>1.002883915</v>
      </c>
      <c r="P130" s="73">
        <f t="shared" si="62"/>
        <v>0</v>
      </c>
      <c r="Q130" s="70">
        <f t="shared" ca="1" si="63"/>
        <v>2.8040777100000001</v>
      </c>
      <c r="R130" s="70">
        <f t="shared" si="64"/>
        <v>0</v>
      </c>
      <c r="S130" s="75" t="str">
        <f t="shared" si="65"/>
        <v>A+J=</v>
      </c>
      <c r="T130" s="71">
        <f t="shared" si="66"/>
        <v>44249</v>
      </c>
      <c r="U130" s="4"/>
      <c r="V130" s="115">
        <v>45719</v>
      </c>
      <c r="W130" s="116" t="s">
        <v>76</v>
      </c>
      <c r="X130" s="8"/>
      <c r="Y130" s="1"/>
      <c r="Z130" s="7"/>
      <c r="AA130" s="7"/>
      <c r="AB130" s="7"/>
      <c r="AC130" s="7"/>
      <c r="AD130" s="3"/>
      <c r="AE130" s="4"/>
      <c r="AF130" s="63"/>
      <c r="AG130" s="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201" ht="12.75" x14ac:dyDescent="0.2">
      <c r="A131" s="120">
        <f t="shared" si="67"/>
        <v>44180</v>
      </c>
      <c r="B131" s="81">
        <f t="shared" ca="1" si="68"/>
        <v>975.30765428000007</v>
      </c>
      <c r="C131" s="70">
        <f t="shared" si="56"/>
        <v>972.31635414000004</v>
      </c>
      <c r="D131" s="62">
        <f t="shared" si="57"/>
        <v>44180</v>
      </c>
      <c r="E131" s="11">
        <f ca="1">IF(D131&lt;$B$1,VLOOKUP(D131,[1]DI!$A$4:$B$15000,2),0)</f>
        <v>1.9000000000000006E-2</v>
      </c>
      <c r="F131" s="12">
        <f t="shared" ca="1" si="53"/>
        <v>1.0000746899999999</v>
      </c>
      <c r="G131" s="70">
        <f ca="1">(TRUNC(PRODUCT($F$12:$F130),16))</f>
        <v>1.00921209821986</v>
      </c>
      <c r="H131" s="70">
        <f t="shared" ca="1" si="69"/>
        <v>1.0080068147291801</v>
      </c>
      <c r="I131" s="70">
        <f t="shared" ca="1" si="70"/>
        <v>1.00119571</v>
      </c>
      <c r="J131" s="142">
        <f t="shared" si="58"/>
        <v>0.03</v>
      </c>
      <c r="K131" s="71">
        <f t="shared" si="59"/>
        <v>44158</v>
      </c>
      <c r="L131" s="72">
        <f t="shared" si="60"/>
        <v>16</v>
      </c>
      <c r="M131" s="73">
        <f t="shared" si="61"/>
        <v>16</v>
      </c>
      <c r="N131" s="74">
        <f t="shared" si="54"/>
        <v>1.001878512</v>
      </c>
      <c r="O131" s="74">
        <f t="shared" ca="1" si="55"/>
        <v>1.0030764679999999</v>
      </c>
      <c r="P131" s="73">
        <f t="shared" si="62"/>
        <v>0</v>
      </c>
      <c r="Q131" s="70">
        <f t="shared" ca="1" si="63"/>
        <v>2.9913001399999999</v>
      </c>
      <c r="R131" s="70">
        <f t="shared" si="64"/>
        <v>0</v>
      </c>
      <c r="S131" s="75" t="str">
        <f t="shared" si="65"/>
        <v>A+J=</v>
      </c>
      <c r="T131" s="71">
        <f t="shared" si="66"/>
        <v>44249</v>
      </c>
      <c r="U131" s="4"/>
      <c r="V131" s="115">
        <v>45720</v>
      </c>
      <c r="W131" s="116" t="s">
        <v>76</v>
      </c>
      <c r="X131" s="8"/>
      <c r="Y131" s="1"/>
      <c r="Z131" s="7"/>
      <c r="AA131" s="7"/>
      <c r="AB131" s="7"/>
      <c r="AC131" s="7"/>
      <c r="AD131" s="3"/>
      <c r="AE131" s="4"/>
      <c r="AF131" s="63"/>
      <c r="AG131" s="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201" ht="12.75" x14ac:dyDescent="0.2">
      <c r="A132" s="120">
        <f t="shared" si="67"/>
        <v>44181</v>
      </c>
      <c r="B132" s="81">
        <f t="shared" ca="1" si="68"/>
        <v>975.49491657999999</v>
      </c>
      <c r="C132" s="70">
        <f t="shared" si="56"/>
        <v>972.31635414000004</v>
      </c>
      <c r="D132" s="62">
        <f t="shared" si="57"/>
        <v>44181</v>
      </c>
      <c r="E132" s="11">
        <f ca="1">IF(D132&lt;$B$1,VLOOKUP(D132,[1]DI!$A$4:$B$15000,2),0)</f>
        <v>1.9000000000000006E-2</v>
      </c>
      <c r="F132" s="12">
        <f t="shared" ca="1" si="53"/>
        <v>1.0000746899999999</v>
      </c>
      <c r="G132" s="70">
        <f ca="1">(TRUNC(PRODUCT($F$12:$F131),16))</f>
        <v>1.0092874762714801</v>
      </c>
      <c r="H132" s="70">
        <f t="shared" ca="1" si="69"/>
        <v>1.0080068147291801</v>
      </c>
      <c r="I132" s="70">
        <f t="shared" ca="1" si="70"/>
        <v>1.00127049</v>
      </c>
      <c r="J132" s="142">
        <f t="shared" si="58"/>
        <v>0.03</v>
      </c>
      <c r="K132" s="71">
        <f t="shared" si="59"/>
        <v>44158</v>
      </c>
      <c r="L132" s="72">
        <f t="shared" si="60"/>
        <v>17</v>
      </c>
      <c r="M132" s="73">
        <f t="shared" si="61"/>
        <v>17</v>
      </c>
      <c r="N132" s="74">
        <f t="shared" si="54"/>
        <v>1.001996036</v>
      </c>
      <c r="O132" s="74">
        <f t="shared" ca="1" si="55"/>
        <v>1.003269062</v>
      </c>
      <c r="P132" s="73">
        <f t="shared" si="62"/>
        <v>0</v>
      </c>
      <c r="Q132" s="70">
        <f t="shared" ca="1" si="63"/>
        <v>3.1785624399999999</v>
      </c>
      <c r="R132" s="70">
        <f t="shared" si="64"/>
        <v>0</v>
      </c>
      <c r="S132" s="75" t="str">
        <f t="shared" si="65"/>
        <v>A+J=</v>
      </c>
      <c r="T132" s="71">
        <f t="shared" si="66"/>
        <v>44249</v>
      </c>
      <c r="U132" s="4"/>
      <c r="V132" s="115">
        <v>45765</v>
      </c>
      <c r="W132" s="116" t="s">
        <v>86</v>
      </c>
      <c r="X132" s="8"/>
      <c r="Y132" s="1"/>
      <c r="Z132" s="7"/>
      <c r="AA132" s="7"/>
      <c r="AB132" s="7"/>
      <c r="AC132" s="7"/>
      <c r="AD132" s="3"/>
      <c r="AE132" s="4"/>
      <c r="AF132" s="63"/>
      <c r="AG132" s="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201" ht="12.75" x14ac:dyDescent="0.2">
      <c r="A133" s="120">
        <f t="shared" si="67"/>
        <v>44182</v>
      </c>
      <c r="B133" s="81">
        <f t="shared" ca="1" si="68"/>
        <v>975.6822080500001</v>
      </c>
      <c r="C133" s="70">
        <f t="shared" si="56"/>
        <v>972.31635414000004</v>
      </c>
      <c r="D133" s="62">
        <f t="shared" si="57"/>
        <v>44182</v>
      </c>
      <c r="E133" s="11">
        <f ca="1">IF(D133&lt;$B$1,VLOOKUP(D133,[1]DI!$A$4:$B$15000,2),0)</f>
        <v>1.9000000000000006E-2</v>
      </c>
      <c r="F133" s="12">
        <f t="shared" ca="1" si="53"/>
        <v>1.0000746899999999</v>
      </c>
      <c r="G133" s="70">
        <f ca="1">(TRUNC(PRODUCT($F$12:$F132),16))</f>
        <v>1.0093628599530799</v>
      </c>
      <c r="H133" s="70">
        <f t="shared" ca="1" si="69"/>
        <v>1.0080068147291801</v>
      </c>
      <c r="I133" s="70">
        <f t="shared" ca="1" si="70"/>
        <v>1.0013452700000001</v>
      </c>
      <c r="J133" s="142">
        <f t="shared" si="58"/>
        <v>0.03</v>
      </c>
      <c r="K133" s="71">
        <f t="shared" si="59"/>
        <v>44158</v>
      </c>
      <c r="L133" s="72">
        <f t="shared" si="60"/>
        <v>18</v>
      </c>
      <c r="M133" s="73">
        <f t="shared" si="61"/>
        <v>18</v>
      </c>
      <c r="N133" s="74">
        <f t="shared" si="54"/>
        <v>1.0021135729999999</v>
      </c>
      <c r="O133" s="74">
        <f t="shared" ca="1" si="55"/>
        <v>1.0034616860000001</v>
      </c>
      <c r="P133" s="73">
        <f t="shared" si="62"/>
        <v>0</v>
      </c>
      <c r="Q133" s="70">
        <f t="shared" ca="1" si="63"/>
        <v>3.3658539099999998</v>
      </c>
      <c r="R133" s="70">
        <f t="shared" si="64"/>
        <v>0</v>
      </c>
      <c r="S133" s="75" t="str">
        <f t="shared" si="65"/>
        <v>A+J=</v>
      </c>
      <c r="T133" s="71">
        <f t="shared" si="66"/>
        <v>44249</v>
      </c>
      <c r="U133" s="4"/>
      <c r="V133" s="115">
        <v>45768</v>
      </c>
      <c r="W133" s="116" t="s">
        <v>77</v>
      </c>
      <c r="X133" s="8"/>
      <c r="Y133" s="1"/>
      <c r="Z133" s="7"/>
      <c r="AA133" s="7"/>
      <c r="AB133" s="7"/>
      <c r="AC133" s="7"/>
      <c r="AD133" s="1"/>
      <c r="AE133" s="4"/>
      <c r="AF133" s="1"/>
      <c r="AG133" s="8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201" ht="12.75" x14ac:dyDescent="0.2">
      <c r="A134" s="120">
        <f t="shared" si="67"/>
        <v>44183</v>
      </c>
      <c r="B134" s="81">
        <f t="shared" ca="1" si="68"/>
        <v>975.86954132000005</v>
      </c>
      <c r="C134" s="70">
        <f t="shared" si="56"/>
        <v>972.31635414000004</v>
      </c>
      <c r="D134" s="62">
        <f t="shared" si="57"/>
        <v>44183</v>
      </c>
      <c r="E134" s="11">
        <f ca="1">IF(D134&lt;$B$1,VLOOKUP(D134,[1]DI!$A$4:$B$15000,2),0)</f>
        <v>1.9000000000000006E-2</v>
      </c>
      <c r="F134" s="12">
        <f t="shared" ca="1" si="53"/>
        <v>1.0000746899999999</v>
      </c>
      <c r="G134" s="70">
        <f ca="1">(TRUNC(PRODUCT($F$12:$F133),16))</f>
        <v>1.00943824926509</v>
      </c>
      <c r="H134" s="70">
        <f t="shared" ca="1" si="69"/>
        <v>1.0080068147291801</v>
      </c>
      <c r="I134" s="70">
        <f t="shared" ca="1" si="70"/>
        <v>1.0014200600000001</v>
      </c>
      <c r="J134" s="142">
        <f t="shared" si="58"/>
        <v>0.03</v>
      </c>
      <c r="K134" s="71">
        <f t="shared" si="59"/>
        <v>44158</v>
      </c>
      <c r="L134" s="72">
        <f t="shared" si="60"/>
        <v>19</v>
      </c>
      <c r="M134" s="73">
        <f t="shared" si="61"/>
        <v>19</v>
      </c>
      <c r="N134" s="74">
        <f t="shared" si="54"/>
        <v>1.002231125</v>
      </c>
      <c r="O134" s="74">
        <f t="shared" ca="1" si="55"/>
        <v>1.0036543529999999</v>
      </c>
      <c r="P134" s="73">
        <f t="shared" si="62"/>
        <v>0</v>
      </c>
      <c r="Q134" s="70">
        <f t="shared" ca="1" si="63"/>
        <v>3.5531871800000001</v>
      </c>
      <c r="R134" s="70">
        <f t="shared" si="64"/>
        <v>0</v>
      </c>
      <c r="S134" s="75" t="str">
        <f t="shared" si="65"/>
        <v>A+J=</v>
      </c>
      <c r="T134" s="71">
        <f t="shared" si="66"/>
        <v>44249</v>
      </c>
      <c r="U134" s="15"/>
      <c r="V134" s="115">
        <v>45778</v>
      </c>
      <c r="W134" s="116" t="s">
        <v>79</v>
      </c>
      <c r="X134" s="16"/>
      <c r="Y134" s="18"/>
      <c r="Z134" s="67"/>
      <c r="AA134" s="67"/>
      <c r="AB134" s="67"/>
      <c r="AC134" s="67"/>
      <c r="AD134" s="18"/>
      <c r="AE134" s="15"/>
      <c r="AF134" s="18"/>
      <c r="AG134" s="16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</row>
    <row r="135" spans="1:201" ht="12.75" x14ac:dyDescent="0.2">
      <c r="A135" s="120">
        <f t="shared" si="67"/>
        <v>44186</v>
      </c>
      <c r="B135" s="81">
        <f t="shared" ca="1" si="68"/>
        <v>976.05691543</v>
      </c>
      <c r="C135" s="70">
        <f t="shared" si="56"/>
        <v>972.31635414000004</v>
      </c>
      <c r="D135" s="62">
        <f t="shared" si="57"/>
        <v>44186</v>
      </c>
      <c r="E135" s="11">
        <f ca="1">IF(D135&lt;$B$1,VLOOKUP(D135,[1]DI!$A$4:$B$15000,2),0)</f>
        <v>1.9000000000000006E-2</v>
      </c>
      <c r="F135" s="12">
        <f t="shared" ca="1" si="53"/>
        <v>1.0000746899999999</v>
      </c>
      <c r="G135" s="70">
        <f ca="1">(TRUNC(PRODUCT($F$12:$F134),16))</f>
        <v>1.00951364420793</v>
      </c>
      <c r="H135" s="70">
        <f t="shared" ca="1" si="69"/>
        <v>1.0080068147291801</v>
      </c>
      <c r="I135" s="70">
        <f t="shared" ca="1" si="70"/>
        <v>1.00149486</v>
      </c>
      <c r="J135" s="142">
        <f t="shared" si="58"/>
        <v>0.03</v>
      </c>
      <c r="K135" s="71">
        <f t="shared" si="59"/>
        <v>44158</v>
      </c>
      <c r="L135" s="72">
        <f t="shared" si="60"/>
        <v>20</v>
      </c>
      <c r="M135" s="73">
        <f t="shared" si="61"/>
        <v>20</v>
      </c>
      <c r="N135" s="74">
        <f t="shared" si="54"/>
        <v>1.0023486909999999</v>
      </c>
      <c r="O135" s="74">
        <f t="shared" ca="1" si="55"/>
        <v>1.003847062</v>
      </c>
      <c r="P135" s="73">
        <f t="shared" si="62"/>
        <v>0</v>
      </c>
      <c r="Q135" s="70">
        <f t="shared" ca="1" si="63"/>
        <v>3.74056129</v>
      </c>
      <c r="R135" s="70">
        <f t="shared" si="64"/>
        <v>0</v>
      </c>
      <c r="S135" s="75" t="str">
        <f t="shared" si="65"/>
        <v>A+J=</v>
      </c>
      <c r="T135" s="71">
        <f t="shared" si="66"/>
        <v>44249</v>
      </c>
      <c r="U135" s="4"/>
      <c r="V135" s="115">
        <v>45827</v>
      </c>
      <c r="W135" s="116" t="s">
        <v>87</v>
      </c>
      <c r="X135" s="8"/>
      <c r="Y135" s="1"/>
      <c r="Z135" s="7"/>
      <c r="AA135" s="7"/>
      <c r="AB135" s="7"/>
      <c r="AC135" s="7"/>
      <c r="AD135" s="1"/>
      <c r="AE135" s="4"/>
      <c r="AF135" s="1"/>
      <c r="AG135" s="8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201" ht="12.75" x14ac:dyDescent="0.2">
      <c r="A136" s="120">
        <f t="shared" si="67"/>
        <v>44187</v>
      </c>
      <c r="B136" s="81">
        <f t="shared" ca="1" si="68"/>
        <v>976.24431871000002</v>
      </c>
      <c r="C136" s="70">
        <f t="shared" si="56"/>
        <v>972.31635414000004</v>
      </c>
      <c r="D136" s="62">
        <f t="shared" si="57"/>
        <v>44187</v>
      </c>
      <c r="E136" s="11">
        <f ca="1">IF(D136&lt;$B$1,VLOOKUP(D136,[1]DI!$A$4:$B$15000,2),0)</f>
        <v>1.9000000000000006E-2</v>
      </c>
      <c r="F136" s="12">
        <f t="shared" ca="1" si="53"/>
        <v>1.0000746899999999</v>
      </c>
      <c r="G136" s="70">
        <f ca="1">(TRUNC(PRODUCT($F$12:$F135),16))</f>
        <v>1.0095890447820099</v>
      </c>
      <c r="H136" s="70">
        <f t="shared" ca="1" si="69"/>
        <v>1.0080068147291801</v>
      </c>
      <c r="I136" s="70">
        <f t="shared" ca="1" si="70"/>
        <v>1.0015696599999999</v>
      </c>
      <c r="J136" s="142">
        <f t="shared" si="58"/>
        <v>0.03</v>
      </c>
      <c r="K136" s="71">
        <f t="shared" si="59"/>
        <v>44158</v>
      </c>
      <c r="L136" s="72">
        <f t="shared" si="60"/>
        <v>21</v>
      </c>
      <c r="M136" s="73">
        <f t="shared" si="61"/>
        <v>21</v>
      </c>
      <c r="N136" s="74">
        <f t="shared" si="54"/>
        <v>1.00246627</v>
      </c>
      <c r="O136" s="74">
        <f t="shared" ca="1" si="55"/>
        <v>1.004039801</v>
      </c>
      <c r="P136" s="73">
        <f t="shared" si="62"/>
        <v>0</v>
      </c>
      <c r="Q136" s="70">
        <f t="shared" ca="1" si="63"/>
        <v>3.9279645699999999</v>
      </c>
      <c r="R136" s="70">
        <f t="shared" si="64"/>
        <v>0</v>
      </c>
      <c r="S136" s="75" t="str">
        <f t="shared" si="65"/>
        <v>A+J=</v>
      </c>
      <c r="T136" s="71">
        <f t="shared" si="66"/>
        <v>44249</v>
      </c>
      <c r="U136" s="4"/>
      <c r="V136" s="115">
        <v>46016</v>
      </c>
      <c r="W136" s="116" t="s">
        <v>84</v>
      </c>
      <c r="X136" s="8"/>
      <c r="Y136" s="1"/>
      <c r="Z136" s="7"/>
      <c r="AA136" s="7"/>
      <c r="AB136" s="7"/>
      <c r="AC136" s="7"/>
      <c r="AD136" s="1"/>
      <c r="AE136" s="4"/>
      <c r="AF136" s="1"/>
      <c r="AG136" s="8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201" ht="12.75" x14ac:dyDescent="0.2">
      <c r="A137" s="120">
        <f t="shared" si="67"/>
        <v>44188</v>
      </c>
      <c r="B137" s="81">
        <f t="shared" ca="1" si="68"/>
        <v>976.43176283000003</v>
      </c>
      <c r="C137" s="70">
        <f t="shared" si="56"/>
        <v>972.31635414000004</v>
      </c>
      <c r="D137" s="62">
        <f t="shared" si="57"/>
        <v>44188</v>
      </c>
      <c r="E137" s="11">
        <f ca="1">IF(D137&lt;$B$1,VLOOKUP(D137,[1]DI!$A$4:$B$15000,2),0)</f>
        <v>1.9000000000000006E-2</v>
      </c>
      <c r="F137" s="12">
        <f t="shared" ca="1" si="53"/>
        <v>1.0000746899999999</v>
      </c>
      <c r="G137" s="70">
        <f ca="1">(TRUNC(PRODUCT($F$12:$F136),16))</f>
        <v>1.0096644509877699</v>
      </c>
      <c r="H137" s="70">
        <f t="shared" ca="1" si="69"/>
        <v>1.0080068147291801</v>
      </c>
      <c r="I137" s="70">
        <f t="shared" ca="1" si="70"/>
        <v>1.00164447</v>
      </c>
      <c r="J137" s="142">
        <f t="shared" si="58"/>
        <v>0.03</v>
      </c>
      <c r="K137" s="71">
        <f t="shared" si="59"/>
        <v>44158</v>
      </c>
      <c r="L137" s="72">
        <f t="shared" si="60"/>
        <v>22</v>
      </c>
      <c r="M137" s="73">
        <f t="shared" si="61"/>
        <v>22</v>
      </c>
      <c r="N137" s="74">
        <f t="shared" si="54"/>
        <v>1.0025838629999999</v>
      </c>
      <c r="O137" s="74">
        <f t="shared" ca="1" si="55"/>
        <v>1.004232582</v>
      </c>
      <c r="P137" s="73">
        <f t="shared" si="62"/>
        <v>0</v>
      </c>
      <c r="Q137" s="70">
        <f t="shared" ca="1" si="63"/>
        <v>4.1154086899999998</v>
      </c>
      <c r="R137" s="70">
        <f t="shared" si="64"/>
        <v>0</v>
      </c>
      <c r="S137" s="75" t="str">
        <f t="shared" si="65"/>
        <v>A+J=</v>
      </c>
      <c r="T137" s="71">
        <f t="shared" si="66"/>
        <v>44249</v>
      </c>
      <c r="U137" s="4"/>
      <c r="V137" s="115">
        <v>46023</v>
      </c>
      <c r="W137" s="116" t="s">
        <v>85</v>
      </c>
      <c r="X137" s="8"/>
      <c r="Y137" s="1"/>
      <c r="Z137" s="7"/>
      <c r="AA137" s="63"/>
      <c r="AB137" s="63"/>
      <c r="AC137" s="3"/>
      <c r="AD137" s="1"/>
      <c r="AE137" s="4"/>
      <c r="AF137" s="1"/>
      <c r="AG137" s="8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201" ht="12.75" x14ac:dyDescent="0.2">
      <c r="A138" s="120">
        <f t="shared" si="67"/>
        <v>44189</v>
      </c>
      <c r="B138" s="81">
        <f t="shared" ca="1" si="68"/>
        <v>976.61923807000005</v>
      </c>
      <c r="C138" s="70">
        <f t="shared" si="56"/>
        <v>972.31635414000004</v>
      </c>
      <c r="D138" s="62">
        <f t="shared" si="57"/>
        <v>44189</v>
      </c>
      <c r="E138" s="11">
        <f ca="1">IF(D138&lt;$B$1,VLOOKUP(D138,[1]DI!$A$4:$B$15000,2),0)</f>
        <v>1.9000000000000006E-2</v>
      </c>
      <c r="F138" s="12">
        <f t="shared" ca="1" si="53"/>
        <v>1.0000746899999999</v>
      </c>
      <c r="G138" s="70">
        <f ca="1">(TRUNC(PRODUCT($F$12:$F137),16))</f>
        <v>1.00973986282561</v>
      </c>
      <c r="H138" s="70">
        <f t="shared" ca="1" si="69"/>
        <v>1.0080068147291801</v>
      </c>
      <c r="I138" s="70">
        <f t="shared" ca="1" si="70"/>
        <v>1.0017192800000001</v>
      </c>
      <c r="J138" s="142">
        <f t="shared" si="58"/>
        <v>0.03</v>
      </c>
      <c r="K138" s="71">
        <f t="shared" si="59"/>
        <v>44158</v>
      </c>
      <c r="L138" s="72">
        <f t="shared" si="60"/>
        <v>23</v>
      </c>
      <c r="M138" s="73">
        <f t="shared" si="61"/>
        <v>23</v>
      </c>
      <c r="N138" s="74">
        <f t="shared" si="54"/>
        <v>1.0027014700000001</v>
      </c>
      <c r="O138" s="74">
        <f t="shared" ca="1" si="55"/>
        <v>1.0044253949999999</v>
      </c>
      <c r="P138" s="73">
        <f t="shared" si="62"/>
        <v>0</v>
      </c>
      <c r="Q138" s="70">
        <f t="shared" ca="1" si="63"/>
        <v>4.3028839300000001</v>
      </c>
      <c r="R138" s="70">
        <f t="shared" si="64"/>
        <v>0</v>
      </c>
      <c r="S138" s="75" t="str">
        <f t="shared" si="65"/>
        <v>A+J=</v>
      </c>
      <c r="T138" s="71">
        <f t="shared" si="66"/>
        <v>44249</v>
      </c>
      <c r="U138" s="4"/>
      <c r="V138" s="115">
        <v>46069</v>
      </c>
      <c r="W138" s="116" t="s">
        <v>76</v>
      </c>
      <c r="X138" s="8"/>
      <c r="Y138" s="1"/>
      <c r="Z138" s="7"/>
      <c r="AA138" s="63"/>
      <c r="AB138" s="63"/>
      <c r="AC138" s="3"/>
      <c r="AD138" s="1"/>
      <c r="AE138" s="4"/>
      <c r="AF138" s="1"/>
      <c r="AG138" s="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201" ht="12.75" x14ac:dyDescent="0.2">
      <c r="A139" s="120">
        <f t="shared" si="67"/>
        <v>44193</v>
      </c>
      <c r="B139" s="81">
        <f t="shared" ca="1" si="68"/>
        <v>976.80675219</v>
      </c>
      <c r="C139" s="70">
        <f t="shared" si="56"/>
        <v>972.31635414000004</v>
      </c>
      <c r="D139" s="62">
        <f t="shared" si="57"/>
        <v>44193</v>
      </c>
      <c r="E139" s="11">
        <f ca="1">IF(D139&lt;$B$1,VLOOKUP(D139,[1]DI!$A$4:$B$15000,2),0)</f>
        <v>1.9000000000000006E-2</v>
      </c>
      <c r="F139" s="12">
        <f t="shared" ca="1" si="53"/>
        <v>1.0000746899999999</v>
      </c>
      <c r="G139" s="70">
        <f ca="1">(TRUNC(PRODUCT($F$12:$F138),16))</f>
        <v>1.0098152802959699</v>
      </c>
      <c r="H139" s="70">
        <f t="shared" ca="1" si="69"/>
        <v>1.0080068147291801</v>
      </c>
      <c r="I139" s="70">
        <f t="shared" ca="1" si="70"/>
        <v>1.0017940999999999</v>
      </c>
      <c r="J139" s="142">
        <f t="shared" si="58"/>
        <v>0.03</v>
      </c>
      <c r="K139" s="71">
        <f t="shared" si="59"/>
        <v>44158</v>
      </c>
      <c r="L139" s="72">
        <f t="shared" si="60"/>
        <v>24</v>
      </c>
      <c r="M139" s="73">
        <f t="shared" si="61"/>
        <v>24</v>
      </c>
      <c r="N139" s="74">
        <f t="shared" si="54"/>
        <v>1.00281909</v>
      </c>
      <c r="O139" s="74">
        <f t="shared" ca="1" si="55"/>
        <v>1.0046182480000001</v>
      </c>
      <c r="P139" s="73">
        <f t="shared" si="62"/>
        <v>0</v>
      </c>
      <c r="Q139" s="70">
        <f t="shared" ca="1" si="63"/>
        <v>4.4903980499999996</v>
      </c>
      <c r="R139" s="70">
        <f t="shared" si="64"/>
        <v>0</v>
      </c>
      <c r="S139" s="75" t="str">
        <f t="shared" si="65"/>
        <v>A+J=</v>
      </c>
      <c r="T139" s="71">
        <f t="shared" si="66"/>
        <v>44249</v>
      </c>
      <c r="U139" s="4"/>
      <c r="V139" s="115">
        <v>46070</v>
      </c>
      <c r="W139" s="116" t="s">
        <v>76</v>
      </c>
      <c r="X139" s="8"/>
      <c r="Y139" s="1"/>
      <c r="Z139" s="7"/>
      <c r="AA139" s="63"/>
      <c r="AB139" s="63"/>
      <c r="AC139" s="3"/>
      <c r="AD139" s="1"/>
      <c r="AE139" s="4"/>
      <c r="AF139" s="1"/>
      <c r="AG139" s="8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201" ht="12.75" x14ac:dyDescent="0.2">
      <c r="A140" s="120">
        <f t="shared" si="67"/>
        <v>44194</v>
      </c>
      <c r="B140" s="81">
        <f t="shared" ca="1" si="68"/>
        <v>976.99429841000006</v>
      </c>
      <c r="C140" s="70">
        <f t="shared" si="56"/>
        <v>972.31635414000004</v>
      </c>
      <c r="D140" s="62">
        <f t="shared" si="57"/>
        <v>44194</v>
      </c>
      <c r="E140" s="11">
        <f ca="1">IF(D140&lt;$B$1,VLOOKUP(D140,[1]DI!$A$4:$B$15000,2),0)</f>
        <v>1.9000000000000006E-2</v>
      </c>
      <c r="F140" s="12">
        <f t="shared" ref="F140:F203" ca="1" si="71">IF(A140&lt;A$9,1,ROUND(((1+E140)^(1/252)),8))</f>
        <v>1.0000746899999999</v>
      </c>
      <c r="G140" s="70">
        <f ca="1">(TRUNC(PRODUCT($F$12:$F139),16))</f>
        <v>1.0098907033992499</v>
      </c>
      <c r="H140" s="70">
        <f t="shared" ca="1" si="69"/>
        <v>1.0080068147291801</v>
      </c>
      <c r="I140" s="70">
        <f t="shared" ca="1" si="70"/>
        <v>1.0018689199999999</v>
      </c>
      <c r="J140" s="142">
        <f t="shared" si="58"/>
        <v>0.03</v>
      </c>
      <c r="K140" s="71">
        <f t="shared" si="59"/>
        <v>44158</v>
      </c>
      <c r="L140" s="72">
        <f t="shared" si="60"/>
        <v>25</v>
      </c>
      <c r="M140" s="73">
        <f t="shared" si="61"/>
        <v>25</v>
      </c>
      <c r="N140" s="74">
        <f t="shared" ref="N140:N203" si="72">ROUND((J140+1)^(M140/252),9)</f>
        <v>1.0029367250000001</v>
      </c>
      <c r="O140" s="74">
        <f t="shared" ref="O140:O203" ca="1" si="73">ROUND(I140*N140,9)</f>
        <v>1.0048111340000001</v>
      </c>
      <c r="P140" s="73">
        <f t="shared" si="62"/>
        <v>0</v>
      </c>
      <c r="Q140" s="70">
        <f t="shared" ca="1" si="63"/>
        <v>4.6779442700000002</v>
      </c>
      <c r="R140" s="70">
        <f t="shared" si="64"/>
        <v>0</v>
      </c>
      <c r="S140" s="75" t="str">
        <f t="shared" si="65"/>
        <v>A+J=</v>
      </c>
      <c r="T140" s="71">
        <f t="shared" si="66"/>
        <v>44249</v>
      </c>
      <c r="U140" s="4"/>
      <c r="V140" s="115">
        <v>46115</v>
      </c>
      <c r="W140" s="116" t="s">
        <v>86</v>
      </c>
      <c r="X140" s="8"/>
      <c r="Y140" s="1"/>
      <c r="Z140" s="7"/>
      <c r="AA140" s="63"/>
      <c r="AB140" s="63"/>
      <c r="AC140" s="3"/>
      <c r="AD140" s="1"/>
      <c r="AE140" s="4"/>
      <c r="AF140" s="1"/>
      <c r="AG140" s="8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201" ht="12.75" x14ac:dyDescent="0.2">
      <c r="A141" s="120">
        <f t="shared" si="67"/>
        <v>44195</v>
      </c>
      <c r="B141" s="81">
        <f t="shared" ca="1" si="68"/>
        <v>977.18188351000003</v>
      </c>
      <c r="C141" s="70">
        <f t="shared" ref="C141:C204" si="74">(C140-R140)</f>
        <v>972.31635414000004</v>
      </c>
      <c r="D141" s="62">
        <f t="shared" ref="D141:D204" si="75">WORKDAY($A141,0,U$72:U$214)</f>
        <v>44195</v>
      </c>
      <c r="E141" s="11">
        <f ca="1">IF(D141&lt;$B$1,VLOOKUP(D141,[1]DI!$A$4:$B$15000,2),0)</f>
        <v>1.9000000000000006E-2</v>
      </c>
      <c r="F141" s="12">
        <f t="shared" ca="1" si="71"/>
        <v>1.0000746899999999</v>
      </c>
      <c r="G141" s="70">
        <f ca="1">(TRUNC(PRODUCT($F$12:$F140),16))</f>
        <v>1.0099661321358899</v>
      </c>
      <c r="H141" s="70">
        <f t="shared" ca="1" si="69"/>
        <v>1.0080068147291801</v>
      </c>
      <c r="I141" s="70">
        <f t="shared" ca="1" si="70"/>
        <v>1.0019437499999999</v>
      </c>
      <c r="J141" s="142">
        <f t="shared" ref="J141:J204" si="76">J140</f>
        <v>0.03</v>
      </c>
      <c r="K141" s="71">
        <f t="shared" ref="K141:K204" si="77">IF(P140&gt;0,VLOOKUP(P140,V$12:AF$48,2),K140)</f>
        <v>44158</v>
      </c>
      <c r="L141" s="72">
        <f t="shared" ref="L141:L204" si="78">IF(A141&gt;K141,IF(NETWORKDAYS(K141,A141,$V$72:$V$436)-1=0,1,NETWORKDAYS(K141,A141,$V$72:$V$436)-1),0)</f>
        <v>26</v>
      </c>
      <c r="M141" s="73">
        <f t="shared" ref="M141:M204" si="79">IF(AND(L141=1,L140=1),1,IF(L141&gt;0,IF(L141=L140,L141+1,L141),0))</f>
        <v>26</v>
      </c>
      <c r="N141" s="74">
        <f t="shared" si="72"/>
        <v>1.0030543730000001</v>
      </c>
      <c r="O141" s="74">
        <f t="shared" ca="1" si="73"/>
        <v>1.0050040600000001</v>
      </c>
      <c r="P141" s="73">
        <f t="shared" ref="P141:P204" si="80">IF(VLOOKUP(A141,W$12:AD$60,8)=VLOOKUP(A140,W$12:AD$60,8),0,VLOOKUP(A141,W$12:AD$60,8))</f>
        <v>0</v>
      </c>
      <c r="Q141" s="70">
        <f t="shared" ref="Q141:Q204" ca="1" si="81">TRUNC(((O141-1)*C141),8)</f>
        <v>4.86552937</v>
      </c>
      <c r="R141" s="70">
        <f t="shared" ref="R141:R204" si="82">IF(P141&gt;0,VLOOKUP(P141,$V$12:$AA$60,6),0)</f>
        <v>0</v>
      </c>
      <c r="S141" s="75" t="str">
        <f t="shared" ref="S141:S204" si="83">IF(P140&gt;0,VLOOKUP(P140,V$12:AF$60,10),S140)</f>
        <v>A+J=</v>
      </c>
      <c r="T141" s="71">
        <f t="shared" ref="T141:T204" si="84">IF(P140&gt;0,VLOOKUP(P140,V$12:AF$60,11),T140)</f>
        <v>44249</v>
      </c>
      <c r="U141" s="4"/>
      <c r="V141" s="115">
        <v>46133</v>
      </c>
      <c r="W141" s="116" t="s">
        <v>77</v>
      </c>
      <c r="X141" s="8"/>
      <c r="Y141" s="1"/>
      <c r="Z141" s="7"/>
      <c r="AA141" s="63"/>
      <c r="AB141" s="63"/>
      <c r="AC141" s="3"/>
      <c r="AD141" s="1"/>
      <c r="AE141" s="4"/>
      <c r="AF141" s="1"/>
      <c r="AG141" s="8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201" ht="12.75" x14ac:dyDescent="0.2">
      <c r="A142" s="120">
        <f t="shared" ref="A142:A205" si="85">WORKDAY($A141,1,V$72:V$214)</f>
        <v>44196</v>
      </c>
      <c r="B142" s="81">
        <f t="shared" ref="B142:B205" ca="1" si="86">IF(A142&lt;=TODAY(),C142+Q142,IF(AND(A142&gt;TODAY(),A142&lt;=$B$1),IF(VLOOKUP(TODAY(),$A$10:$E$10000,4,FALSE)=0,"n.d",C142+Q142),"n.d"))</f>
        <v>977.36950945000001</v>
      </c>
      <c r="C142" s="70">
        <f t="shared" si="74"/>
        <v>972.31635414000004</v>
      </c>
      <c r="D142" s="62">
        <f t="shared" si="75"/>
        <v>44196</v>
      </c>
      <c r="E142" s="11">
        <f ca="1">IF(D142&lt;$B$1,VLOOKUP(D142,[1]DI!$A$4:$B$15000,2),0)</f>
        <v>1.9000000000000006E-2</v>
      </c>
      <c r="F142" s="12">
        <f t="shared" ca="1" si="71"/>
        <v>1.0000746899999999</v>
      </c>
      <c r="G142" s="70">
        <f ca="1">(TRUNC(PRODUCT($F$12:$F141),16))</f>
        <v>1.0100415665063001</v>
      </c>
      <c r="H142" s="70">
        <f t="shared" ref="H142:H205" ca="1" si="87">IF(P141&gt;0,G141,H141)</f>
        <v>1.0080068147291801</v>
      </c>
      <c r="I142" s="70">
        <f t="shared" ref="I142:I205" ca="1" si="88">ROUND(G142/H142,8)</f>
        <v>1.00201859</v>
      </c>
      <c r="J142" s="142">
        <f t="shared" si="76"/>
        <v>0.03</v>
      </c>
      <c r="K142" s="71">
        <f t="shared" si="77"/>
        <v>44158</v>
      </c>
      <c r="L142" s="72">
        <f t="shared" si="78"/>
        <v>27</v>
      </c>
      <c r="M142" s="73">
        <f t="shared" si="79"/>
        <v>27</v>
      </c>
      <c r="N142" s="74">
        <f t="shared" si="72"/>
        <v>1.003172035</v>
      </c>
      <c r="O142" s="74">
        <f t="shared" ca="1" si="73"/>
        <v>1.005197028</v>
      </c>
      <c r="P142" s="73">
        <f t="shared" si="80"/>
        <v>0</v>
      </c>
      <c r="Q142" s="70">
        <f t="shared" ca="1" si="81"/>
        <v>5.0531553100000002</v>
      </c>
      <c r="R142" s="70">
        <f t="shared" si="82"/>
        <v>0</v>
      </c>
      <c r="S142" s="75" t="str">
        <f t="shared" si="83"/>
        <v>A+J=</v>
      </c>
      <c r="T142" s="71">
        <f t="shared" si="84"/>
        <v>44249</v>
      </c>
      <c r="U142" s="8"/>
      <c r="V142" s="115">
        <v>46143</v>
      </c>
      <c r="W142" s="116" t="s">
        <v>88</v>
      </c>
      <c r="X142" s="8"/>
      <c r="Y142" s="1"/>
      <c r="Z142" s="7"/>
      <c r="AA142" s="63"/>
      <c r="AB142" s="63"/>
      <c r="AC142" s="8"/>
      <c r="AD142" s="8"/>
      <c r="AE142" s="9"/>
      <c r="AF142" s="8"/>
      <c r="AG142" s="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201" ht="12.75" x14ac:dyDescent="0.2">
      <c r="A143" s="120">
        <f t="shared" si="85"/>
        <v>44200</v>
      </c>
      <c r="B143" s="81">
        <f t="shared" ca="1" si="86"/>
        <v>977.55716651</v>
      </c>
      <c r="C143" s="70">
        <f t="shared" si="74"/>
        <v>972.31635414000004</v>
      </c>
      <c r="D143" s="62">
        <f t="shared" si="75"/>
        <v>44200</v>
      </c>
      <c r="E143" s="11">
        <f ca="1">IF(D143&lt;$B$1,VLOOKUP(D143,[1]DI!$A$4:$B$15000,2),0)</f>
        <v>1.9000000000000006E-2</v>
      </c>
      <c r="F143" s="12">
        <f t="shared" ca="1" si="71"/>
        <v>1.0000746899999999</v>
      </c>
      <c r="G143" s="70">
        <f ca="1">(TRUNC(PRODUCT($F$12:$F142),16))</f>
        <v>1.0101170065109</v>
      </c>
      <c r="H143" s="70">
        <f t="shared" ca="1" si="87"/>
        <v>1.0080068147291801</v>
      </c>
      <c r="I143" s="70">
        <f t="shared" ca="1" si="88"/>
        <v>1.00209343</v>
      </c>
      <c r="J143" s="142">
        <f t="shared" si="76"/>
        <v>0.03</v>
      </c>
      <c r="K143" s="71">
        <f t="shared" si="77"/>
        <v>44158</v>
      </c>
      <c r="L143" s="72">
        <f t="shared" si="78"/>
        <v>28</v>
      </c>
      <c r="M143" s="73">
        <f t="shared" si="79"/>
        <v>28</v>
      </c>
      <c r="N143" s="74">
        <f t="shared" si="72"/>
        <v>1.0032897110000001</v>
      </c>
      <c r="O143" s="74">
        <f t="shared" ca="1" si="73"/>
        <v>1.0053900280000001</v>
      </c>
      <c r="P143" s="73">
        <f t="shared" si="80"/>
        <v>0</v>
      </c>
      <c r="Q143" s="70">
        <f t="shared" ca="1" si="81"/>
        <v>5.2408123700000004</v>
      </c>
      <c r="R143" s="70">
        <f t="shared" si="82"/>
        <v>0</v>
      </c>
      <c r="S143" s="75" t="str">
        <f t="shared" si="83"/>
        <v>A+J=</v>
      </c>
      <c r="T143" s="71">
        <f t="shared" si="84"/>
        <v>44249</v>
      </c>
      <c r="U143" s="8"/>
      <c r="V143" s="115">
        <v>46177</v>
      </c>
      <c r="W143" s="116" t="s">
        <v>87</v>
      </c>
      <c r="X143" s="8"/>
      <c r="Y143" s="1"/>
      <c r="Z143" s="7"/>
      <c r="AA143" s="63"/>
      <c r="AB143" s="63"/>
      <c r="AC143" s="8"/>
      <c r="AD143" s="8"/>
      <c r="AE143" s="9"/>
      <c r="AF143" s="8"/>
      <c r="AG143" s="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201" ht="12.75" x14ac:dyDescent="0.2">
      <c r="A144" s="120">
        <f t="shared" si="85"/>
        <v>44201</v>
      </c>
      <c r="B144" s="81">
        <f t="shared" ca="1" si="86"/>
        <v>977.74486246000004</v>
      </c>
      <c r="C144" s="70">
        <f t="shared" si="74"/>
        <v>972.31635414000004</v>
      </c>
      <c r="D144" s="62">
        <f t="shared" si="75"/>
        <v>44201</v>
      </c>
      <c r="E144" s="11">
        <f ca="1">IF(D144&lt;$B$1,VLOOKUP(D144,[1]DI!$A$4:$B$15000,2),0)</f>
        <v>1.9000000000000006E-2</v>
      </c>
      <c r="F144" s="12">
        <f t="shared" ca="1" si="71"/>
        <v>1.0000746899999999</v>
      </c>
      <c r="G144" s="70">
        <f ca="1">(TRUNC(PRODUCT($F$12:$F143),16))</f>
        <v>1.01019245215012</v>
      </c>
      <c r="H144" s="70">
        <f t="shared" ca="1" si="87"/>
        <v>1.0080068147291801</v>
      </c>
      <c r="I144" s="70">
        <f t="shared" ca="1" si="88"/>
        <v>1.00216828</v>
      </c>
      <c r="J144" s="142">
        <f t="shared" si="76"/>
        <v>0.03</v>
      </c>
      <c r="K144" s="71">
        <f t="shared" si="77"/>
        <v>44158</v>
      </c>
      <c r="L144" s="72">
        <f t="shared" si="78"/>
        <v>29</v>
      </c>
      <c r="M144" s="73">
        <f t="shared" si="79"/>
        <v>29</v>
      </c>
      <c r="N144" s="74">
        <f t="shared" si="72"/>
        <v>1.0034073999999999</v>
      </c>
      <c r="O144" s="74">
        <f t="shared" ca="1" si="73"/>
        <v>1.005583068</v>
      </c>
      <c r="P144" s="73">
        <f t="shared" si="80"/>
        <v>0</v>
      </c>
      <c r="Q144" s="70">
        <f t="shared" ca="1" si="81"/>
        <v>5.4285083199999997</v>
      </c>
      <c r="R144" s="70">
        <f t="shared" si="82"/>
        <v>0</v>
      </c>
      <c r="S144" s="75" t="str">
        <f t="shared" si="83"/>
        <v>A+J=</v>
      </c>
      <c r="T144" s="71">
        <f t="shared" si="84"/>
        <v>44249</v>
      </c>
      <c r="U144" s="8"/>
      <c r="V144" s="115">
        <v>46272</v>
      </c>
      <c r="W144" s="116" t="s">
        <v>89</v>
      </c>
      <c r="X144" s="8"/>
      <c r="Y144" s="1"/>
      <c r="Z144" s="7"/>
      <c r="AA144" s="63"/>
      <c r="AB144" s="63"/>
      <c r="AC144" s="8"/>
      <c r="AD144" s="8"/>
      <c r="AE144" s="9"/>
      <c r="AF144" s="8"/>
      <c r="AG144" s="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ht="12.75" x14ac:dyDescent="0.2">
      <c r="A145" s="120">
        <f t="shared" si="85"/>
        <v>44202</v>
      </c>
      <c r="B145" s="81">
        <f t="shared" ca="1" si="86"/>
        <v>977.93259049000005</v>
      </c>
      <c r="C145" s="70">
        <f t="shared" si="74"/>
        <v>972.31635414000004</v>
      </c>
      <c r="D145" s="62">
        <f t="shared" si="75"/>
        <v>44202</v>
      </c>
      <c r="E145" s="11">
        <f ca="1">IF(D145&lt;$B$1,VLOOKUP(D145,[1]DI!$A$4:$B$15000,2),0)</f>
        <v>1.9000000000000006E-2</v>
      </c>
      <c r="F145" s="12">
        <f t="shared" ca="1" si="71"/>
        <v>1.0000746899999999</v>
      </c>
      <c r="G145" s="70">
        <f ca="1">(TRUNC(PRODUCT($F$12:$F144),16))</f>
        <v>1.01026790342437</v>
      </c>
      <c r="H145" s="70">
        <f t="shared" ca="1" si="87"/>
        <v>1.0080068147291801</v>
      </c>
      <c r="I145" s="70">
        <f t="shared" ca="1" si="88"/>
        <v>1.0022431300000001</v>
      </c>
      <c r="J145" s="142">
        <f t="shared" si="76"/>
        <v>0.03</v>
      </c>
      <c r="K145" s="71">
        <f t="shared" si="77"/>
        <v>44158</v>
      </c>
      <c r="L145" s="72">
        <f t="shared" si="78"/>
        <v>30</v>
      </c>
      <c r="M145" s="73">
        <f t="shared" si="79"/>
        <v>30</v>
      </c>
      <c r="N145" s="74">
        <f t="shared" si="72"/>
        <v>1.0035251039999999</v>
      </c>
      <c r="O145" s="74">
        <f t="shared" ca="1" si="73"/>
        <v>1.0057761409999999</v>
      </c>
      <c r="P145" s="73">
        <f t="shared" si="80"/>
        <v>0</v>
      </c>
      <c r="Q145" s="70">
        <f t="shared" ca="1" si="81"/>
        <v>5.6162363500000003</v>
      </c>
      <c r="R145" s="70">
        <f t="shared" si="82"/>
        <v>0</v>
      </c>
      <c r="S145" s="75" t="str">
        <f t="shared" si="83"/>
        <v>A+J=</v>
      </c>
      <c r="T145" s="71">
        <f t="shared" si="84"/>
        <v>44249</v>
      </c>
      <c r="U145" s="8"/>
      <c r="V145" s="115">
        <v>46307</v>
      </c>
      <c r="W145" s="117" t="s">
        <v>78</v>
      </c>
      <c r="X145" s="8"/>
      <c r="Y145" s="1"/>
      <c r="Z145" s="7"/>
      <c r="AA145" s="63"/>
      <c r="AB145" s="63"/>
      <c r="AC145" s="8"/>
      <c r="AD145" s="8"/>
      <c r="AE145" s="9"/>
      <c r="AF145" s="8"/>
      <c r="AG145" s="8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ht="12.75" x14ac:dyDescent="0.2">
      <c r="A146" s="120">
        <f t="shared" si="85"/>
        <v>44203</v>
      </c>
      <c r="B146" s="81">
        <f t="shared" ca="1" si="86"/>
        <v>978.12035839000009</v>
      </c>
      <c r="C146" s="70">
        <f t="shared" si="74"/>
        <v>972.31635414000004</v>
      </c>
      <c r="D146" s="62">
        <f t="shared" si="75"/>
        <v>44203</v>
      </c>
      <c r="E146" s="11">
        <f ca="1">IF(D146&lt;$B$1,VLOOKUP(D146,[1]DI!$A$4:$B$15000,2),0)</f>
        <v>1.9000000000000006E-2</v>
      </c>
      <c r="F146" s="12">
        <f t="shared" ca="1" si="71"/>
        <v>1.0000746899999999</v>
      </c>
      <c r="G146" s="70">
        <f ca="1">(TRUNC(PRODUCT($F$12:$F145),16))</f>
        <v>1.0103433603340799</v>
      </c>
      <c r="H146" s="70">
        <f t="shared" ca="1" si="87"/>
        <v>1.0080068147291801</v>
      </c>
      <c r="I146" s="70">
        <f t="shared" ca="1" si="88"/>
        <v>1.0023179900000001</v>
      </c>
      <c r="J146" s="142">
        <f t="shared" si="76"/>
        <v>0.03</v>
      </c>
      <c r="K146" s="71">
        <f t="shared" si="77"/>
        <v>44158</v>
      </c>
      <c r="L146" s="72">
        <f t="shared" si="78"/>
        <v>31</v>
      </c>
      <c r="M146" s="73">
        <f t="shared" si="79"/>
        <v>31</v>
      </c>
      <c r="N146" s="74">
        <f t="shared" si="72"/>
        <v>1.0036428209999999</v>
      </c>
      <c r="O146" s="74">
        <f t="shared" ca="1" si="73"/>
        <v>1.0059692549999999</v>
      </c>
      <c r="P146" s="73">
        <f t="shared" si="80"/>
        <v>0</v>
      </c>
      <c r="Q146" s="70">
        <f t="shared" ca="1" si="81"/>
        <v>5.8040042500000002</v>
      </c>
      <c r="R146" s="70">
        <f t="shared" si="82"/>
        <v>0</v>
      </c>
      <c r="S146" s="75" t="str">
        <f t="shared" si="83"/>
        <v>A+J=</v>
      </c>
      <c r="T146" s="71">
        <f t="shared" si="84"/>
        <v>44249</v>
      </c>
      <c r="U146" s="8"/>
      <c r="V146" s="115">
        <v>46328</v>
      </c>
      <c r="W146" s="116" t="s">
        <v>82</v>
      </c>
      <c r="X146" s="8"/>
      <c r="Y146" s="1"/>
      <c r="Z146" s="7"/>
      <c r="AA146" s="63"/>
      <c r="AB146" s="63"/>
      <c r="AC146" s="8"/>
      <c r="AD146" s="8"/>
      <c r="AE146" s="9"/>
      <c r="AF146" s="8"/>
      <c r="AG146" s="8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ht="12.75" x14ac:dyDescent="0.2">
      <c r="A147" s="120">
        <f t="shared" si="85"/>
        <v>44204</v>
      </c>
      <c r="B147" s="81">
        <f t="shared" ca="1" si="86"/>
        <v>978.30815644000006</v>
      </c>
      <c r="C147" s="70">
        <f t="shared" si="74"/>
        <v>972.31635414000004</v>
      </c>
      <c r="D147" s="62">
        <f t="shared" si="75"/>
        <v>44204</v>
      </c>
      <c r="E147" s="11">
        <f ca="1">IF(D147&lt;$B$1,VLOOKUP(D147,[1]DI!$A$4:$B$15000,2),0)</f>
        <v>1.9000000000000006E-2</v>
      </c>
      <c r="F147" s="12">
        <f t="shared" ca="1" si="71"/>
        <v>1.0000746899999999</v>
      </c>
      <c r="G147" s="70">
        <f ca="1">(TRUNC(PRODUCT($F$12:$F146),16))</f>
        <v>1.01041882287966</v>
      </c>
      <c r="H147" s="70">
        <f t="shared" ca="1" si="87"/>
        <v>1.0080068147291801</v>
      </c>
      <c r="I147" s="70">
        <f t="shared" ca="1" si="88"/>
        <v>1.0023928499999999</v>
      </c>
      <c r="J147" s="142">
        <f t="shared" si="76"/>
        <v>0.03</v>
      </c>
      <c r="K147" s="71">
        <f t="shared" si="77"/>
        <v>44158</v>
      </c>
      <c r="L147" s="72">
        <f t="shared" si="78"/>
        <v>32</v>
      </c>
      <c r="M147" s="73">
        <f t="shared" si="79"/>
        <v>32</v>
      </c>
      <c r="N147" s="74">
        <f t="shared" si="72"/>
        <v>1.0037605519999999</v>
      </c>
      <c r="O147" s="74">
        <f t="shared" ca="1" si="73"/>
        <v>1.0061624</v>
      </c>
      <c r="P147" s="73">
        <f t="shared" si="80"/>
        <v>0</v>
      </c>
      <c r="Q147" s="70">
        <f t="shared" ca="1" si="81"/>
        <v>5.9918022999999998</v>
      </c>
      <c r="R147" s="70">
        <f t="shared" si="82"/>
        <v>0</v>
      </c>
      <c r="S147" s="75" t="str">
        <f t="shared" si="83"/>
        <v>A+J=</v>
      </c>
      <c r="T147" s="71">
        <f t="shared" si="84"/>
        <v>44249</v>
      </c>
      <c r="U147" s="8"/>
      <c r="V147" s="115">
        <v>46381</v>
      </c>
      <c r="W147" s="116" t="s">
        <v>84</v>
      </c>
      <c r="X147" s="8"/>
      <c r="Y147" s="1"/>
      <c r="Z147" s="7"/>
      <c r="AA147" s="63"/>
      <c r="AB147" s="63"/>
      <c r="AC147" s="8"/>
      <c r="AD147" s="8"/>
      <c r="AE147" s="9"/>
      <c r="AF147" s="8"/>
      <c r="AG147" s="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ht="12.75" x14ac:dyDescent="0.2">
      <c r="A148" s="120">
        <f t="shared" si="85"/>
        <v>44207</v>
      </c>
      <c r="B148" s="81">
        <f t="shared" ca="1" si="86"/>
        <v>978.49599628999999</v>
      </c>
      <c r="C148" s="70">
        <f t="shared" si="74"/>
        <v>972.31635414000004</v>
      </c>
      <c r="D148" s="62">
        <f t="shared" si="75"/>
        <v>44207</v>
      </c>
      <c r="E148" s="11">
        <f ca="1">IF(D148&lt;$B$1,VLOOKUP(D148,[1]DI!$A$4:$B$15000,2),0)</f>
        <v>1.9000000000000006E-2</v>
      </c>
      <c r="F148" s="12">
        <f t="shared" ca="1" si="71"/>
        <v>1.0000746899999999</v>
      </c>
      <c r="G148" s="70">
        <f ca="1">(TRUNC(PRODUCT($F$12:$F147),16))</f>
        <v>1.01049429106154</v>
      </c>
      <c r="H148" s="70">
        <f t="shared" ca="1" si="87"/>
        <v>1.0080068147291801</v>
      </c>
      <c r="I148" s="70">
        <f t="shared" ca="1" si="88"/>
        <v>1.0024677200000001</v>
      </c>
      <c r="J148" s="142">
        <f t="shared" si="76"/>
        <v>0.03</v>
      </c>
      <c r="K148" s="71">
        <f t="shared" si="77"/>
        <v>44158</v>
      </c>
      <c r="L148" s="72">
        <f t="shared" si="78"/>
        <v>33</v>
      </c>
      <c r="M148" s="73">
        <f t="shared" si="79"/>
        <v>33</v>
      </c>
      <c r="N148" s="74">
        <f t="shared" si="72"/>
        <v>1.003878297</v>
      </c>
      <c r="O148" s="74">
        <f t="shared" ca="1" si="73"/>
        <v>1.0063555879999999</v>
      </c>
      <c r="P148" s="73">
        <f t="shared" si="80"/>
        <v>0</v>
      </c>
      <c r="Q148" s="70">
        <f t="shared" ca="1" si="81"/>
        <v>6.1796421500000003</v>
      </c>
      <c r="R148" s="70">
        <f t="shared" si="82"/>
        <v>0</v>
      </c>
      <c r="S148" s="75" t="str">
        <f t="shared" si="83"/>
        <v>A+J=</v>
      </c>
      <c r="T148" s="71">
        <f t="shared" si="84"/>
        <v>44249</v>
      </c>
      <c r="U148" s="8"/>
      <c r="V148" s="115">
        <v>46388</v>
      </c>
      <c r="W148" s="116" t="s">
        <v>85</v>
      </c>
      <c r="X148" s="8"/>
      <c r="Y148" s="1"/>
      <c r="Z148" s="7"/>
      <c r="AA148" s="63"/>
      <c r="AB148" s="63"/>
      <c r="AC148" s="8"/>
      <c r="AD148" s="8"/>
      <c r="AE148" s="9"/>
      <c r="AF148" s="8"/>
      <c r="AG148" s="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ht="12.75" x14ac:dyDescent="0.2">
      <c r="A149" s="120">
        <f t="shared" si="85"/>
        <v>44208</v>
      </c>
      <c r="B149" s="81">
        <f t="shared" ca="1" si="86"/>
        <v>978.68386434000001</v>
      </c>
      <c r="C149" s="70">
        <f t="shared" si="74"/>
        <v>972.31635414000004</v>
      </c>
      <c r="D149" s="62">
        <f t="shared" si="75"/>
        <v>44208</v>
      </c>
      <c r="E149" s="11">
        <f ca="1">IF(D149&lt;$B$1,VLOOKUP(D149,[1]DI!$A$4:$B$15000,2),0)</f>
        <v>1.9000000000000006E-2</v>
      </c>
      <c r="F149" s="12">
        <f t="shared" ca="1" si="71"/>
        <v>1.0000746899999999</v>
      </c>
      <c r="G149" s="70">
        <f ca="1">(TRUNC(PRODUCT($F$12:$F148),16))</f>
        <v>1.0105697648801399</v>
      </c>
      <c r="H149" s="70">
        <f t="shared" ca="1" si="87"/>
        <v>1.0080068147291801</v>
      </c>
      <c r="I149" s="70">
        <f t="shared" ca="1" si="88"/>
        <v>1.00254259</v>
      </c>
      <c r="J149" s="142">
        <f t="shared" si="76"/>
        <v>0.03</v>
      </c>
      <c r="K149" s="71">
        <f t="shared" si="77"/>
        <v>44158</v>
      </c>
      <c r="L149" s="72">
        <f t="shared" si="78"/>
        <v>34</v>
      </c>
      <c r="M149" s="73">
        <f t="shared" si="79"/>
        <v>34</v>
      </c>
      <c r="N149" s="74">
        <f t="shared" si="72"/>
        <v>1.003996055</v>
      </c>
      <c r="O149" s="74">
        <f t="shared" ca="1" si="73"/>
        <v>1.006548805</v>
      </c>
      <c r="P149" s="73">
        <f t="shared" si="80"/>
        <v>0</v>
      </c>
      <c r="Q149" s="70">
        <f t="shared" ca="1" si="81"/>
        <v>6.3675101999999999</v>
      </c>
      <c r="R149" s="70">
        <f t="shared" si="82"/>
        <v>0</v>
      </c>
      <c r="S149" s="75" t="str">
        <f t="shared" si="83"/>
        <v>A+J=</v>
      </c>
      <c r="T149" s="71">
        <f t="shared" si="84"/>
        <v>44249</v>
      </c>
      <c r="U149" s="8"/>
      <c r="V149" s="115">
        <v>46426</v>
      </c>
      <c r="W149" s="116" t="s">
        <v>76</v>
      </c>
      <c r="X149" s="8"/>
      <c r="Y149" s="1"/>
      <c r="Z149" s="7"/>
      <c r="AA149" s="63"/>
      <c r="AB149" s="63"/>
      <c r="AC149" s="8"/>
      <c r="AD149" s="8"/>
      <c r="AE149" s="9"/>
      <c r="AF149" s="8"/>
      <c r="AG149" s="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ht="12.75" x14ac:dyDescent="0.2">
      <c r="A150" s="120">
        <f t="shared" si="85"/>
        <v>44209</v>
      </c>
      <c r="B150" s="81">
        <f t="shared" ca="1" si="86"/>
        <v>978.87177517000009</v>
      </c>
      <c r="C150" s="70">
        <f t="shared" si="74"/>
        <v>972.31635414000004</v>
      </c>
      <c r="D150" s="62">
        <f t="shared" si="75"/>
        <v>44209</v>
      </c>
      <c r="E150" s="11">
        <f ca="1">IF(D150&lt;$B$1,VLOOKUP(D150,[1]DI!$A$4:$B$15000,2),0)</f>
        <v>1.9000000000000006E-2</v>
      </c>
      <c r="F150" s="12">
        <f t="shared" ca="1" si="71"/>
        <v>1.0000746899999999</v>
      </c>
      <c r="G150" s="70">
        <f ca="1">(TRUNC(PRODUCT($F$12:$F149),16))</f>
        <v>1.01064524433588</v>
      </c>
      <c r="H150" s="70">
        <f t="shared" ca="1" si="87"/>
        <v>1.0080068147291801</v>
      </c>
      <c r="I150" s="70">
        <f t="shared" ca="1" si="88"/>
        <v>1.0026174699999999</v>
      </c>
      <c r="J150" s="142">
        <f t="shared" si="76"/>
        <v>0.03</v>
      </c>
      <c r="K150" s="71">
        <f t="shared" si="77"/>
        <v>44158</v>
      </c>
      <c r="L150" s="72">
        <f t="shared" si="78"/>
        <v>35</v>
      </c>
      <c r="M150" s="73">
        <f t="shared" si="79"/>
        <v>35</v>
      </c>
      <c r="N150" s="74">
        <f t="shared" si="72"/>
        <v>1.0041138279999999</v>
      </c>
      <c r="O150" s="74">
        <f t="shared" ca="1" si="73"/>
        <v>1.0067420659999999</v>
      </c>
      <c r="P150" s="73">
        <f t="shared" si="80"/>
        <v>0</v>
      </c>
      <c r="Q150" s="70">
        <f t="shared" ca="1" si="81"/>
        <v>6.5554210299999998</v>
      </c>
      <c r="R150" s="70">
        <f t="shared" si="82"/>
        <v>0</v>
      </c>
      <c r="S150" s="75" t="str">
        <f t="shared" si="83"/>
        <v>A+J=</v>
      </c>
      <c r="T150" s="71">
        <f t="shared" si="84"/>
        <v>44249</v>
      </c>
      <c r="U150" s="8"/>
      <c r="V150" s="115">
        <v>46427</v>
      </c>
      <c r="W150" s="116" t="s">
        <v>76</v>
      </c>
      <c r="X150" s="8"/>
      <c r="Y150" s="1"/>
      <c r="Z150" s="7"/>
      <c r="AA150" s="63"/>
      <c r="AB150" s="63"/>
      <c r="AC150" s="8"/>
      <c r="AD150" s="8"/>
      <c r="AE150" s="9"/>
      <c r="AF150" s="8"/>
      <c r="AG150" s="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ht="12.75" x14ac:dyDescent="0.2">
      <c r="A151" s="120">
        <f t="shared" si="85"/>
        <v>44210</v>
      </c>
      <c r="B151" s="81">
        <f t="shared" ca="1" si="86"/>
        <v>979.0597248900001</v>
      </c>
      <c r="C151" s="70">
        <f t="shared" si="74"/>
        <v>972.31635414000004</v>
      </c>
      <c r="D151" s="62">
        <f t="shared" si="75"/>
        <v>44210</v>
      </c>
      <c r="E151" s="11">
        <f ca="1">IF(D151&lt;$B$1,VLOOKUP(D151,[1]DI!$A$4:$B$15000,2),0)</f>
        <v>1.9000000000000006E-2</v>
      </c>
      <c r="F151" s="12">
        <f t="shared" ca="1" si="71"/>
        <v>1.0000746899999999</v>
      </c>
      <c r="G151" s="70">
        <f ca="1">(TRUNC(PRODUCT($F$12:$F150),16))</f>
        <v>1.01072072942918</v>
      </c>
      <c r="H151" s="70">
        <f t="shared" ca="1" si="87"/>
        <v>1.0080068147291801</v>
      </c>
      <c r="I151" s="70">
        <f t="shared" ca="1" si="88"/>
        <v>1.0026923599999999</v>
      </c>
      <c r="J151" s="142">
        <f t="shared" si="76"/>
        <v>0.03</v>
      </c>
      <c r="K151" s="71">
        <f t="shared" si="77"/>
        <v>44158</v>
      </c>
      <c r="L151" s="72">
        <f t="shared" si="78"/>
        <v>36</v>
      </c>
      <c r="M151" s="73">
        <f t="shared" si="79"/>
        <v>36</v>
      </c>
      <c r="N151" s="74">
        <f t="shared" si="72"/>
        <v>1.0042316140000001</v>
      </c>
      <c r="O151" s="74">
        <f t="shared" ca="1" si="73"/>
        <v>1.0069353670000001</v>
      </c>
      <c r="P151" s="73">
        <f t="shared" si="80"/>
        <v>0</v>
      </c>
      <c r="Q151" s="70">
        <f t="shared" ca="1" si="81"/>
        <v>6.7433707500000004</v>
      </c>
      <c r="R151" s="70">
        <f t="shared" si="82"/>
        <v>0</v>
      </c>
      <c r="S151" s="75" t="str">
        <f t="shared" si="83"/>
        <v>A+J=</v>
      </c>
      <c r="T151" s="71">
        <f t="shared" si="84"/>
        <v>44249</v>
      </c>
      <c r="U151" s="8"/>
      <c r="V151" s="115">
        <v>46472</v>
      </c>
      <c r="W151" s="116" t="s">
        <v>86</v>
      </c>
      <c r="X151" s="8"/>
      <c r="Y151" s="1"/>
      <c r="Z151" s="7"/>
      <c r="AA151" s="63"/>
      <c r="AB151" s="63"/>
      <c r="AC151" s="8"/>
      <c r="AD151" s="8"/>
      <c r="AE151" s="9"/>
      <c r="AF151" s="8"/>
      <c r="AG151" s="8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ht="12.75" x14ac:dyDescent="0.2">
      <c r="A152" s="120">
        <f t="shared" si="85"/>
        <v>44211</v>
      </c>
      <c r="B152" s="81">
        <f t="shared" ca="1" si="86"/>
        <v>979.24770573000001</v>
      </c>
      <c r="C152" s="70">
        <f t="shared" si="74"/>
        <v>972.31635414000004</v>
      </c>
      <c r="D152" s="62">
        <f t="shared" si="75"/>
        <v>44211</v>
      </c>
      <c r="E152" s="11">
        <f ca="1">IF(D152&lt;$B$1,VLOOKUP(D152,[1]DI!$A$4:$B$15000,2),0)</f>
        <v>1.9000000000000006E-2</v>
      </c>
      <c r="F152" s="12">
        <f t="shared" ca="1" si="71"/>
        <v>1.0000746899999999</v>
      </c>
      <c r="G152" s="70">
        <f ca="1">(TRUNC(PRODUCT($F$12:$F151),16))</f>
        <v>1.0107962201604599</v>
      </c>
      <c r="H152" s="70">
        <f t="shared" ca="1" si="87"/>
        <v>1.0080068147291801</v>
      </c>
      <c r="I152" s="70">
        <f t="shared" ca="1" si="88"/>
        <v>1.00276725</v>
      </c>
      <c r="J152" s="142">
        <f t="shared" si="76"/>
        <v>0.03</v>
      </c>
      <c r="K152" s="71">
        <f t="shared" si="77"/>
        <v>44158</v>
      </c>
      <c r="L152" s="72">
        <f t="shared" si="78"/>
        <v>37</v>
      </c>
      <c r="M152" s="73">
        <f t="shared" si="79"/>
        <v>37</v>
      </c>
      <c r="N152" s="74">
        <f t="shared" si="72"/>
        <v>1.004349414</v>
      </c>
      <c r="O152" s="74">
        <f t="shared" ca="1" si="73"/>
        <v>1.0071287</v>
      </c>
      <c r="P152" s="73">
        <f t="shared" si="80"/>
        <v>0</v>
      </c>
      <c r="Q152" s="70">
        <f t="shared" ca="1" si="81"/>
        <v>6.9313515900000002</v>
      </c>
      <c r="R152" s="70">
        <f t="shared" si="82"/>
        <v>0</v>
      </c>
      <c r="S152" s="75" t="str">
        <f t="shared" si="83"/>
        <v>A+J=</v>
      </c>
      <c r="T152" s="71">
        <f t="shared" si="84"/>
        <v>44249</v>
      </c>
      <c r="U152" s="8"/>
      <c r="V152" s="115">
        <v>46498</v>
      </c>
      <c r="W152" s="116" t="s">
        <v>77</v>
      </c>
      <c r="X152" s="8"/>
      <c r="Y152" s="1"/>
      <c r="Z152" s="7"/>
      <c r="AA152" s="63"/>
      <c r="AB152" s="63"/>
      <c r="AC152" s="8"/>
      <c r="AD152" s="8"/>
      <c r="AE152" s="9"/>
      <c r="AF152" s="8"/>
      <c r="AG152" s="8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ht="12.75" x14ac:dyDescent="0.2">
      <c r="A153" s="120">
        <f t="shared" si="85"/>
        <v>44214</v>
      </c>
      <c r="B153" s="81">
        <f t="shared" ca="1" si="86"/>
        <v>979.43572740000002</v>
      </c>
      <c r="C153" s="70">
        <f t="shared" si="74"/>
        <v>972.31635414000004</v>
      </c>
      <c r="D153" s="62">
        <f t="shared" si="75"/>
        <v>44214</v>
      </c>
      <c r="E153" s="11">
        <f ca="1">IF(D153&lt;$B$1,VLOOKUP(D153,[1]DI!$A$4:$B$15000,2),0)</f>
        <v>1.9000000000000006E-2</v>
      </c>
      <c r="F153" s="12">
        <f t="shared" ca="1" si="71"/>
        <v>1.0000746899999999</v>
      </c>
      <c r="G153" s="70">
        <f ca="1">(TRUNC(PRODUCT($F$12:$F152),16))</f>
        <v>1.01087171653014</v>
      </c>
      <c r="H153" s="70">
        <f t="shared" ca="1" si="87"/>
        <v>1.0080068147291801</v>
      </c>
      <c r="I153" s="70">
        <f t="shared" ca="1" si="88"/>
        <v>1.00284215</v>
      </c>
      <c r="J153" s="142">
        <f t="shared" si="76"/>
        <v>0.03</v>
      </c>
      <c r="K153" s="71">
        <f t="shared" si="77"/>
        <v>44158</v>
      </c>
      <c r="L153" s="72">
        <f t="shared" si="78"/>
        <v>38</v>
      </c>
      <c r="M153" s="73">
        <f t="shared" si="79"/>
        <v>38</v>
      </c>
      <c r="N153" s="74">
        <f t="shared" si="72"/>
        <v>1.004467228</v>
      </c>
      <c r="O153" s="74">
        <f t="shared" ca="1" si="73"/>
        <v>1.007322075</v>
      </c>
      <c r="P153" s="73">
        <f t="shared" si="80"/>
        <v>0</v>
      </c>
      <c r="Q153" s="70">
        <f t="shared" ca="1" si="81"/>
        <v>7.1193732599999997</v>
      </c>
      <c r="R153" s="70">
        <f t="shared" si="82"/>
        <v>0</v>
      </c>
      <c r="S153" s="75" t="str">
        <f t="shared" si="83"/>
        <v>A+J=</v>
      </c>
      <c r="T153" s="71">
        <f t="shared" si="84"/>
        <v>44249</v>
      </c>
      <c r="U153" s="8"/>
      <c r="V153" s="115">
        <v>46534</v>
      </c>
      <c r="W153" s="116" t="s">
        <v>87</v>
      </c>
      <c r="X153" s="8"/>
      <c r="Y153" s="1"/>
      <c r="Z153" s="7"/>
      <c r="AA153" s="63"/>
      <c r="AB153" s="63"/>
      <c r="AC153" s="8"/>
      <c r="AD153" s="8"/>
      <c r="AE153" s="9"/>
      <c r="AF153" s="8"/>
      <c r="AG153" s="8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ht="12.75" x14ac:dyDescent="0.2">
      <c r="A154" s="120">
        <f t="shared" si="85"/>
        <v>44215</v>
      </c>
      <c r="B154" s="81">
        <f t="shared" ca="1" si="86"/>
        <v>979.62377922000007</v>
      </c>
      <c r="C154" s="70">
        <f t="shared" si="74"/>
        <v>972.31635414000004</v>
      </c>
      <c r="D154" s="62">
        <f t="shared" si="75"/>
        <v>44215</v>
      </c>
      <c r="E154" s="11">
        <f ca="1">IF(D154&lt;$B$1,VLOOKUP(D154,[1]DI!$A$4:$B$15000,2),0)</f>
        <v>1.9000000000000006E-2</v>
      </c>
      <c r="F154" s="12">
        <f t="shared" ca="1" si="71"/>
        <v>1.0000746899999999</v>
      </c>
      <c r="G154" s="70">
        <f ca="1">(TRUNC(PRODUCT($F$12:$F153),16))</f>
        <v>1.0109472185386501</v>
      </c>
      <c r="H154" s="70">
        <f t="shared" ca="1" si="87"/>
        <v>1.0080068147291801</v>
      </c>
      <c r="I154" s="70">
        <f t="shared" ca="1" si="88"/>
        <v>1.00291705</v>
      </c>
      <c r="J154" s="142">
        <f t="shared" si="76"/>
        <v>0.03</v>
      </c>
      <c r="K154" s="71">
        <f t="shared" si="77"/>
        <v>44158</v>
      </c>
      <c r="L154" s="72">
        <f t="shared" si="78"/>
        <v>39</v>
      </c>
      <c r="M154" s="73">
        <f t="shared" si="79"/>
        <v>39</v>
      </c>
      <c r="N154" s="74">
        <f t="shared" si="72"/>
        <v>1.004585056</v>
      </c>
      <c r="O154" s="74">
        <f t="shared" ca="1" si="73"/>
        <v>1.007515481</v>
      </c>
      <c r="P154" s="73">
        <f t="shared" si="80"/>
        <v>0</v>
      </c>
      <c r="Q154" s="70">
        <f t="shared" ca="1" si="81"/>
        <v>7.3074250799999998</v>
      </c>
      <c r="R154" s="70">
        <f t="shared" si="82"/>
        <v>0</v>
      </c>
      <c r="S154" s="75" t="str">
        <f t="shared" si="83"/>
        <v>A+J=</v>
      </c>
      <c r="T154" s="71">
        <f t="shared" si="84"/>
        <v>44249</v>
      </c>
      <c r="U154" s="8"/>
      <c r="V154" s="115">
        <v>46637</v>
      </c>
      <c r="W154" s="116" t="s">
        <v>81</v>
      </c>
      <c r="X154" s="8"/>
      <c r="Y154" s="1"/>
      <c r="Z154" s="7"/>
      <c r="AA154" s="63"/>
      <c r="AB154" s="63"/>
      <c r="AC154" s="8"/>
      <c r="AD154" s="8"/>
      <c r="AE154" s="9"/>
      <c r="AF154" s="8"/>
      <c r="AG154" s="8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ht="12.75" x14ac:dyDescent="0.2">
      <c r="A155" s="120">
        <f t="shared" si="85"/>
        <v>44216</v>
      </c>
      <c r="B155" s="81">
        <f t="shared" ca="1" si="86"/>
        <v>979.81187090000003</v>
      </c>
      <c r="C155" s="70">
        <f t="shared" si="74"/>
        <v>972.31635414000004</v>
      </c>
      <c r="D155" s="62">
        <f t="shared" si="75"/>
        <v>44216</v>
      </c>
      <c r="E155" s="11">
        <f ca="1">IF(D155&lt;$B$1,VLOOKUP(D155,[1]DI!$A$4:$B$15000,2),0)</f>
        <v>1.9000000000000006E-2</v>
      </c>
      <c r="F155" s="12">
        <f t="shared" ca="1" si="71"/>
        <v>1.0000746899999999</v>
      </c>
      <c r="G155" s="70">
        <f ca="1">(TRUNC(PRODUCT($F$12:$F154),16))</f>
        <v>1.0110227261864</v>
      </c>
      <c r="H155" s="70">
        <f t="shared" ca="1" si="87"/>
        <v>1.0080068147291801</v>
      </c>
      <c r="I155" s="70">
        <f t="shared" ca="1" si="88"/>
        <v>1.0029919599999999</v>
      </c>
      <c r="J155" s="142">
        <f t="shared" si="76"/>
        <v>0.03</v>
      </c>
      <c r="K155" s="71">
        <f t="shared" si="77"/>
        <v>44158</v>
      </c>
      <c r="L155" s="72">
        <f t="shared" si="78"/>
        <v>40</v>
      </c>
      <c r="M155" s="73">
        <f t="shared" si="79"/>
        <v>40</v>
      </c>
      <c r="N155" s="74">
        <f t="shared" si="72"/>
        <v>1.004702897</v>
      </c>
      <c r="O155" s="74">
        <f t="shared" ca="1" si="73"/>
        <v>1.007708928</v>
      </c>
      <c r="P155" s="73">
        <f t="shared" si="80"/>
        <v>0</v>
      </c>
      <c r="Q155" s="70">
        <f t="shared" ca="1" si="81"/>
        <v>7.4955167600000001</v>
      </c>
      <c r="R155" s="70">
        <f t="shared" si="82"/>
        <v>0</v>
      </c>
      <c r="S155" s="75" t="str">
        <f t="shared" si="83"/>
        <v>A+J=</v>
      </c>
      <c r="T155" s="71">
        <f t="shared" si="84"/>
        <v>44249</v>
      </c>
      <c r="U155" s="8"/>
      <c r="V155" s="115">
        <v>46672</v>
      </c>
      <c r="W155" s="117" t="s">
        <v>78</v>
      </c>
      <c r="X155" s="8"/>
      <c r="Y155" s="1"/>
      <c r="Z155" s="7"/>
      <c r="AA155" s="63"/>
      <c r="AB155" s="63"/>
      <c r="AC155" s="8"/>
      <c r="AD155" s="8"/>
      <c r="AE155" s="9"/>
      <c r="AF155" s="8"/>
      <c r="AG155" s="8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ht="12.75" x14ac:dyDescent="0.2">
      <c r="A156" s="120">
        <f t="shared" si="85"/>
        <v>44217</v>
      </c>
      <c r="B156" s="81">
        <f t="shared" ca="1" si="86"/>
        <v>979.99999467000009</v>
      </c>
      <c r="C156" s="70">
        <f t="shared" si="74"/>
        <v>972.31635414000004</v>
      </c>
      <c r="D156" s="62">
        <f t="shared" si="75"/>
        <v>44217</v>
      </c>
      <c r="E156" s="11">
        <f ca="1">IF(D156&lt;$B$1,VLOOKUP(D156,[1]DI!$A$4:$B$15000,2),0)</f>
        <v>1.9000000000000006E-2</v>
      </c>
      <c r="F156" s="12">
        <f t="shared" ca="1" si="71"/>
        <v>1.0000746899999999</v>
      </c>
      <c r="G156" s="70">
        <f ca="1">(TRUNC(PRODUCT($F$12:$F155),16))</f>
        <v>1.0110982394738199</v>
      </c>
      <c r="H156" s="70">
        <f t="shared" ca="1" si="87"/>
        <v>1.0080068147291801</v>
      </c>
      <c r="I156" s="70">
        <f t="shared" ca="1" si="88"/>
        <v>1.0030668700000001</v>
      </c>
      <c r="J156" s="142">
        <f t="shared" si="76"/>
        <v>0.03</v>
      </c>
      <c r="K156" s="71">
        <f t="shared" si="77"/>
        <v>44158</v>
      </c>
      <c r="L156" s="72">
        <f t="shared" si="78"/>
        <v>41</v>
      </c>
      <c r="M156" s="73">
        <f t="shared" si="79"/>
        <v>41</v>
      </c>
      <c r="N156" s="74">
        <f t="shared" si="72"/>
        <v>1.004820753</v>
      </c>
      <c r="O156" s="74">
        <f t="shared" ca="1" si="73"/>
        <v>1.0079024080000001</v>
      </c>
      <c r="P156" s="73">
        <f t="shared" si="80"/>
        <v>0</v>
      </c>
      <c r="Q156" s="70">
        <f t="shared" ca="1" si="81"/>
        <v>7.6836405299999999</v>
      </c>
      <c r="R156" s="70">
        <f t="shared" si="82"/>
        <v>0</v>
      </c>
      <c r="S156" s="75" t="str">
        <f t="shared" si="83"/>
        <v>A+J=</v>
      </c>
      <c r="T156" s="71">
        <f t="shared" si="84"/>
        <v>44249</v>
      </c>
      <c r="U156" s="8"/>
      <c r="V156" s="115">
        <v>46693</v>
      </c>
      <c r="W156" s="116" t="s">
        <v>82</v>
      </c>
      <c r="X156" s="8"/>
      <c r="Y156" s="1"/>
      <c r="Z156" s="7"/>
      <c r="AA156" s="63"/>
      <c r="AB156" s="63"/>
      <c r="AC156" s="8"/>
      <c r="AD156" s="8"/>
      <c r="AE156" s="9"/>
      <c r="AF156" s="8"/>
      <c r="AG156" s="8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ht="12.75" x14ac:dyDescent="0.2">
      <c r="A157" s="120">
        <f t="shared" si="85"/>
        <v>44218</v>
      </c>
      <c r="B157" s="81">
        <f t="shared" ca="1" si="86"/>
        <v>980.18815733000008</v>
      </c>
      <c r="C157" s="70">
        <f t="shared" si="74"/>
        <v>972.31635414000004</v>
      </c>
      <c r="D157" s="62">
        <f t="shared" si="75"/>
        <v>44218</v>
      </c>
      <c r="E157" s="11">
        <f ca="1">IF(D157&lt;$B$1,VLOOKUP(D157,[1]DI!$A$4:$B$15000,2),0)</f>
        <v>1.9000000000000006E-2</v>
      </c>
      <c r="F157" s="12">
        <f t="shared" ca="1" si="71"/>
        <v>1.0000746899999999</v>
      </c>
      <c r="G157" s="70">
        <f ca="1">(TRUNC(PRODUCT($F$12:$F156),16))</f>
        <v>1.0111737584013301</v>
      </c>
      <c r="H157" s="70">
        <f t="shared" ca="1" si="87"/>
        <v>1.0080068147291801</v>
      </c>
      <c r="I157" s="70">
        <f t="shared" ca="1" si="88"/>
        <v>1.0031417899999999</v>
      </c>
      <c r="J157" s="142">
        <f t="shared" si="76"/>
        <v>0.03</v>
      </c>
      <c r="K157" s="71">
        <f t="shared" si="77"/>
        <v>44158</v>
      </c>
      <c r="L157" s="72">
        <f t="shared" si="78"/>
        <v>42</v>
      </c>
      <c r="M157" s="73">
        <f t="shared" si="79"/>
        <v>42</v>
      </c>
      <c r="N157" s="74">
        <f t="shared" si="72"/>
        <v>1.0049386220000001</v>
      </c>
      <c r="O157" s="74">
        <f t="shared" ca="1" si="73"/>
        <v>1.0080959279999999</v>
      </c>
      <c r="P157" s="73">
        <f t="shared" si="80"/>
        <v>0</v>
      </c>
      <c r="Q157" s="70">
        <f t="shared" ca="1" si="81"/>
        <v>7.8718031899999996</v>
      </c>
      <c r="R157" s="70">
        <f t="shared" si="82"/>
        <v>0</v>
      </c>
      <c r="S157" s="75" t="str">
        <f t="shared" si="83"/>
        <v>A+J=</v>
      </c>
      <c r="T157" s="71">
        <f t="shared" si="84"/>
        <v>44249</v>
      </c>
      <c r="U157" s="8"/>
      <c r="V157" s="115">
        <v>46706</v>
      </c>
      <c r="W157" s="116" t="s">
        <v>90</v>
      </c>
      <c r="X157" s="8"/>
      <c r="Y157" s="1"/>
      <c r="Z157" s="7"/>
      <c r="AA157" s="63"/>
      <c r="AB157" s="63"/>
      <c r="AC157" s="8"/>
      <c r="AD157" s="8"/>
      <c r="AE157" s="9"/>
      <c r="AF157" s="8"/>
      <c r="AG157" s="8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ht="12.75" x14ac:dyDescent="0.2">
      <c r="A158" s="120">
        <f t="shared" si="85"/>
        <v>44221</v>
      </c>
      <c r="B158" s="81">
        <f t="shared" ca="1" si="86"/>
        <v>980.37635111000009</v>
      </c>
      <c r="C158" s="70">
        <f t="shared" si="74"/>
        <v>972.31635414000004</v>
      </c>
      <c r="D158" s="62">
        <f t="shared" si="75"/>
        <v>44221</v>
      </c>
      <c r="E158" s="11">
        <f ca="1">IF(D158&lt;$B$1,VLOOKUP(D158,[1]DI!$A$4:$B$15000,2),0)</f>
        <v>1.9000000000000006E-2</v>
      </c>
      <c r="F158" s="12">
        <f t="shared" ca="1" si="71"/>
        <v>1.0000746899999999</v>
      </c>
      <c r="G158" s="70">
        <f ca="1">(TRUNC(PRODUCT($F$12:$F157),16))</f>
        <v>1.01124928296934</v>
      </c>
      <c r="H158" s="70">
        <f t="shared" ca="1" si="87"/>
        <v>1.0080068147291801</v>
      </c>
      <c r="I158" s="70">
        <f t="shared" ca="1" si="88"/>
        <v>1.00321671</v>
      </c>
      <c r="J158" s="142">
        <f t="shared" si="76"/>
        <v>0.03</v>
      </c>
      <c r="K158" s="71">
        <f t="shared" si="77"/>
        <v>44158</v>
      </c>
      <c r="L158" s="72">
        <f t="shared" si="78"/>
        <v>43</v>
      </c>
      <c r="M158" s="73">
        <f t="shared" si="79"/>
        <v>43</v>
      </c>
      <c r="N158" s="74">
        <f t="shared" si="72"/>
        <v>1.005056505</v>
      </c>
      <c r="O158" s="74">
        <f t="shared" ca="1" si="73"/>
        <v>1.00828948</v>
      </c>
      <c r="P158" s="73">
        <f t="shared" si="80"/>
        <v>0</v>
      </c>
      <c r="Q158" s="70">
        <f t="shared" ca="1" si="81"/>
        <v>8.0599969700000003</v>
      </c>
      <c r="R158" s="70">
        <f t="shared" si="82"/>
        <v>0</v>
      </c>
      <c r="S158" s="75" t="str">
        <f t="shared" si="83"/>
        <v>A+J=</v>
      </c>
      <c r="T158" s="71">
        <f t="shared" si="84"/>
        <v>44249</v>
      </c>
      <c r="U158" s="8"/>
      <c r="V158" s="115">
        <v>46811</v>
      </c>
      <c r="W158" s="116" t="s">
        <v>76</v>
      </c>
      <c r="X158" s="8"/>
      <c r="Y158" s="1"/>
      <c r="Z158" s="7"/>
      <c r="AA158" s="63"/>
      <c r="AB158" s="63"/>
      <c r="AC158" s="8"/>
      <c r="AD158" s="8"/>
      <c r="AE158" s="9"/>
      <c r="AF158" s="8"/>
      <c r="AG158" s="8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ht="12.75" x14ac:dyDescent="0.2">
      <c r="A159" s="120">
        <f t="shared" si="85"/>
        <v>44222</v>
      </c>
      <c r="B159" s="81">
        <f t="shared" ca="1" si="86"/>
        <v>980.56458572000008</v>
      </c>
      <c r="C159" s="70">
        <f t="shared" si="74"/>
        <v>972.31635414000004</v>
      </c>
      <c r="D159" s="62">
        <f t="shared" si="75"/>
        <v>44222</v>
      </c>
      <c r="E159" s="11">
        <f ca="1">IF(D159&lt;$B$1,VLOOKUP(D159,[1]DI!$A$4:$B$15000,2),0)</f>
        <v>1.9000000000000006E-2</v>
      </c>
      <c r="F159" s="12">
        <f t="shared" ca="1" si="71"/>
        <v>1.0000746899999999</v>
      </c>
      <c r="G159" s="70">
        <f ca="1">(TRUNC(PRODUCT($F$12:$F158),16))</f>
        <v>1.0113248131782899</v>
      </c>
      <c r="H159" s="70">
        <f t="shared" ca="1" si="87"/>
        <v>1.0080068147291801</v>
      </c>
      <c r="I159" s="70">
        <f t="shared" ca="1" si="88"/>
        <v>1.00329164</v>
      </c>
      <c r="J159" s="142">
        <f t="shared" si="76"/>
        <v>0.03</v>
      </c>
      <c r="K159" s="71">
        <f t="shared" si="77"/>
        <v>44158</v>
      </c>
      <c r="L159" s="72">
        <f t="shared" si="78"/>
        <v>44</v>
      </c>
      <c r="M159" s="73">
        <f t="shared" si="79"/>
        <v>44</v>
      </c>
      <c r="N159" s="74">
        <f t="shared" si="72"/>
        <v>1.005174402</v>
      </c>
      <c r="O159" s="74">
        <f t="shared" ca="1" si="73"/>
        <v>1.0084830739999999</v>
      </c>
      <c r="P159" s="73">
        <f t="shared" si="80"/>
        <v>0</v>
      </c>
      <c r="Q159" s="70">
        <f t="shared" ca="1" si="81"/>
        <v>8.2482315800000006</v>
      </c>
      <c r="R159" s="70">
        <f t="shared" si="82"/>
        <v>0</v>
      </c>
      <c r="S159" s="75" t="str">
        <f t="shared" si="83"/>
        <v>A+J=</v>
      </c>
      <c r="T159" s="71">
        <f t="shared" si="84"/>
        <v>44249</v>
      </c>
      <c r="U159" s="8"/>
      <c r="V159" s="115">
        <v>46812</v>
      </c>
      <c r="W159" s="116" t="s">
        <v>76</v>
      </c>
      <c r="X159" s="8"/>
      <c r="Y159" s="1"/>
      <c r="Z159" s="7"/>
      <c r="AA159" s="63"/>
      <c r="AB159" s="63"/>
      <c r="AC159" s="8"/>
      <c r="AD159" s="8"/>
      <c r="AE159" s="9"/>
      <c r="AF159" s="8"/>
      <c r="AG159" s="8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ht="12.75" x14ac:dyDescent="0.2">
      <c r="A160" s="120">
        <f t="shared" si="85"/>
        <v>44223</v>
      </c>
      <c r="B160" s="81">
        <f t="shared" ca="1" si="86"/>
        <v>980.75286117000007</v>
      </c>
      <c r="C160" s="70">
        <f t="shared" si="74"/>
        <v>972.31635414000004</v>
      </c>
      <c r="D160" s="62">
        <f t="shared" si="75"/>
        <v>44223</v>
      </c>
      <c r="E160" s="11">
        <f ca="1">IF(D160&lt;$B$1,VLOOKUP(D160,[1]DI!$A$4:$B$15000,2),0)</f>
        <v>1.9000000000000006E-2</v>
      </c>
      <c r="F160" s="12">
        <f t="shared" ca="1" si="71"/>
        <v>1.0000746899999999</v>
      </c>
      <c r="G160" s="70">
        <f ca="1">(TRUNC(PRODUCT($F$12:$F159),16))</f>
        <v>1.0114003490285799</v>
      </c>
      <c r="H160" s="70">
        <f t="shared" ca="1" si="87"/>
        <v>1.0080068147291801</v>
      </c>
      <c r="I160" s="70">
        <f t="shared" ca="1" si="88"/>
        <v>1.00336658</v>
      </c>
      <c r="J160" s="142">
        <f t="shared" si="76"/>
        <v>0.03</v>
      </c>
      <c r="K160" s="71">
        <f t="shared" si="77"/>
        <v>44158</v>
      </c>
      <c r="L160" s="72">
        <f t="shared" si="78"/>
        <v>45</v>
      </c>
      <c r="M160" s="73">
        <f t="shared" si="79"/>
        <v>45</v>
      </c>
      <c r="N160" s="74">
        <f t="shared" si="72"/>
        <v>1.005292313</v>
      </c>
      <c r="O160" s="74">
        <f t="shared" ca="1" si="73"/>
        <v>1.00867671</v>
      </c>
      <c r="P160" s="73">
        <f t="shared" si="80"/>
        <v>0</v>
      </c>
      <c r="Q160" s="70">
        <f t="shared" ca="1" si="81"/>
        <v>8.4365070299999996</v>
      </c>
      <c r="R160" s="70">
        <f t="shared" si="82"/>
        <v>0</v>
      </c>
      <c r="S160" s="75" t="str">
        <f t="shared" si="83"/>
        <v>A+J=</v>
      </c>
      <c r="T160" s="71">
        <f t="shared" si="84"/>
        <v>44249</v>
      </c>
      <c r="U160" s="8"/>
      <c r="V160" s="115">
        <v>46857</v>
      </c>
      <c r="W160" s="116" t="s">
        <v>86</v>
      </c>
      <c r="X160" s="8"/>
      <c r="Y160" s="1"/>
      <c r="Z160" s="7"/>
      <c r="AA160" s="63"/>
      <c r="AB160" s="63"/>
      <c r="AC160" s="8"/>
      <c r="AD160" s="8"/>
      <c r="AE160" s="9"/>
      <c r="AF160" s="8"/>
      <c r="AG160" s="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201" ht="12.75" x14ac:dyDescent="0.2">
      <c r="A161" s="120">
        <f t="shared" si="85"/>
        <v>44224</v>
      </c>
      <c r="B161" s="81">
        <f t="shared" ca="1" si="86"/>
        <v>980.94116579000001</v>
      </c>
      <c r="C161" s="70">
        <f t="shared" si="74"/>
        <v>972.31635414000004</v>
      </c>
      <c r="D161" s="62">
        <f t="shared" si="75"/>
        <v>44224</v>
      </c>
      <c r="E161" s="11">
        <f ca="1">IF(D161&lt;$B$1,VLOOKUP(D161,[1]DI!$A$4:$B$15000,2),0)</f>
        <v>1.9000000000000006E-2</v>
      </c>
      <c r="F161" s="12">
        <f t="shared" ca="1" si="71"/>
        <v>1.0000746899999999</v>
      </c>
      <c r="G161" s="70">
        <f ca="1">(TRUNC(PRODUCT($F$12:$F160),16))</f>
        <v>1.01147589052065</v>
      </c>
      <c r="H161" s="70">
        <f t="shared" ca="1" si="87"/>
        <v>1.0080068147291801</v>
      </c>
      <c r="I161" s="70">
        <f t="shared" ca="1" si="88"/>
        <v>1.00344152</v>
      </c>
      <c r="J161" s="142">
        <f t="shared" si="76"/>
        <v>0.03</v>
      </c>
      <c r="K161" s="71">
        <f t="shared" si="77"/>
        <v>44158</v>
      </c>
      <c r="L161" s="72">
        <f t="shared" si="78"/>
        <v>46</v>
      </c>
      <c r="M161" s="73">
        <f t="shared" si="79"/>
        <v>46</v>
      </c>
      <c r="N161" s="74">
        <f t="shared" si="72"/>
        <v>1.005410237</v>
      </c>
      <c r="O161" s="74">
        <f t="shared" ca="1" si="73"/>
        <v>1.008870376</v>
      </c>
      <c r="P161" s="73">
        <f t="shared" si="80"/>
        <v>0</v>
      </c>
      <c r="Q161" s="70">
        <f t="shared" ca="1" si="81"/>
        <v>8.6248116499999998</v>
      </c>
      <c r="R161" s="70">
        <f t="shared" si="82"/>
        <v>0</v>
      </c>
      <c r="S161" s="75" t="str">
        <f t="shared" si="83"/>
        <v>A+J=</v>
      </c>
      <c r="T161" s="71">
        <f t="shared" si="84"/>
        <v>44249</v>
      </c>
      <c r="U161" s="8"/>
      <c r="V161" s="115">
        <v>46864</v>
      </c>
      <c r="W161" s="116" t="s">
        <v>77</v>
      </c>
      <c r="X161" s="8"/>
      <c r="Y161" s="1"/>
      <c r="Z161" s="7"/>
      <c r="AA161" s="63"/>
      <c r="AB161" s="63"/>
      <c r="AC161" s="8"/>
      <c r="AD161" s="8"/>
      <c r="AE161" s="9"/>
      <c r="AF161" s="8"/>
      <c r="AG161" s="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201" ht="12.75" x14ac:dyDescent="0.2">
      <c r="A162" s="120">
        <f t="shared" si="85"/>
        <v>44225</v>
      </c>
      <c r="B162" s="81">
        <f t="shared" ca="1" si="86"/>
        <v>981.12951222000004</v>
      </c>
      <c r="C162" s="70">
        <f t="shared" si="74"/>
        <v>972.31635414000004</v>
      </c>
      <c r="D162" s="62">
        <f t="shared" si="75"/>
        <v>44225</v>
      </c>
      <c r="E162" s="11">
        <f ca="1">IF(D162&lt;$B$1,VLOOKUP(D162,[1]DI!$A$4:$B$15000,2),0)</f>
        <v>1.9000000000000006E-2</v>
      </c>
      <c r="F162" s="12">
        <f t="shared" ca="1" si="71"/>
        <v>1.0000746899999999</v>
      </c>
      <c r="G162" s="70">
        <f ca="1">(TRUNC(PRODUCT($F$12:$F161),16))</f>
        <v>1.01155143765491</v>
      </c>
      <c r="H162" s="70">
        <f t="shared" ca="1" si="87"/>
        <v>1.0080068147291801</v>
      </c>
      <c r="I162" s="70">
        <f t="shared" ca="1" si="88"/>
        <v>1.0035164700000001</v>
      </c>
      <c r="J162" s="142">
        <f t="shared" si="76"/>
        <v>0.03</v>
      </c>
      <c r="K162" s="71">
        <f t="shared" si="77"/>
        <v>44158</v>
      </c>
      <c r="L162" s="72">
        <f t="shared" si="78"/>
        <v>47</v>
      </c>
      <c r="M162" s="73">
        <f t="shared" si="79"/>
        <v>47</v>
      </c>
      <c r="N162" s="74">
        <f t="shared" si="72"/>
        <v>1.005528175</v>
      </c>
      <c r="O162" s="74">
        <f t="shared" ca="1" si="73"/>
        <v>1.0090640850000001</v>
      </c>
      <c r="P162" s="73">
        <f t="shared" si="80"/>
        <v>0</v>
      </c>
      <c r="Q162" s="70">
        <f t="shared" ca="1" si="81"/>
        <v>8.8131580799999991</v>
      </c>
      <c r="R162" s="70">
        <f t="shared" si="82"/>
        <v>0</v>
      </c>
      <c r="S162" s="75" t="str">
        <f t="shared" si="83"/>
        <v>A+J=</v>
      </c>
      <c r="T162" s="71">
        <f t="shared" si="84"/>
        <v>44249</v>
      </c>
      <c r="U162" s="8"/>
      <c r="V162" s="115">
        <v>46874</v>
      </c>
      <c r="W162" s="116" t="s">
        <v>88</v>
      </c>
      <c r="X162" s="8"/>
      <c r="Y162" s="1"/>
      <c r="Z162" s="7"/>
      <c r="AA162" s="63"/>
      <c r="AB162" s="63"/>
      <c r="AC162" s="8"/>
      <c r="AD162" s="8"/>
      <c r="AE162" s="9"/>
      <c r="AF162" s="8"/>
      <c r="AG162" s="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201" ht="12.75" x14ac:dyDescent="0.2">
      <c r="A163" s="120">
        <f t="shared" si="85"/>
        <v>44228</v>
      </c>
      <c r="B163" s="81">
        <f t="shared" ca="1" si="86"/>
        <v>981.31788976000007</v>
      </c>
      <c r="C163" s="70">
        <f t="shared" si="74"/>
        <v>972.31635414000004</v>
      </c>
      <c r="D163" s="62">
        <f t="shared" si="75"/>
        <v>44228</v>
      </c>
      <c r="E163" s="11">
        <f ca="1">IF(D163&lt;$B$1,VLOOKUP(D163,[1]DI!$A$4:$B$15000,2),0)</f>
        <v>1.9000000000000006E-2</v>
      </c>
      <c r="F163" s="12">
        <f t="shared" ca="1" si="71"/>
        <v>1.0000746899999999</v>
      </c>
      <c r="G163" s="70">
        <f ca="1">(TRUNC(PRODUCT($F$12:$F162),16))</f>
        <v>1.0116269904317901</v>
      </c>
      <c r="H163" s="70">
        <f t="shared" ca="1" si="87"/>
        <v>1.0080068147291801</v>
      </c>
      <c r="I163" s="70">
        <f t="shared" ca="1" si="88"/>
        <v>1.00359142</v>
      </c>
      <c r="J163" s="142">
        <f t="shared" si="76"/>
        <v>0.03</v>
      </c>
      <c r="K163" s="71">
        <f t="shared" si="77"/>
        <v>44158</v>
      </c>
      <c r="L163" s="72">
        <f t="shared" si="78"/>
        <v>48</v>
      </c>
      <c r="M163" s="73">
        <f t="shared" si="79"/>
        <v>48</v>
      </c>
      <c r="N163" s="74">
        <f t="shared" si="72"/>
        <v>1.005646128</v>
      </c>
      <c r="O163" s="74">
        <f t="shared" ca="1" si="73"/>
        <v>1.009257826</v>
      </c>
      <c r="P163" s="73">
        <f t="shared" si="80"/>
        <v>0</v>
      </c>
      <c r="Q163" s="70">
        <f t="shared" ca="1" si="81"/>
        <v>9.0015356200000003</v>
      </c>
      <c r="R163" s="70">
        <f t="shared" si="82"/>
        <v>0</v>
      </c>
      <c r="S163" s="75" t="str">
        <f t="shared" si="83"/>
        <v>A+J=</v>
      </c>
      <c r="T163" s="71">
        <f t="shared" si="84"/>
        <v>44249</v>
      </c>
      <c r="U163" s="16"/>
      <c r="V163" s="115">
        <v>46919</v>
      </c>
      <c r="W163" s="116" t="s">
        <v>87</v>
      </c>
      <c r="X163" s="16"/>
      <c r="Y163" s="18"/>
      <c r="Z163" s="67"/>
      <c r="AA163" s="66"/>
      <c r="AB163" s="66"/>
      <c r="AC163" s="16"/>
      <c r="AD163" s="16"/>
      <c r="AE163" s="19"/>
      <c r="AF163" s="16"/>
      <c r="AG163" s="16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</row>
    <row r="164" spans="1:201" ht="12.75" x14ac:dyDescent="0.2">
      <c r="A164" s="120">
        <f t="shared" si="85"/>
        <v>44229</v>
      </c>
      <c r="B164" s="81">
        <f t="shared" ca="1" si="86"/>
        <v>981.50630619000003</v>
      </c>
      <c r="C164" s="70">
        <f t="shared" si="74"/>
        <v>972.31635414000004</v>
      </c>
      <c r="D164" s="62">
        <f t="shared" si="75"/>
        <v>44229</v>
      </c>
      <c r="E164" s="11">
        <f ca="1">IF(D164&lt;$B$1,VLOOKUP(D164,[1]DI!$A$4:$B$15000,2),0)</f>
        <v>1.9000000000000006E-2</v>
      </c>
      <c r="F164" s="12">
        <f t="shared" ca="1" si="71"/>
        <v>1.0000746899999999</v>
      </c>
      <c r="G164" s="70">
        <f ca="1">(TRUNC(PRODUCT($F$12:$F163),16))</f>
        <v>1.01170254885171</v>
      </c>
      <c r="H164" s="70">
        <f t="shared" ca="1" si="87"/>
        <v>1.0080068147291801</v>
      </c>
      <c r="I164" s="70">
        <f t="shared" ca="1" si="88"/>
        <v>1.0036663800000001</v>
      </c>
      <c r="J164" s="142">
        <f t="shared" si="76"/>
        <v>0.03</v>
      </c>
      <c r="K164" s="71">
        <f t="shared" si="77"/>
        <v>44158</v>
      </c>
      <c r="L164" s="72">
        <f t="shared" si="78"/>
        <v>49</v>
      </c>
      <c r="M164" s="73">
        <f t="shared" si="79"/>
        <v>49</v>
      </c>
      <c r="N164" s="74">
        <f t="shared" si="72"/>
        <v>1.0057640940000001</v>
      </c>
      <c r="O164" s="74">
        <f t="shared" ca="1" si="73"/>
        <v>1.0094516069999999</v>
      </c>
      <c r="P164" s="73">
        <f t="shared" si="80"/>
        <v>0</v>
      </c>
      <c r="Q164" s="70">
        <f t="shared" ca="1" si="81"/>
        <v>9.1899520500000005</v>
      </c>
      <c r="R164" s="70">
        <f t="shared" si="82"/>
        <v>0</v>
      </c>
      <c r="S164" s="75" t="str">
        <f t="shared" si="83"/>
        <v>A+J=</v>
      </c>
      <c r="T164" s="71">
        <f t="shared" si="84"/>
        <v>44249</v>
      </c>
      <c r="U164" s="8"/>
      <c r="V164" s="115">
        <v>47003</v>
      </c>
      <c r="W164" s="116" t="s">
        <v>89</v>
      </c>
      <c r="X164" s="8"/>
      <c r="Y164" s="1"/>
      <c r="Z164" s="7"/>
      <c r="AA164" s="63"/>
      <c r="AB164" s="63"/>
      <c r="AC164" s="8"/>
      <c r="AD164" s="8"/>
      <c r="AE164" s="9"/>
      <c r="AF164" s="8"/>
      <c r="AG164" s="8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201" ht="12.75" x14ac:dyDescent="0.2">
      <c r="A165" s="120">
        <f t="shared" si="85"/>
        <v>44230</v>
      </c>
      <c r="B165" s="81">
        <f t="shared" ca="1" si="86"/>
        <v>981.69475471999999</v>
      </c>
      <c r="C165" s="70">
        <f t="shared" si="74"/>
        <v>972.31635414000004</v>
      </c>
      <c r="D165" s="62">
        <f t="shared" si="75"/>
        <v>44230</v>
      </c>
      <c r="E165" s="11">
        <f ca="1">IF(D165&lt;$B$1,VLOOKUP(D165,[1]DI!$A$4:$B$15000,2),0)</f>
        <v>1.9000000000000006E-2</v>
      </c>
      <c r="F165" s="12">
        <f t="shared" ca="1" si="71"/>
        <v>1.0000746899999999</v>
      </c>
      <c r="G165" s="70">
        <f ca="1">(TRUNC(PRODUCT($F$12:$F164),16))</f>
        <v>1.01177811291508</v>
      </c>
      <c r="H165" s="70">
        <f t="shared" ca="1" si="87"/>
        <v>1.0080068147291801</v>
      </c>
      <c r="I165" s="70">
        <f t="shared" ca="1" si="88"/>
        <v>1.0037413399999999</v>
      </c>
      <c r="J165" s="142">
        <f t="shared" si="76"/>
        <v>0.03</v>
      </c>
      <c r="K165" s="71">
        <f t="shared" si="77"/>
        <v>44158</v>
      </c>
      <c r="L165" s="72">
        <f t="shared" si="78"/>
        <v>50</v>
      </c>
      <c r="M165" s="73">
        <f t="shared" si="79"/>
        <v>50</v>
      </c>
      <c r="N165" s="74">
        <f t="shared" si="72"/>
        <v>1.0058820740000001</v>
      </c>
      <c r="O165" s="74">
        <f t="shared" ca="1" si="73"/>
        <v>1.0096454210000001</v>
      </c>
      <c r="P165" s="73">
        <f t="shared" si="80"/>
        <v>0</v>
      </c>
      <c r="Q165" s="70">
        <f t="shared" ca="1" si="81"/>
        <v>9.3784005799999992</v>
      </c>
      <c r="R165" s="70">
        <f t="shared" si="82"/>
        <v>0</v>
      </c>
      <c r="S165" s="75" t="str">
        <f t="shared" si="83"/>
        <v>A+J=</v>
      </c>
      <c r="T165" s="71">
        <f t="shared" si="84"/>
        <v>44249</v>
      </c>
      <c r="U165" s="8"/>
      <c r="V165" s="115">
        <v>47038</v>
      </c>
      <c r="W165" s="117" t="s">
        <v>78</v>
      </c>
      <c r="X165" s="8"/>
      <c r="Y165" s="1"/>
      <c r="Z165" s="7"/>
      <c r="AA165" s="63"/>
      <c r="AB165" s="63"/>
      <c r="AC165" s="8"/>
      <c r="AD165" s="8"/>
      <c r="AE165" s="9"/>
      <c r="AF165" s="8"/>
      <c r="AG165" s="8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201" ht="12.75" x14ac:dyDescent="0.2">
      <c r="A166" s="120">
        <f t="shared" si="85"/>
        <v>44231</v>
      </c>
      <c r="B166" s="81">
        <f t="shared" ca="1" si="86"/>
        <v>981.8832421300001</v>
      </c>
      <c r="C166" s="70">
        <f t="shared" si="74"/>
        <v>972.31635414000004</v>
      </c>
      <c r="D166" s="62">
        <f t="shared" si="75"/>
        <v>44231</v>
      </c>
      <c r="E166" s="11">
        <f ca="1">IF(D166&lt;$B$1,VLOOKUP(D166,[1]DI!$A$4:$B$15000,2),0)</f>
        <v>1.9000000000000006E-2</v>
      </c>
      <c r="F166" s="12">
        <f t="shared" ca="1" si="71"/>
        <v>1.0000746899999999</v>
      </c>
      <c r="G166" s="70">
        <f ca="1">(TRUNC(PRODUCT($F$12:$F165),16))</f>
        <v>1.0118536826223301</v>
      </c>
      <c r="H166" s="70">
        <f t="shared" ca="1" si="87"/>
        <v>1.0080068147291801</v>
      </c>
      <c r="I166" s="70">
        <f t="shared" ca="1" si="88"/>
        <v>1.0038163099999999</v>
      </c>
      <c r="J166" s="142">
        <f t="shared" si="76"/>
        <v>0.03</v>
      </c>
      <c r="K166" s="71">
        <f t="shared" si="77"/>
        <v>44158</v>
      </c>
      <c r="L166" s="72">
        <f t="shared" si="78"/>
        <v>51</v>
      </c>
      <c r="M166" s="73">
        <f t="shared" si="79"/>
        <v>51</v>
      </c>
      <c r="N166" s="74">
        <f t="shared" si="72"/>
        <v>1.006000067</v>
      </c>
      <c r="O166" s="74">
        <f t="shared" ca="1" si="73"/>
        <v>1.009839275</v>
      </c>
      <c r="P166" s="73">
        <f t="shared" si="80"/>
        <v>0</v>
      </c>
      <c r="Q166" s="70">
        <f t="shared" ca="1" si="81"/>
        <v>9.5668879899999997</v>
      </c>
      <c r="R166" s="70">
        <f t="shared" si="82"/>
        <v>0</v>
      </c>
      <c r="S166" s="75" t="str">
        <f t="shared" si="83"/>
        <v>A+J=</v>
      </c>
      <c r="T166" s="71">
        <f t="shared" si="84"/>
        <v>44249</v>
      </c>
      <c r="U166" s="8"/>
      <c r="V166" s="115">
        <v>47059</v>
      </c>
      <c r="W166" s="116" t="s">
        <v>82</v>
      </c>
      <c r="X166" s="8"/>
      <c r="Y166" s="1"/>
      <c r="Z166" s="7"/>
      <c r="AA166" s="63"/>
      <c r="AB166" s="63"/>
      <c r="AC166" s="8"/>
      <c r="AD166" s="8"/>
      <c r="AE166" s="9"/>
      <c r="AF166" s="8"/>
      <c r="AG166" s="8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201" ht="12.75" x14ac:dyDescent="0.2">
      <c r="A167" s="120">
        <f t="shared" si="85"/>
        <v>44232</v>
      </c>
      <c r="B167" s="81">
        <f t="shared" ca="1" si="86"/>
        <v>982.07177135000006</v>
      </c>
      <c r="C167" s="70">
        <f t="shared" si="74"/>
        <v>972.31635414000004</v>
      </c>
      <c r="D167" s="62">
        <f t="shared" si="75"/>
        <v>44232</v>
      </c>
      <c r="E167" s="11">
        <f ca="1">IF(D167&lt;$B$1,VLOOKUP(D167,[1]DI!$A$4:$B$15000,2),0)</f>
        <v>1.9000000000000006E-2</v>
      </c>
      <c r="F167" s="12">
        <f t="shared" ca="1" si="71"/>
        <v>1.0000746899999999</v>
      </c>
      <c r="G167" s="70">
        <f ca="1">(TRUNC(PRODUCT($F$12:$F166),16))</f>
        <v>1.0119292579738901</v>
      </c>
      <c r="H167" s="70">
        <f t="shared" ca="1" si="87"/>
        <v>1.0080068147291801</v>
      </c>
      <c r="I167" s="70">
        <f t="shared" ca="1" si="88"/>
        <v>1.0038912900000001</v>
      </c>
      <c r="J167" s="142">
        <f t="shared" si="76"/>
        <v>0.03</v>
      </c>
      <c r="K167" s="71">
        <f t="shared" si="77"/>
        <v>44158</v>
      </c>
      <c r="L167" s="72">
        <f t="shared" si="78"/>
        <v>52</v>
      </c>
      <c r="M167" s="73">
        <f t="shared" si="79"/>
        <v>52</v>
      </c>
      <c r="N167" s="74">
        <f t="shared" si="72"/>
        <v>1.0061180750000001</v>
      </c>
      <c r="O167" s="74">
        <f t="shared" ca="1" si="73"/>
        <v>1.010033172</v>
      </c>
      <c r="P167" s="73">
        <f t="shared" si="80"/>
        <v>0</v>
      </c>
      <c r="Q167" s="70">
        <f t="shared" ca="1" si="81"/>
        <v>9.7554172099999992</v>
      </c>
      <c r="R167" s="70">
        <f t="shared" si="82"/>
        <v>0</v>
      </c>
      <c r="S167" s="75" t="str">
        <f t="shared" si="83"/>
        <v>A+J=</v>
      </c>
      <c r="T167" s="71">
        <f t="shared" si="84"/>
        <v>44249</v>
      </c>
      <c r="U167" s="8"/>
      <c r="V167" s="115">
        <v>47072</v>
      </c>
      <c r="W167" s="116" t="s">
        <v>90</v>
      </c>
      <c r="X167" s="8"/>
      <c r="Y167" s="1"/>
      <c r="Z167" s="7"/>
      <c r="AA167" s="63"/>
      <c r="AB167" s="63"/>
      <c r="AC167" s="8"/>
      <c r="AD167" s="8"/>
      <c r="AE167" s="9"/>
      <c r="AF167" s="8"/>
      <c r="AG167" s="8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201" ht="12.75" x14ac:dyDescent="0.2">
      <c r="A168" s="120">
        <f t="shared" si="85"/>
        <v>44235</v>
      </c>
      <c r="B168" s="81">
        <f t="shared" ca="1" si="86"/>
        <v>982.26033072000007</v>
      </c>
      <c r="C168" s="70">
        <f t="shared" si="74"/>
        <v>972.31635414000004</v>
      </c>
      <c r="D168" s="62">
        <f t="shared" si="75"/>
        <v>44235</v>
      </c>
      <c r="E168" s="11">
        <f ca="1">IF(D168&lt;$B$1,VLOOKUP(D168,[1]DI!$A$4:$B$15000,2),0)</f>
        <v>1.9000000000000006E-2</v>
      </c>
      <c r="F168" s="12">
        <f t="shared" ca="1" si="71"/>
        <v>1.0000746899999999</v>
      </c>
      <c r="G168" s="70">
        <f ca="1">(TRUNC(PRODUCT($F$12:$F167),16))</f>
        <v>1.0120048389701699</v>
      </c>
      <c r="H168" s="70">
        <f t="shared" ca="1" si="87"/>
        <v>1.0080068147291801</v>
      </c>
      <c r="I168" s="70">
        <f t="shared" ca="1" si="88"/>
        <v>1.00396627</v>
      </c>
      <c r="J168" s="142">
        <f t="shared" si="76"/>
        <v>0.03</v>
      </c>
      <c r="K168" s="71">
        <f t="shared" si="77"/>
        <v>44158</v>
      </c>
      <c r="L168" s="72">
        <f t="shared" si="78"/>
        <v>53</v>
      </c>
      <c r="M168" s="73">
        <f t="shared" si="79"/>
        <v>53</v>
      </c>
      <c r="N168" s="74">
        <f t="shared" si="72"/>
        <v>1.0062360960000001</v>
      </c>
      <c r="O168" s="74">
        <f t="shared" ca="1" si="73"/>
        <v>1.0102271</v>
      </c>
      <c r="P168" s="73">
        <f t="shared" si="80"/>
        <v>0</v>
      </c>
      <c r="Q168" s="70">
        <f t="shared" ca="1" si="81"/>
        <v>9.9439765799999993</v>
      </c>
      <c r="R168" s="70">
        <f t="shared" si="82"/>
        <v>0</v>
      </c>
      <c r="S168" s="75" t="str">
        <f t="shared" si="83"/>
        <v>A+J=</v>
      </c>
      <c r="T168" s="71">
        <f t="shared" si="84"/>
        <v>44249</v>
      </c>
      <c r="U168" s="8"/>
      <c r="V168" s="115">
        <v>47112</v>
      </c>
      <c r="W168" s="116" t="s">
        <v>84</v>
      </c>
      <c r="X168" s="8"/>
      <c r="Y168" s="1"/>
      <c r="Z168" s="7"/>
      <c r="AA168" s="63"/>
      <c r="AB168" s="63"/>
      <c r="AC168" s="8"/>
      <c r="AD168" s="8"/>
      <c r="AE168" s="9"/>
      <c r="AF168" s="8"/>
      <c r="AG168" s="8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201" ht="12.75" x14ac:dyDescent="0.2">
      <c r="A169" s="120">
        <f t="shared" si="85"/>
        <v>44236</v>
      </c>
      <c r="B169" s="81">
        <f t="shared" ca="1" si="86"/>
        <v>982.44892120000009</v>
      </c>
      <c r="C169" s="70">
        <f t="shared" si="74"/>
        <v>972.31635414000004</v>
      </c>
      <c r="D169" s="62">
        <f t="shared" si="75"/>
        <v>44236</v>
      </c>
      <c r="E169" s="11">
        <f ca="1">IF(D169&lt;$B$1,VLOOKUP(D169,[1]DI!$A$4:$B$15000,2),0)</f>
        <v>1.9000000000000006E-2</v>
      </c>
      <c r="F169" s="12">
        <f t="shared" ca="1" si="71"/>
        <v>1.0000746899999999</v>
      </c>
      <c r="G169" s="70">
        <f ca="1">(TRUNC(PRODUCT($F$12:$F168),16))</f>
        <v>1.0120804256115901</v>
      </c>
      <c r="H169" s="70">
        <f t="shared" ca="1" si="87"/>
        <v>1.0080068147291801</v>
      </c>
      <c r="I169" s="70">
        <f t="shared" ca="1" si="88"/>
        <v>1.00404125</v>
      </c>
      <c r="J169" s="142">
        <f t="shared" si="76"/>
        <v>0.03</v>
      </c>
      <c r="K169" s="71">
        <f t="shared" si="77"/>
        <v>44158</v>
      </c>
      <c r="L169" s="72">
        <f t="shared" si="78"/>
        <v>54</v>
      </c>
      <c r="M169" s="73">
        <f t="shared" si="79"/>
        <v>54</v>
      </c>
      <c r="N169" s="74">
        <f t="shared" si="72"/>
        <v>1.0063541309999999</v>
      </c>
      <c r="O169" s="74">
        <f t="shared" ca="1" si="73"/>
        <v>1.0104210600000001</v>
      </c>
      <c r="P169" s="73">
        <f t="shared" si="80"/>
        <v>0</v>
      </c>
      <c r="Q169" s="70">
        <f t="shared" ca="1" si="81"/>
        <v>10.13256706</v>
      </c>
      <c r="R169" s="70">
        <f t="shared" si="82"/>
        <v>0</v>
      </c>
      <c r="S169" s="75" t="str">
        <f t="shared" si="83"/>
        <v>A+J=</v>
      </c>
      <c r="T169" s="71">
        <f t="shared" si="84"/>
        <v>44249</v>
      </c>
      <c r="U169" s="8"/>
      <c r="V169" s="115">
        <v>47119</v>
      </c>
      <c r="W169" s="116" t="s">
        <v>85</v>
      </c>
      <c r="X169" s="8"/>
      <c r="Y169" s="1"/>
      <c r="Z169" s="8"/>
      <c r="AA169" s="8"/>
      <c r="AB169" s="8"/>
      <c r="AC169" s="8"/>
      <c r="AD169" s="8"/>
      <c r="AE169" s="9"/>
      <c r="AF169" s="8"/>
      <c r="AG169" s="8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201" ht="12.75" x14ac:dyDescent="0.2">
      <c r="A170" s="120">
        <f t="shared" si="85"/>
        <v>44237</v>
      </c>
      <c r="B170" s="81">
        <f t="shared" ca="1" si="86"/>
        <v>982.63756224000008</v>
      </c>
      <c r="C170" s="70">
        <f t="shared" si="74"/>
        <v>972.31635414000004</v>
      </c>
      <c r="D170" s="62">
        <f t="shared" si="75"/>
        <v>44237</v>
      </c>
      <c r="E170" s="11">
        <f ca="1">IF(D170&lt;$B$1,VLOOKUP(D170,[1]DI!$A$4:$B$15000,2),0)</f>
        <v>1.9000000000000006E-2</v>
      </c>
      <c r="F170" s="12">
        <f t="shared" ca="1" si="71"/>
        <v>1.0000746899999999</v>
      </c>
      <c r="G170" s="70">
        <f ca="1">(TRUNC(PRODUCT($F$12:$F169),16))</f>
        <v>1.01215601789858</v>
      </c>
      <c r="H170" s="70">
        <f t="shared" ca="1" si="87"/>
        <v>1.0080068147291801</v>
      </c>
      <c r="I170" s="70">
        <f t="shared" ca="1" si="88"/>
        <v>1.00411625</v>
      </c>
      <c r="J170" s="142">
        <f t="shared" si="76"/>
        <v>0.03</v>
      </c>
      <c r="K170" s="71">
        <f t="shared" si="77"/>
        <v>44158</v>
      </c>
      <c r="L170" s="72">
        <f t="shared" si="78"/>
        <v>55</v>
      </c>
      <c r="M170" s="73">
        <f t="shared" si="79"/>
        <v>55</v>
      </c>
      <c r="N170" s="74">
        <f t="shared" si="72"/>
        <v>1.0064721809999999</v>
      </c>
      <c r="O170" s="74">
        <f t="shared" ca="1" si="73"/>
        <v>1.010615072</v>
      </c>
      <c r="P170" s="73">
        <f t="shared" si="80"/>
        <v>0</v>
      </c>
      <c r="Q170" s="70">
        <f t="shared" ca="1" si="81"/>
        <v>10.3212081</v>
      </c>
      <c r="R170" s="70">
        <f t="shared" si="82"/>
        <v>0</v>
      </c>
      <c r="S170" s="75" t="str">
        <f t="shared" si="83"/>
        <v>A+J=</v>
      </c>
      <c r="T170" s="71">
        <f t="shared" si="84"/>
        <v>44249</v>
      </c>
      <c r="U170" s="8"/>
      <c r="V170" s="115">
        <v>47161</v>
      </c>
      <c r="W170" s="116" t="s">
        <v>76</v>
      </c>
      <c r="X170" s="8"/>
      <c r="Y170" s="1"/>
      <c r="Z170" s="8"/>
      <c r="AA170" s="8"/>
      <c r="AB170" s="8"/>
      <c r="AC170" s="8"/>
      <c r="AD170" s="8"/>
      <c r="AE170" s="9"/>
      <c r="AF170" s="8"/>
      <c r="AG170" s="8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201" ht="15" x14ac:dyDescent="0.25">
      <c r="A171" s="120">
        <f t="shared" si="85"/>
        <v>44238</v>
      </c>
      <c r="B171" s="81">
        <f t="shared" ca="1" si="86"/>
        <v>982.82622273000004</v>
      </c>
      <c r="C171" s="70">
        <f t="shared" si="74"/>
        <v>972.31635414000004</v>
      </c>
      <c r="D171" s="62">
        <f t="shared" si="75"/>
        <v>44238</v>
      </c>
      <c r="E171" s="11">
        <f ca="1">IF(D171&lt;$B$1,VLOOKUP(D171,[1]DI!$A$4:$B$15000,2),0)</f>
        <v>1.9000000000000006E-2</v>
      </c>
      <c r="F171" s="12">
        <f t="shared" ca="1" si="71"/>
        <v>1.0000746899999999</v>
      </c>
      <c r="G171" s="70">
        <f ca="1">(TRUNC(PRODUCT($F$12:$F170),16))</f>
        <v>1.0122316158315601</v>
      </c>
      <c r="H171" s="70">
        <f t="shared" ca="1" si="87"/>
        <v>1.0080068147291801</v>
      </c>
      <c r="I171" s="70">
        <f t="shared" ca="1" si="88"/>
        <v>1.0041912399999999</v>
      </c>
      <c r="J171" s="142">
        <f t="shared" si="76"/>
        <v>0.03</v>
      </c>
      <c r="K171" s="71">
        <f t="shared" si="77"/>
        <v>44158</v>
      </c>
      <c r="L171" s="72">
        <f t="shared" si="78"/>
        <v>56</v>
      </c>
      <c r="M171" s="73">
        <f t="shared" si="79"/>
        <v>56</v>
      </c>
      <c r="N171" s="74">
        <f t="shared" si="72"/>
        <v>1.006590243</v>
      </c>
      <c r="O171" s="74">
        <f t="shared" ca="1" si="73"/>
        <v>1.010809104</v>
      </c>
      <c r="P171" s="73">
        <f t="shared" si="80"/>
        <v>0</v>
      </c>
      <c r="Q171" s="70">
        <f t="shared" ca="1" si="81"/>
        <v>10.50986859</v>
      </c>
      <c r="R171" s="70">
        <f t="shared" si="82"/>
        <v>0</v>
      </c>
      <c r="S171" s="75" t="str">
        <f t="shared" si="83"/>
        <v>A+J=</v>
      </c>
      <c r="T171" s="71">
        <f t="shared" si="84"/>
        <v>44249</v>
      </c>
      <c r="U171" s="125" t="s">
        <v>104</v>
      </c>
      <c r="V171" s="115">
        <v>47162</v>
      </c>
      <c r="W171" s="116" t="s">
        <v>76</v>
      </c>
      <c r="X171" s="8"/>
      <c r="Y171" s="1"/>
      <c r="Z171" s="8"/>
      <c r="AA171" s="8"/>
      <c r="AB171" s="8"/>
      <c r="AC171" s="8"/>
      <c r="AD171" s="8"/>
      <c r="AE171" s="9"/>
      <c r="AF171" s="8"/>
      <c r="AG171" s="8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201" ht="15" x14ac:dyDescent="0.25">
      <c r="A172" s="120">
        <f t="shared" si="85"/>
        <v>44239</v>
      </c>
      <c r="B172" s="81">
        <f t="shared" ca="1" si="86"/>
        <v>983.01493475000007</v>
      </c>
      <c r="C172" s="70">
        <f t="shared" si="74"/>
        <v>972.31635414000004</v>
      </c>
      <c r="D172" s="62">
        <f t="shared" si="75"/>
        <v>44239</v>
      </c>
      <c r="E172" s="11">
        <f ca="1">IF(D172&lt;$B$1,VLOOKUP(D172,[1]DI!$A$4:$B$15000,2),0)</f>
        <v>1.9000000000000006E-2</v>
      </c>
      <c r="F172" s="12">
        <f t="shared" ca="1" si="71"/>
        <v>1.0000746899999999</v>
      </c>
      <c r="G172" s="70">
        <f ca="1">(TRUNC(PRODUCT($F$12:$F171),16))</f>
        <v>1.0123072194109399</v>
      </c>
      <c r="H172" s="70">
        <f t="shared" ca="1" si="87"/>
        <v>1.0080068147291801</v>
      </c>
      <c r="I172" s="70">
        <f t="shared" ca="1" si="88"/>
        <v>1.0042662499999999</v>
      </c>
      <c r="J172" s="142">
        <f t="shared" si="76"/>
        <v>0.03</v>
      </c>
      <c r="K172" s="71">
        <f t="shared" si="77"/>
        <v>44158</v>
      </c>
      <c r="L172" s="72">
        <f t="shared" si="78"/>
        <v>57</v>
      </c>
      <c r="M172" s="73">
        <f t="shared" si="79"/>
        <v>57</v>
      </c>
      <c r="N172" s="74">
        <f t="shared" si="72"/>
        <v>1.00670832</v>
      </c>
      <c r="O172" s="74">
        <f t="shared" ca="1" si="73"/>
        <v>1.011003189</v>
      </c>
      <c r="P172" s="73">
        <f t="shared" si="80"/>
        <v>0</v>
      </c>
      <c r="Q172" s="70">
        <f t="shared" ca="1" si="81"/>
        <v>10.69858061</v>
      </c>
      <c r="R172" s="70">
        <f t="shared" si="82"/>
        <v>0</v>
      </c>
      <c r="S172" s="75" t="str">
        <f t="shared" si="83"/>
        <v>A+J=</v>
      </c>
      <c r="T172" s="71">
        <f t="shared" si="84"/>
        <v>44249</v>
      </c>
      <c r="U172" s="125">
        <v>0.24536284</v>
      </c>
      <c r="V172" s="115">
        <v>47207</v>
      </c>
      <c r="W172" s="116" t="s">
        <v>86</v>
      </c>
      <c r="X172" s="8"/>
      <c r="Y172" s="1"/>
      <c r="Z172" s="8"/>
      <c r="AA172" s="8"/>
      <c r="AB172" s="8"/>
      <c r="AC172" s="8"/>
      <c r="AD172" s="8"/>
      <c r="AE172" s="9"/>
      <c r="AF172" s="8"/>
      <c r="AG172" s="8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201" ht="15" x14ac:dyDescent="0.25">
      <c r="A173" s="120">
        <f t="shared" si="85"/>
        <v>44244</v>
      </c>
      <c r="B173" s="81">
        <f t="shared" ca="1" si="86"/>
        <v>983.20366816000001</v>
      </c>
      <c r="C173" s="70">
        <f t="shared" si="74"/>
        <v>972.31635414000004</v>
      </c>
      <c r="D173" s="62">
        <f t="shared" si="75"/>
        <v>44244</v>
      </c>
      <c r="E173" s="11">
        <f ca="1">IF(D173&lt;$B$1,VLOOKUP(D173,[1]DI!$A$4:$B$15000,2),0)</f>
        <v>1.9000000000000006E-2</v>
      </c>
      <c r="F173" s="12">
        <f t="shared" ca="1" si="71"/>
        <v>1.0000746899999999</v>
      </c>
      <c r="G173" s="70">
        <f ca="1">(TRUNC(PRODUCT($F$12:$F172),16))</f>
        <v>1.0123828286371599</v>
      </c>
      <c r="H173" s="70">
        <f t="shared" ca="1" si="87"/>
        <v>1.0080068147291801</v>
      </c>
      <c r="I173" s="70">
        <f t="shared" ca="1" si="88"/>
        <v>1.00434125</v>
      </c>
      <c r="J173" s="142">
        <f t="shared" si="76"/>
        <v>0.03</v>
      </c>
      <c r="K173" s="71">
        <f t="shared" si="77"/>
        <v>44158</v>
      </c>
      <c r="L173" s="72">
        <f t="shared" si="78"/>
        <v>58</v>
      </c>
      <c r="M173" s="73">
        <f t="shared" si="79"/>
        <v>58</v>
      </c>
      <c r="N173" s="74">
        <f t="shared" si="72"/>
        <v>1.006826411</v>
      </c>
      <c r="O173" s="74">
        <f t="shared" ca="1" si="73"/>
        <v>1.011197296</v>
      </c>
      <c r="P173" s="73">
        <f t="shared" si="80"/>
        <v>0</v>
      </c>
      <c r="Q173" s="70">
        <f t="shared" ca="1" si="81"/>
        <v>10.88731402</v>
      </c>
      <c r="R173" s="70">
        <f t="shared" si="82"/>
        <v>0</v>
      </c>
      <c r="S173" s="75" t="str">
        <f t="shared" si="83"/>
        <v>A+J=</v>
      </c>
      <c r="T173" s="71">
        <f t="shared" si="84"/>
        <v>44249</v>
      </c>
      <c r="U173" s="125" t="s">
        <v>64</v>
      </c>
      <c r="V173" s="115">
        <v>47239</v>
      </c>
      <c r="W173" s="116" t="s">
        <v>88</v>
      </c>
      <c r="X173" s="8"/>
      <c r="Y173" s="1"/>
      <c r="Z173" s="8"/>
      <c r="AA173" s="8"/>
      <c r="AB173" s="8"/>
      <c r="AC173" s="8"/>
      <c r="AD173" s="8"/>
      <c r="AE173" s="9"/>
      <c r="AF173" s="8"/>
      <c r="AG173" s="8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201" ht="15" x14ac:dyDescent="0.25">
      <c r="A174" s="120">
        <f t="shared" si="85"/>
        <v>44245</v>
      </c>
      <c r="B174" s="81">
        <f t="shared" ca="1" si="86"/>
        <v>983.39245116000006</v>
      </c>
      <c r="C174" s="70">
        <f t="shared" si="74"/>
        <v>972.31635414000004</v>
      </c>
      <c r="D174" s="62">
        <f t="shared" si="75"/>
        <v>44245</v>
      </c>
      <c r="E174" s="11">
        <f ca="1">IF(D174&lt;$B$1,VLOOKUP(D174,[1]DI!$A$4:$B$15000,2),0)</f>
        <v>1.9000000000000006E-2</v>
      </c>
      <c r="F174" s="12">
        <f t="shared" ca="1" si="71"/>
        <v>1.0000746899999999</v>
      </c>
      <c r="G174" s="70">
        <f ca="1">(TRUNC(PRODUCT($F$12:$F173),16))</f>
        <v>1.0124584435106301</v>
      </c>
      <c r="H174" s="70">
        <f t="shared" ca="1" si="87"/>
        <v>1.0080068147291801</v>
      </c>
      <c r="I174" s="70">
        <f t="shared" ca="1" si="88"/>
        <v>1.0044162700000001</v>
      </c>
      <c r="J174" s="142">
        <f t="shared" si="76"/>
        <v>0.03</v>
      </c>
      <c r="K174" s="71">
        <f t="shared" si="77"/>
        <v>44158</v>
      </c>
      <c r="L174" s="72">
        <f t="shared" si="78"/>
        <v>59</v>
      </c>
      <c r="M174" s="73">
        <f t="shared" si="79"/>
        <v>59</v>
      </c>
      <c r="N174" s="74">
        <f t="shared" si="72"/>
        <v>1.006944515</v>
      </c>
      <c r="O174" s="74">
        <f t="shared" ca="1" si="73"/>
        <v>1.011391454</v>
      </c>
      <c r="P174" s="73">
        <f t="shared" si="80"/>
        <v>0</v>
      </c>
      <c r="Q174" s="70">
        <f t="shared" ca="1" si="81"/>
        <v>11.076097020000001</v>
      </c>
      <c r="R174" s="70">
        <f t="shared" si="82"/>
        <v>0</v>
      </c>
      <c r="S174" s="75" t="str">
        <f t="shared" si="83"/>
        <v>A+J=</v>
      </c>
      <c r="T174" s="71">
        <f t="shared" si="84"/>
        <v>44249</v>
      </c>
      <c r="U174" s="125">
        <v>189.73975797</v>
      </c>
      <c r="V174" s="115">
        <v>47269</v>
      </c>
      <c r="W174" s="116" t="s">
        <v>87</v>
      </c>
      <c r="X174" s="8"/>
      <c r="Y174" s="1"/>
      <c r="Z174" s="8"/>
      <c r="AA174" s="8"/>
      <c r="AB174" s="8"/>
      <c r="AC174" s="8"/>
      <c r="AD174" s="8"/>
      <c r="AE174" s="9"/>
      <c r="AF174" s="8"/>
      <c r="AG174" s="8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201" ht="15" x14ac:dyDescent="0.25">
      <c r="A175" s="120">
        <f t="shared" si="85"/>
        <v>44246</v>
      </c>
      <c r="B175" s="81">
        <f t="shared" ca="1" si="86"/>
        <v>983.58126527000002</v>
      </c>
      <c r="C175" s="70">
        <f t="shared" si="74"/>
        <v>972.31635414000004</v>
      </c>
      <c r="D175" s="62">
        <f t="shared" si="75"/>
        <v>44246</v>
      </c>
      <c r="E175" s="11">
        <f ca="1">IF(D175&lt;$B$1,VLOOKUP(D175,[1]DI!$A$4:$B$15000,2),0)</f>
        <v>1.9000000000000006E-2</v>
      </c>
      <c r="F175" s="12">
        <f t="shared" ca="1" si="71"/>
        <v>1.0000746899999999</v>
      </c>
      <c r="G175" s="70">
        <f ca="1">(TRUNC(PRODUCT($F$12:$F174),16))</f>
        <v>1.0125340640317799</v>
      </c>
      <c r="H175" s="70">
        <f t="shared" ca="1" si="87"/>
        <v>1.0080068147291801</v>
      </c>
      <c r="I175" s="70">
        <f t="shared" ca="1" si="88"/>
        <v>1.00449129</v>
      </c>
      <c r="J175" s="142">
        <f t="shared" si="76"/>
        <v>0.03</v>
      </c>
      <c r="K175" s="71">
        <f t="shared" si="77"/>
        <v>44158</v>
      </c>
      <c r="L175" s="72">
        <f t="shared" si="78"/>
        <v>60</v>
      </c>
      <c r="M175" s="73">
        <f t="shared" si="79"/>
        <v>60</v>
      </c>
      <c r="N175" s="74">
        <f t="shared" si="72"/>
        <v>1.007062634</v>
      </c>
      <c r="O175" s="74">
        <f t="shared" ca="1" si="73"/>
        <v>1.011585644</v>
      </c>
      <c r="P175" s="73">
        <f t="shared" si="80"/>
        <v>0</v>
      </c>
      <c r="Q175" s="70">
        <f t="shared" ca="1" si="81"/>
        <v>11.26491113</v>
      </c>
      <c r="R175" s="70">
        <f t="shared" si="82"/>
        <v>0</v>
      </c>
      <c r="S175" s="75" t="str">
        <f t="shared" si="83"/>
        <v>A+J=</v>
      </c>
      <c r="T175" s="71">
        <f t="shared" si="84"/>
        <v>44249</v>
      </c>
      <c r="U175" s="125" t="s">
        <v>105</v>
      </c>
      <c r="V175" s="115">
        <v>47368</v>
      </c>
      <c r="W175" s="116" t="s">
        <v>89</v>
      </c>
      <c r="X175" s="8"/>
      <c r="Y175" s="1"/>
      <c r="Z175" s="8"/>
      <c r="AA175" s="8"/>
      <c r="AB175" s="8"/>
      <c r="AC175" s="8"/>
      <c r="AD175" s="8"/>
      <c r="AE175" s="9"/>
      <c r="AF175" s="8"/>
      <c r="AG175" s="8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201" ht="15" x14ac:dyDescent="0.25">
      <c r="A176" s="120">
        <f t="shared" si="85"/>
        <v>44249</v>
      </c>
      <c r="B176" s="81">
        <f t="shared" ca="1" si="86"/>
        <v>983.7701105000001</v>
      </c>
      <c r="C176" s="70">
        <f t="shared" si="74"/>
        <v>972.31635414000004</v>
      </c>
      <c r="D176" s="62">
        <f t="shared" si="75"/>
        <v>44249</v>
      </c>
      <c r="E176" s="11">
        <f ca="1">IF(D176&lt;$B$1,VLOOKUP(D176,[1]DI!$A$4:$B$15000,2),0)</f>
        <v>1.9000000000000006E-2</v>
      </c>
      <c r="F176" s="12">
        <f t="shared" ca="1" si="71"/>
        <v>1.0000746899999999</v>
      </c>
      <c r="G176" s="70">
        <f ca="1">(TRUNC(PRODUCT($F$12:$F175),16))</f>
        <v>1.01260969020102</v>
      </c>
      <c r="H176" s="70">
        <f t="shared" ca="1" si="87"/>
        <v>1.0080068147291801</v>
      </c>
      <c r="I176" s="70">
        <f t="shared" ca="1" si="88"/>
        <v>1.00456631</v>
      </c>
      <c r="J176" s="142">
        <f t="shared" si="76"/>
        <v>0.03</v>
      </c>
      <c r="K176" s="71">
        <f t="shared" si="77"/>
        <v>44158</v>
      </c>
      <c r="L176" s="72">
        <f t="shared" si="78"/>
        <v>61</v>
      </c>
      <c r="M176" s="73">
        <f t="shared" si="79"/>
        <v>61</v>
      </c>
      <c r="N176" s="74">
        <f t="shared" si="72"/>
        <v>1.0071807660000001</v>
      </c>
      <c r="O176" s="74">
        <f t="shared" ca="1" si="73"/>
        <v>1.0117798659999999</v>
      </c>
      <c r="P176" s="73">
        <f t="shared" si="80"/>
        <v>3</v>
      </c>
      <c r="Q176" s="70">
        <f t="shared" ca="1" si="81"/>
        <v>11.45375636</v>
      </c>
      <c r="R176" s="70">
        <f t="shared" si="82"/>
        <v>189.98512081000001</v>
      </c>
      <c r="S176" s="75" t="str">
        <f t="shared" si="83"/>
        <v>A+J=</v>
      </c>
      <c r="T176" s="71">
        <f t="shared" si="84"/>
        <v>44249</v>
      </c>
      <c r="U176" s="126">
        <f>U172+U174</f>
        <v>189.98512081000001</v>
      </c>
      <c r="V176" s="115">
        <v>47403</v>
      </c>
      <c r="W176" s="117" t="s">
        <v>78</v>
      </c>
      <c r="X176" s="8"/>
      <c r="Y176" s="1"/>
      <c r="Z176" s="8"/>
      <c r="AA176" s="8"/>
      <c r="AB176" s="8"/>
      <c r="AC176" s="8"/>
      <c r="AD176" s="8"/>
      <c r="AE176" s="9"/>
      <c r="AF176" s="8"/>
      <c r="AG176" s="8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ht="18.75" x14ac:dyDescent="0.3">
      <c r="A177" s="120">
        <f t="shared" si="85"/>
        <v>44250</v>
      </c>
      <c r="B177" s="81">
        <f t="shared" ca="1" si="86"/>
        <v>782.47740018000002</v>
      </c>
      <c r="C177" s="70">
        <f t="shared" si="74"/>
        <v>782.33123333000003</v>
      </c>
      <c r="D177" s="62">
        <f t="shared" si="75"/>
        <v>44250</v>
      </c>
      <c r="E177" s="11">
        <f ca="1">IF(D177&lt;$B$1,VLOOKUP(D177,[1]DI!$A$4:$B$15000,2),0)</f>
        <v>1.9000000000000006E-2</v>
      </c>
      <c r="F177" s="12">
        <f t="shared" ca="1" si="71"/>
        <v>1.0000746899999999</v>
      </c>
      <c r="G177" s="70">
        <f ca="1">(TRUNC(PRODUCT($F$12:$F176),16))</f>
        <v>1.0126853220187799</v>
      </c>
      <c r="H177" s="70">
        <f t="shared" ca="1" si="87"/>
        <v>1.01260969020102</v>
      </c>
      <c r="I177" s="70">
        <f t="shared" ca="1" si="88"/>
        <v>1.0000746899999999</v>
      </c>
      <c r="J177" s="145">
        <v>2.8660000000000001E-2</v>
      </c>
      <c r="K177" s="71">
        <f t="shared" si="77"/>
        <v>44249</v>
      </c>
      <c r="L177" s="72">
        <f t="shared" si="78"/>
        <v>1</v>
      </c>
      <c r="M177" s="73">
        <f t="shared" si="79"/>
        <v>1</v>
      </c>
      <c r="N177" s="74">
        <f t="shared" si="72"/>
        <v>1.0001121369999999</v>
      </c>
      <c r="O177" s="74">
        <f t="shared" ca="1" si="73"/>
        <v>1.0001868350000001</v>
      </c>
      <c r="P177" s="73">
        <f t="shared" si="80"/>
        <v>0</v>
      </c>
      <c r="Q177" s="70">
        <f t="shared" ca="1" si="81"/>
        <v>0.14616684999999999</v>
      </c>
      <c r="R177" s="70">
        <f t="shared" si="82"/>
        <v>0</v>
      </c>
      <c r="S177" s="75" t="str">
        <f t="shared" si="83"/>
        <v>A+J=</v>
      </c>
      <c r="T177" s="71">
        <f t="shared" si="84"/>
        <v>44337</v>
      </c>
      <c r="U177" s="8"/>
      <c r="V177" s="115">
        <v>47424</v>
      </c>
      <c r="W177" s="116" t="s">
        <v>82</v>
      </c>
      <c r="X177" s="8"/>
      <c r="Y177" s="1"/>
      <c r="Z177" s="8"/>
      <c r="AA177" s="8"/>
      <c r="AB177" s="8"/>
      <c r="AC177" s="8"/>
      <c r="AD177" s="8"/>
      <c r="AE177" s="9"/>
      <c r="AF177" s="8"/>
      <c r="AG177" s="8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ht="12.75" x14ac:dyDescent="0.2">
      <c r="A178" s="120">
        <f t="shared" si="85"/>
        <v>44251</v>
      </c>
      <c r="B178" s="81">
        <f t="shared" ca="1" si="86"/>
        <v>782.62359910999999</v>
      </c>
      <c r="C178" s="70">
        <f t="shared" si="74"/>
        <v>782.33123333000003</v>
      </c>
      <c r="D178" s="62">
        <f t="shared" si="75"/>
        <v>44251</v>
      </c>
      <c r="E178" s="11">
        <f ca="1">IF(D178&lt;$B$1,VLOOKUP(D178,[1]DI!$A$4:$B$15000,2),0)</f>
        <v>1.9000000000000006E-2</v>
      </c>
      <c r="F178" s="12">
        <f t="shared" ca="1" si="71"/>
        <v>1.0000746899999999</v>
      </c>
      <c r="G178" s="70">
        <f ca="1">(TRUNC(PRODUCT($F$12:$F177),16))</f>
        <v>1.0127609594854801</v>
      </c>
      <c r="H178" s="70">
        <f t="shared" ca="1" si="87"/>
        <v>1.01260969020102</v>
      </c>
      <c r="I178" s="70">
        <f t="shared" ca="1" si="88"/>
        <v>1.00014939</v>
      </c>
      <c r="J178" s="142">
        <f t="shared" si="76"/>
        <v>2.8660000000000001E-2</v>
      </c>
      <c r="K178" s="71">
        <f t="shared" si="77"/>
        <v>44249</v>
      </c>
      <c r="L178" s="72">
        <f t="shared" si="78"/>
        <v>2</v>
      </c>
      <c r="M178" s="73">
        <f t="shared" si="79"/>
        <v>2</v>
      </c>
      <c r="N178" s="74">
        <f t="shared" si="72"/>
        <v>1.000224287</v>
      </c>
      <c r="O178" s="74">
        <f t="shared" ca="1" si="73"/>
        <v>1.0003737109999999</v>
      </c>
      <c r="P178" s="73">
        <f t="shared" si="80"/>
        <v>0</v>
      </c>
      <c r="Q178" s="70">
        <f t="shared" ca="1" si="81"/>
        <v>0.29236578000000002</v>
      </c>
      <c r="R178" s="70">
        <f t="shared" si="82"/>
        <v>0</v>
      </c>
      <c r="S178" s="75" t="str">
        <f t="shared" si="83"/>
        <v>A+J=</v>
      </c>
      <c r="T178" s="71">
        <f t="shared" si="84"/>
        <v>44337</v>
      </c>
      <c r="U178" s="8"/>
      <c r="V178" s="115">
        <v>47437</v>
      </c>
      <c r="W178" s="116" t="s">
        <v>83</v>
      </c>
      <c r="X178" s="8"/>
      <c r="Y178" s="1"/>
      <c r="Z178" s="8"/>
      <c r="AA178" s="8"/>
      <c r="AB178" s="8"/>
      <c r="AC178" s="8"/>
      <c r="AD178" s="8"/>
      <c r="AE178" s="9"/>
      <c r="AF178" s="8"/>
      <c r="AG178" s="8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ht="12.75" x14ac:dyDescent="0.2">
      <c r="A179" s="120">
        <f t="shared" si="85"/>
        <v>44252</v>
      </c>
      <c r="B179" s="81">
        <f t="shared" ca="1" si="86"/>
        <v>782.76981917000001</v>
      </c>
      <c r="C179" s="70">
        <f t="shared" si="74"/>
        <v>782.33123333000003</v>
      </c>
      <c r="D179" s="62">
        <f t="shared" si="75"/>
        <v>44252</v>
      </c>
      <c r="E179" s="11">
        <f ca="1">IF(D179&lt;$B$1,VLOOKUP(D179,[1]DI!$A$4:$B$15000,2),0)</f>
        <v>1.9000000000000006E-2</v>
      </c>
      <c r="F179" s="12">
        <f t="shared" ca="1" si="71"/>
        <v>1.0000746899999999</v>
      </c>
      <c r="G179" s="70">
        <f ca="1">(TRUNC(PRODUCT($F$12:$F178),16))</f>
        <v>1.0128366026015501</v>
      </c>
      <c r="H179" s="70">
        <f t="shared" ca="1" si="87"/>
        <v>1.01260969020102</v>
      </c>
      <c r="I179" s="70">
        <f t="shared" ca="1" si="88"/>
        <v>1.0002240899999999</v>
      </c>
      <c r="J179" s="142">
        <f t="shared" si="76"/>
        <v>2.8660000000000001E-2</v>
      </c>
      <c r="K179" s="71">
        <f t="shared" si="77"/>
        <v>44249</v>
      </c>
      <c r="L179" s="72">
        <f t="shared" si="78"/>
        <v>3</v>
      </c>
      <c r="M179" s="73">
        <f t="shared" si="79"/>
        <v>3</v>
      </c>
      <c r="N179" s="74">
        <f t="shared" si="72"/>
        <v>1.000336449</v>
      </c>
      <c r="O179" s="74">
        <f t="shared" ca="1" si="73"/>
        <v>1.0005606140000001</v>
      </c>
      <c r="P179" s="73">
        <f t="shared" si="80"/>
        <v>0</v>
      </c>
      <c r="Q179" s="70">
        <f t="shared" ca="1" si="81"/>
        <v>0.43858584</v>
      </c>
      <c r="R179" s="70">
        <f t="shared" si="82"/>
        <v>0</v>
      </c>
      <c r="S179" s="75" t="str">
        <f t="shared" si="83"/>
        <v>A+J=</v>
      </c>
      <c r="T179" s="71">
        <f t="shared" si="84"/>
        <v>44337</v>
      </c>
      <c r="U179" s="8"/>
      <c r="V179" s="115">
        <v>47477</v>
      </c>
      <c r="W179" s="116" t="s">
        <v>84</v>
      </c>
      <c r="X179" s="8"/>
      <c r="Y179" s="1"/>
      <c r="Z179" s="8"/>
      <c r="AA179" s="8"/>
      <c r="AB179" s="8"/>
      <c r="AC179" s="8"/>
      <c r="AD179" s="8"/>
      <c r="AE179" s="9"/>
      <c r="AF179" s="8"/>
      <c r="AG179" s="8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ht="12.75" x14ac:dyDescent="0.2">
      <c r="A180" s="120">
        <f t="shared" si="85"/>
        <v>44253</v>
      </c>
      <c r="B180" s="81">
        <f t="shared" ca="1" si="86"/>
        <v>782.91606347000004</v>
      </c>
      <c r="C180" s="70">
        <f t="shared" si="74"/>
        <v>782.33123333000003</v>
      </c>
      <c r="D180" s="62">
        <f t="shared" si="75"/>
        <v>44253</v>
      </c>
      <c r="E180" s="11">
        <f ca="1">IF(D180&lt;$B$1,VLOOKUP(D180,[1]DI!$A$4:$B$15000,2),0)</f>
        <v>1.9000000000000006E-2</v>
      </c>
      <c r="F180" s="12">
        <f t="shared" ca="1" si="71"/>
        <v>1.0000746899999999</v>
      </c>
      <c r="G180" s="70">
        <f ca="1">(TRUNC(PRODUCT($F$12:$F179),16))</f>
        <v>1.01291225136739</v>
      </c>
      <c r="H180" s="70">
        <f t="shared" ca="1" si="87"/>
        <v>1.01260969020102</v>
      </c>
      <c r="I180" s="70">
        <f t="shared" ca="1" si="88"/>
        <v>1.00029879</v>
      </c>
      <c r="J180" s="142">
        <f t="shared" si="76"/>
        <v>2.8660000000000001E-2</v>
      </c>
      <c r="K180" s="71">
        <f t="shared" si="77"/>
        <v>44249</v>
      </c>
      <c r="L180" s="72">
        <f t="shared" si="78"/>
        <v>4</v>
      </c>
      <c r="M180" s="73">
        <f t="shared" si="79"/>
        <v>4</v>
      </c>
      <c r="N180" s="74">
        <f t="shared" si="72"/>
        <v>1.0004486239999999</v>
      </c>
      <c r="O180" s="74">
        <f t="shared" ca="1" si="73"/>
        <v>1.0007475480000001</v>
      </c>
      <c r="P180" s="73">
        <f t="shared" si="80"/>
        <v>0</v>
      </c>
      <c r="Q180" s="70">
        <f t="shared" ca="1" si="81"/>
        <v>0.58483014</v>
      </c>
      <c r="R180" s="70">
        <f t="shared" si="82"/>
        <v>0</v>
      </c>
      <c r="S180" s="75" t="str">
        <f t="shared" si="83"/>
        <v>A+J=</v>
      </c>
      <c r="T180" s="71">
        <f t="shared" si="84"/>
        <v>44337</v>
      </c>
      <c r="U180" s="8"/>
      <c r="V180" s="115">
        <v>47484</v>
      </c>
      <c r="W180" s="116" t="s">
        <v>85</v>
      </c>
      <c r="X180" s="8"/>
      <c r="Y180" s="1"/>
      <c r="Z180" s="8"/>
      <c r="AA180" s="8"/>
      <c r="AB180" s="8"/>
      <c r="AC180" s="8"/>
      <c r="AD180" s="8"/>
      <c r="AE180" s="9"/>
      <c r="AF180" s="8"/>
      <c r="AG180" s="8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ht="12.75" x14ac:dyDescent="0.2">
      <c r="A181" s="120">
        <f t="shared" si="85"/>
        <v>44256</v>
      </c>
      <c r="B181" s="81">
        <f t="shared" ca="1" si="86"/>
        <v>783.06234611000002</v>
      </c>
      <c r="C181" s="70">
        <f t="shared" si="74"/>
        <v>782.33123333000003</v>
      </c>
      <c r="D181" s="62">
        <f t="shared" si="75"/>
        <v>44256</v>
      </c>
      <c r="E181" s="11">
        <f ca="1">IF(D181&lt;$B$1,VLOOKUP(D181,[1]DI!$A$4:$B$15000,2),0)</f>
        <v>1.9000000000000006E-2</v>
      </c>
      <c r="F181" s="12">
        <f t="shared" ca="1" si="71"/>
        <v>1.0000746899999999</v>
      </c>
      <c r="G181" s="70">
        <f ca="1">(TRUNC(PRODUCT($F$12:$F180),16))</f>
        <v>1.0129879057834501</v>
      </c>
      <c r="H181" s="70">
        <f t="shared" ca="1" si="87"/>
        <v>1.01260969020102</v>
      </c>
      <c r="I181" s="70">
        <f t="shared" ca="1" si="88"/>
        <v>1.00037351</v>
      </c>
      <c r="J181" s="142">
        <f t="shared" si="76"/>
        <v>2.8660000000000001E-2</v>
      </c>
      <c r="K181" s="71">
        <f t="shared" si="77"/>
        <v>44249</v>
      </c>
      <c r="L181" s="72">
        <f t="shared" si="78"/>
        <v>5</v>
      </c>
      <c r="M181" s="73">
        <f t="shared" si="79"/>
        <v>5</v>
      </c>
      <c r="N181" s="74">
        <f t="shared" si="72"/>
        <v>1.000560812</v>
      </c>
      <c r="O181" s="74">
        <f t="shared" ca="1" si="73"/>
        <v>1.000934531</v>
      </c>
      <c r="P181" s="73">
        <f t="shared" si="80"/>
        <v>0</v>
      </c>
      <c r="Q181" s="70">
        <f t="shared" ca="1" si="81"/>
        <v>0.73111278000000002</v>
      </c>
      <c r="R181" s="70">
        <f t="shared" si="82"/>
        <v>0</v>
      </c>
      <c r="S181" s="75" t="str">
        <f t="shared" si="83"/>
        <v>A+J=</v>
      </c>
      <c r="T181" s="71">
        <f t="shared" si="84"/>
        <v>44337</v>
      </c>
      <c r="U181" s="8"/>
      <c r="V181" s="115">
        <v>47546</v>
      </c>
      <c r="W181" s="116" t="s">
        <v>76</v>
      </c>
      <c r="X181" s="8"/>
      <c r="Y181" s="1"/>
      <c r="Z181" s="8"/>
      <c r="AA181" s="8"/>
      <c r="AB181" s="8"/>
      <c r="AC181" s="8"/>
      <c r="AD181" s="8"/>
      <c r="AE181" s="9"/>
      <c r="AF181" s="8"/>
      <c r="AG181" s="8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ht="12.75" x14ac:dyDescent="0.2">
      <c r="A182" s="120">
        <f t="shared" si="85"/>
        <v>44257</v>
      </c>
      <c r="B182" s="81">
        <f t="shared" ca="1" si="86"/>
        <v>783.20864440000003</v>
      </c>
      <c r="C182" s="70">
        <f t="shared" si="74"/>
        <v>782.33123333000003</v>
      </c>
      <c r="D182" s="62">
        <f t="shared" si="75"/>
        <v>44257</v>
      </c>
      <c r="E182" s="11">
        <f ca="1">IF(D182&lt;$B$1,VLOOKUP(D182,[1]DI!$A$4:$B$15000,2),0)</f>
        <v>1.9000000000000006E-2</v>
      </c>
      <c r="F182" s="12">
        <f t="shared" ca="1" si="71"/>
        <v>1.0000746899999999</v>
      </c>
      <c r="G182" s="70">
        <f ca="1">(TRUNC(PRODUCT($F$12:$F181),16))</f>
        <v>1.0130635658501299</v>
      </c>
      <c r="H182" s="70">
        <f t="shared" ca="1" si="87"/>
        <v>1.01260969020102</v>
      </c>
      <c r="I182" s="70">
        <f t="shared" ca="1" si="88"/>
        <v>1.00044822</v>
      </c>
      <c r="J182" s="142">
        <f t="shared" si="76"/>
        <v>2.8660000000000001E-2</v>
      </c>
      <c r="K182" s="71">
        <f t="shared" si="77"/>
        <v>44249</v>
      </c>
      <c r="L182" s="72">
        <f t="shared" si="78"/>
        <v>6</v>
      </c>
      <c r="M182" s="73">
        <f t="shared" si="79"/>
        <v>6</v>
      </c>
      <c r="N182" s="74">
        <f t="shared" si="72"/>
        <v>1.000673012</v>
      </c>
      <c r="O182" s="74">
        <f t="shared" ca="1" si="73"/>
        <v>1.0011215339999999</v>
      </c>
      <c r="P182" s="73">
        <f t="shared" si="80"/>
        <v>0</v>
      </c>
      <c r="Q182" s="70">
        <f t="shared" ca="1" si="81"/>
        <v>0.87741106999999996</v>
      </c>
      <c r="R182" s="70">
        <f t="shared" si="82"/>
        <v>0</v>
      </c>
      <c r="S182" s="75" t="str">
        <f t="shared" si="83"/>
        <v>A+J=</v>
      </c>
      <c r="T182" s="71">
        <f t="shared" si="84"/>
        <v>44337</v>
      </c>
      <c r="U182" s="8"/>
      <c r="V182" s="115">
        <v>47547</v>
      </c>
      <c r="W182" s="116" t="s">
        <v>76</v>
      </c>
      <c r="X182" s="8"/>
      <c r="Y182" s="1"/>
      <c r="Z182" s="8"/>
      <c r="AA182" s="8"/>
      <c r="AB182" s="8"/>
      <c r="AC182" s="8"/>
      <c r="AD182" s="8"/>
      <c r="AE182" s="9"/>
      <c r="AF182" s="8"/>
      <c r="AG182" s="8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ht="12.75" x14ac:dyDescent="0.2">
      <c r="A183" s="120">
        <f t="shared" si="85"/>
        <v>44258</v>
      </c>
      <c r="B183" s="81">
        <f t="shared" ca="1" si="86"/>
        <v>783.35498024000003</v>
      </c>
      <c r="C183" s="70">
        <f t="shared" si="74"/>
        <v>782.33123333000003</v>
      </c>
      <c r="D183" s="62">
        <f t="shared" si="75"/>
        <v>44258</v>
      </c>
      <c r="E183" s="11">
        <f ca="1">IF(D183&lt;$B$1,VLOOKUP(D183,[1]DI!$A$4:$B$15000,2),0)</f>
        <v>1.9000000000000006E-2</v>
      </c>
      <c r="F183" s="12">
        <f t="shared" ca="1" si="71"/>
        <v>1.0000746899999999</v>
      </c>
      <c r="G183" s="70">
        <f ca="1">(TRUNC(PRODUCT($F$12:$F182),16))</f>
        <v>1.01313923156786</v>
      </c>
      <c r="H183" s="70">
        <f t="shared" ca="1" si="87"/>
        <v>1.01260969020102</v>
      </c>
      <c r="I183" s="70">
        <f t="shared" ca="1" si="88"/>
        <v>1.0005229499999999</v>
      </c>
      <c r="J183" s="142">
        <f t="shared" si="76"/>
        <v>2.8660000000000001E-2</v>
      </c>
      <c r="K183" s="71">
        <f t="shared" si="77"/>
        <v>44249</v>
      </c>
      <c r="L183" s="72">
        <f t="shared" si="78"/>
        <v>7</v>
      </c>
      <c r="M183" s="73">
        <f t="shared" si="79"/>
        <v>7</v>
      </c>
      <c r="N183" s="74">
        <f t="shared" si="72"/>
        <v>1.0007852239999999</v>
      </c>
      <c r="O183" s="74">
        <f t="shared" ca="1" si="73"/>
        <v>1.0013085850000001</v>
      </c>
      <c r="P183" s="73">
        <f t="shared" si="80"/>
        <v>0</v>
      </c>
      <c r="Q183" s="70">
        <f t="shared" ca="1" si="81"/>
        <v>1.0237469100000001</v>
      </c>
      <c r="R183" s="70">
        <f t="shared" si="82"/>
        <v>0</v>
      </c>
      <c r="S183" s="75" t="str">
        <f t="shared" si="83"/>
        <v>A+J=</v>
      </c>
      <c r="T183" s="71">
        <f t="shared" si="84"/>
        <v>44337</v>
      </c>
      <c r="U183" s="8"/>
      <c r="V183" s="115">
        <v>47592</v>
      </c>
      <c r="W183" s="116" t="s">
        <v>86</v>
      </c>
      <c r="X183" s="8"/>
      <c r="Y183" s="1"/>
      <c r="Z183" s="8"/>
      <c r="AA183" s="8"/>
      <c r="AB183" s="8"/>
      <c r="AC183" s="8"/>
      <c r="AD183" s="8"/>
      <c r="AE183" s="9"/>
      <c r="AF183" s="8"/>
      <c r="AG183" s="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ht="12.75" x14ac:dyDescent="0.2">
      <c r="A184" s="120">
        <f t="shared" si="85"/>
        <v>44259</v>
      </c>
      <c r="B184" s="81">
        <f t="shared" ca="1" si="86"/>
        <v>783.50133955000001</v>
      </c>
      <c r="C184" s="70">
        <f t="shared" si="74"/>
        <v>782.33123333000003</v>
      </c>
      <c r="D184" s="62">
        <f t="shared" si="75"/>
        <v>44259</v>
      </c>
      <c r="E184" s="11">
        <f ca="1">IF(D184&lt;$B$1,VLOOKUP(D184,[1]DI!$A$4:$B$15000,2),0)</f>
        <v>1.9000000000000006E-2</v>
      </c>
      <c r="F184" s="12">
        <f t="shared" ca="1" si="71"/>
        <v>1.0000746899999999</v>
      </c>
      <c r="G184" s="70">
        <f ca="1">(TRUNC(PRODUCT($F$12:$F183),16))</f>
        <v>1.0132149029370701</v>
      </c>
      <c r="H184" s="70">
        <f t="shared" ca="1" si="87"/>
        <v>1.01260969020102</v>
      </c>
      <c r="I184" s="70">
        <f t="shared" ca="1" si="88"/>
        <v>1.00059768</v>
      </c>
      <c r="J184" s="142">
        <f t="shared" si="76"/>
        <v>2.8660000000000001E-2</v>
      </c>
      <c r="K184" s="71">
        <f t="shared" si="77"/>
        <v>44249</v>
      </c>
      <c r="L184" s="72">
        <f t="shared" si="78"/>
        <v>8</v>
      </c>
      <c r="M184" s="73">
        <f t="shared" si="79"/>
        <v>8</v>
      </c>
      <c r="N184" s="74">
        <f t="shared" si="72"/>
        <v>1.0008974500000001</v>
      </c>
      <c r="O184" s="74">
        <f t="shared" ca="1" si="73"/>
        <v>1.0014956660000001</v>
      </c>
      <c r="P184" s="73">
        <f t="shared" si="80"/>
        <v>0</v>
      </c>
      <c r="Q184" s="70">
        <f t="shared" ca="1" si="81"/>
        <v>1.1701062200000001</v>
      </c>
      <c r="R184" s="70">
        <f t="shared" si="82"/>
        <v>0</v>
      </c>
      <c r="S184" s="75" t="str">
        <f t="shared" si="83"/>
        <v>A+J=</v>
      </c>
      <c r="T184" s="71">
        <f t="shared" si="84"/>
        <v>44337</v>
      </c>
      <c r="U184" s="8"/>
      <c r="V184" s="115">
        <v>47604</v>
      </c>
      <c r="W184" s="116" t="s">
        <v>88</v>
      </c>
      <c r="X184" s="8"/>
      <c r="Y184" s="1"/>
      <c r="Z184" s="8"/>
      <c r="AA184" s="8"/>
      <c r="AB184" s="8"/>
      <c r="AC184" s="8"/>
      <c r="AD184" s="8"/>
      <c r="AE184" s="9"/>
      <c r="AF184" s="8"/>
      <c r="AG184" s="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ht="12.75" x14ac:dyDescent="0.2">
      <c r="A185" s="120">
        <f t="shared" si="85"/>
        <v>44260</v>
      </c>
      <c r="B185" s="81">
        <f t="shared" ca="1" si="86"/>
        <v>783.64772155000003</v>
      </c>
      <c r="C185" s="70">
        <f t="shared" si="74"/>
        <v>782.33123333000003</v>
      </c>
      <c r="D185" s="62">
        <f t="shared" si="75"/>
        <v>44260</v>
      </c>
      <c r="E185" s="11">
        <f ca="1">IF(D185&lt;$B$1,VLOOKUP(D185,[1]DI!$A$4:$B$15000,2),0)</f>
        <v>1.9000000000000006E-2</v>
      </c>
      <c r="F185" s="12">
        <f t="shared" ca="1" si="71"/>
        <v>1.0000746899999999</v>
      </c>
      <c r="G185" s="70">
        <f ca="1">(TRUNC(PRODUCT($F$12:$F184),16))</f>
        <v>1.01329057995817</v>
      </c>
      <c r="H185" s="70">
        <f t="shared" ca="1" si="87"/>
        <v>1.01260969020102</v>
      </c>
      <c r="I185" s="70">
        <f t="shared" ca="1" si="88"/>
        <v>1.00067241</v>
      </c>
      <c r="J185" s="142">
        <f t="shared" si="76"/>
        <v>2.8660000000000001E-2</v>
      </c>
      <c r="K185" s="71">
        <f t="shared" si="77"/>
        <v>44249</v>
      </c>
      <c r="L185" s="72">
        <f t="shared" si="78"/>
        <v>9</v>
      </c>
      <c r="M185" s="73">
        <f t="shared" si="79"/>
        <v>9</v>
      </c>
      <c r="N185" s="74">
        <f t="shared" si="72"/>
        <v>1.001009687</v>
      </c>
      <c r="O185" s="74">
        <f t="shared" ca="1" si="73"/>
        <v>1.001682776</v>
      </c>
      <c r="P185" s="73">
        <f t="shared" si="80"/>
        <v>0</v>
      </c>
      <c r="Q185" s="70">
        <f t="shared" ca="1" si="81"/>
        <v>1.3164882200000001</v>
      </c>
      <c r="R185" s="70">
        <f t="shared" si="82"/>
        <v>0</v>
      </c>
      <c r="S185" s="75" t="str">
        <f t="shared" si="83"/>
        <v>A+J=</v>
      </c>
      <c r="T185" s="71">
        <f t="shared" si="84"/>
        <v>44337</v>
      </c>
      <c r="U185" s="8"/>
      <c r="V185" s="115">
        <v>47654</v>
      </c>
      <c r="W185" s="116" t="s">
        <v>87</v>
      </c>
      <c r="X185" s="8"/>
      <c r="Y185" s="1"/>
      <c r="Z185" s="8"/>
      <c r="AA185" s="8"/>
      <c r="AB185" s="8"/>
      <c r="AC185" s="8"/>
      <c r="AD185" s="8"/>
      <c r="AE185" s="9"/>
      <c r="AF185" s="8"/>
      <c r="AG185" s="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ht="12.75" x14ac:dyDescent="0.2">
      <c r="A186" s="120">
        <f t="shared" si="85"/>
        <v>44263</v>
      </c>
      <c r="B186" s="81">
        <f t="shared" ca="1" si="86"/>
        <v>783.79413484000008</v>
      </c>
      <c r="C186" s="70">
        <f t="shared" si="74"/>
        <v>782.33123333000003</v>
      </c>
      <c r="D186" s="62">
        <f t="shared" si="75"/>
        <v>44263</v>
      </c>
      <c r="E186" s="11">
        <f ca="1">IF(D186&lt;$B$1,VLOOKUP(D186,[1]DI!$A$4:$B$15000,2),0)</f>
        <v>1.9000000000000006E-2</v>
      </c>
      <c r="F186" s="12">
        <f t="shared" ca="1" si="71"/>
        <v>1.0000746899999999</v>
      </c>
      <c r="G186" s="70">
        <f ca="1">(TRUNC(PRODUCT($F$12:$F185),16))</f>
        <v>1.01336626263159</v>
      </c>
      <c r="H186" s="70">
        <f t="shared" ca="1" si="87"/>
        <v>1.01260969020102</v>
      </c>
      <c r="I186" s="70">
        <f t="shared" ca="1" si="88"/>
        <v>1.00074715</v>
      </c>
      <c r="J186" s="142">
        <f t="shared" si="76"/>
        <v>2.8660000000000001E-2</v>
      </c>
      <c r="K186" s="71">
        <f t="shared" si="77"/>
        <v>44249</v>
      </c>
      <c r="L186" s="72">
        <f t="shared" si="78"/>
        <v>10</v>
      </c>
      <c r="M186" s="73">
        <f t="shared" si="79"/>
        <v>10</v>
      </c>
      <c r="N186" s="74">
        <f t="shared" si="72"/>
        <v>1.001121938</v>
      </c>
      <c r="O186" s="74">
        <f t="shared" ca="1" si="73"/>
        <v>1.0018699259999999</v>
      </c>
      <c r="P186" s="73">
        <f t="shared" si="80"/>
        <v>0</v>
      </c>
      <c r="Q186" s="70">
        <f t="shared" ca="1" si="81"/>
        <v>1.46290151</v>
      </c>
      <c r="R186" s="70">
        <f t="shared" si="82"/>
        <v>0</v>
      </c>
      <c r="S186" s="75" t="str">
        <f t="shared" si="83"/>
        <v>A+J=</v>
      </c>
      <c r="T186" s="71">
        <f t="shared" si="84"/>
        <v>44337</v>
      </c>
      <c r="U186" s="8"/>
      <c r="V186" s="115">
        <v>47802</v>
      </c>
      <c r="W186" s="116" t="s">
        <v>90</v>
      </c>
      <c r="X186" s="8"/>
      <c r="Y186" s="1"/>
      <c r="Z186" s="8"/>
      <c r="AA186" s="8"/>
      <c r="AB186" s="8"/>
      <c r="AC186" s="8"/>
      <c r="AD186" s="8"/>
      <c r="AE186" s="9"/>
      <c r="AF186" s="8"/>
      <c r="AG186" s="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ht="12.75" x14ac:dyDescent="0.2">
      <c r="A187" s="120">
        <f t="shared" si="85"/>
        <v>44264</v>
      </c>
      <c r="B187" s="81">
        <f t="shared" ca="1" si="86"/>
        <v>783.94057864000001</v>
      </c>
      <c r="C187" s="70">
        <f t="shared" si="74"/>
        <v>782.33123333000003</v>
      </c>
      <c r="D187" s="62">
        <f t="shared" si="75"/>
        <v>44264</v>
      </c>
      <c r="E187" s="11">
        <f ca="1">IF(D187&lt;$B$1,VLOOKUP(D187,[1]DI!$A$4:$B$15000,2),0)</f>
        <v>1.9000000000000006E-2</v>
      </c>
      <c r="F187" s="12">
        <f t="shared" ca="1" si="71"/>
        <v>1.0000746899999999</v>
      </c>
      <c r="G187" s="70">
        <f ca="1">(TRUNC(PRODUCT($F$12:$F186),16))</f>
        <v>1.0134419509577399</v>
      </c>
      <c r="H187" s="70">
        <f t="shared" ca="1" si="87"/>
        <v>1.01260969020102</v>
      </c>
      <c r="I187" s="70">
        <f t="shared" ca="1" si="88"/>
        <v>1.0008219</v>
      </c>
      <c r="J187" s="142">
        <f t="shared" si="76"/>
        <v>2.8660000000000001E-2</v>
      </c>
      <c r="K187" s="71">
        <f t="shared" si="77"/>
        <v>44249</v>
      </c>
      <c r="L187" s="72">
        <f t="shared" si="78"/>
        <v>11</v>
      </c>
      <c r="M187" s="73">
        <f t="shared" si="79"/>
        <v>11</v>
      </c>
      <c r="N187" s="74">
        <f t="shared" si="72"/>
        <v>1.0012342009999999</v>
      </c>
      <c r="O187" s="74">
        <f t="shared" ca="1" si="73"/>
        <v>1.0020571149999999</v>
      </c>
      <c r="P187" s="73">
        <f t="shared" si="80"/>
        <v>0</v>
      </c>
      <c r="Q187" s="70">
        <f t="shared" ca="1" si="81"/>
        <v>1.6093453099999999</v>
      </c>
      <c r="R187" s="70">
        <f t="shared" si="82"/>
        <v>0</v>
      </c>
      <c r="S187" s="75" t="str">
        <f t="shared" si="83"/>
        <v>A+J=</v>
      </c>
      <c r="T187" s="71">
        <f t="shared" si="84"/>
        <v>44337</v>
      </c>
      <c r="U187" s="8"/>
      <c r="V187" s="115">
        <v>47842</v>
      </c>
      <c r="W187" s="116" t="s">
        <v>84</v>
      </c>
      <c r="X187" s="8"/>
      <c r="Y187" s="1"/>
      <c r="Z187" s="8"/>
      <c r="AA187" s="8"/>
      <c r="AB187" s="8"/>
      <c r="AC187" s="8"/>
      <c r="AD187" s="8"/>
      <c r="AE187" s="9"/>
      <c r="AF187" s="8"/>
      <c r="AG187" s="8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ht="12.75" x14ac:dyDescent="0.2">
      <c r="A188" s="120">
        <f t="shared" si="85"/>
        <v>44265</v>
      </c>
      <c r="B188" s="81">
        <f t="shared" ca="1" si="86"/>
        <v>784.08704512999998</v>
      </c>
      <c r="C188" s="70">
        <f t="shared" si="74"/>
        <v>782.33123333000003</v>
      </c>
      <c r="D188" s="62">
        <f t="shared" si="75"/>
        <v>44265</v>
      </c>
      <c r="E188" s="11">
        <f ca="1">IF(D188&lt;$B$1,VLOOKUP(D188,[1]DI!$A$4:$B$15000,2),0)</f>
        <v>1.9000000000000006E-2</v>
      </c>
      <c r="F188" s="12">
        <f t="shared" ca="1" si="71"/>
        <v>1.0000746899999999</v>
      </c>
      <c r="G188" s="70">
        <f ca="1">(TRUNC(PRODUCT($F$12:$F187),16))</f>
        <v>1.01351764493706</v>
      </c>
      <c r="H188" s="70">
        <f t="shared" ca="1" si="87"/>
        <v>1.01260969020102</v>
      </c>
      <c r="I188" s="70">
        <f t="shared" ca="1" si="88"/>
        <v>1.0008966500000001</v>
      </c>
      <c r="J188" s="142">
        <f t="shared" si="76"/>
        <v>2.8660000000000001E-2</v>
      </c>
      <c r="K188" s="71">
        <f t="shared" si="77"/>
        <v>44249</v>
      </c>
      <c r="L188" s="72">
        <f t="shared" si="78"/>
        <v>12</v>
      </c>
      <c r="M188" s="73">
        <f t="shared" si="79"/>
        <v>12</v>
      </c>
      <c r="N188" s="74">
        <f t="shared" si="72"/>
        <v>1.0013464759999999</v>
      </c>
      <c r="O188" s="74">
        <f t="shared" ca="1" si="73"/>
        <v>1.0022443329999999</v>
      </c>
      <c r="P188" s="73">
        <f t="shared" si="80"/>
        <v>0</v>
      </c>
      <c r="Q188" s="70">
        <f t="shared" ca="1" si="81"/>
        <v>1.7558118</v>
      </c>
      <c r="R188" s="70">
        <f t="shared" si="82"/>
        <v>0</v>
      </c>
      <c r="S188" s="75" t="str">
        <f t="shared" si="83"/>
        <v>A+J=</v>
      </c>
      <c r="T188" s="71">
        <f t="shared" si="84"/>
        <v>44337</v>
      </c>
      <c r="U188" s="8"/>
      <c r="V188" s="115">
        <v>47849</v>
      </c>
      <c r="W188" s="116" t="s">
        <v>85</v>
      </c>
      <c r="X188" s="8"/>
      <c r="Y188" s="1"/>
      <c r="Z188" s="8"/>
      <c r="AA188" s="8"/>
      <c r="AB188" s="8"/>
      <c r="AC188" s="8"/>
      <c r="AD188" s="8"/>
      <c r="AE188" s="9"/>
      <c r="AF188" s="8"/>
      <c r="AG188" s="8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ht="12.75" x14ac:dyDescent="0.2">
      <c r="A189" s="120">
        <f t="shared" si="85"/>
        <v>44266</v>
      </c>
      <c r="B189" s="81">
        <f t="shared" ca="1" si="86"/>
        <v>784.23354369000003</v>
      </c>
      <c r="C189" s="70">
        <f t="shared" si="74"/>
        <v>782.33123333000003</v>
      </c>
      <c r="D189" s="62">
        <f t="shared" si="75"/>
        <v>44266</v>
      </c>
      <c r="E189" s="11">
        <f ca="1">IF(D189&lt;$B$1,VLOOKUP(D189,[1]DI!$A$4:$B$15000,2),0)</f>
        <v>1.9000000000000006E-2</v>
      </c>
      <c r="F189" s="12">
        <f t="shared" ca="1" si="71"/>
        <v>1.0000746899999999</v>
      </c>
      <c r="G189" s="70">
        <f ca="1">(TRUNC(PRODUCT($F$12:$F188),16))</f>
        <v>1.0135933445699601</v>
      </c>
      <c r="H189" s="70">
        <f t="shared" ca="1" si="87"/>
        <v>1.01260969020102</v>
      </c>
      <c r="I189" s="70">
        <f t="shared" ca="1" si="88"/>
        <v>1.00097141</v>
      </c>
      <c r="J189" s="142">
        <f t="shared" si="76"/>
        <v>2.8660000000000001E-2</v>
      </c>
      <c r="K189" s="71">
        <f t="shared" si="77"/>
        <v>44249</v>
      </c>
      <c r="L189" s="72">
        <f t="shared" si="78"/>
        <v>13</v>
      </c>
      <c r="M189" s="73">
        <f t="shared" si="79"/>
        <v>13</v>
      </c>
      <c r="N189" s="74">
        <f t="shared" si="72"/>
        <v>1.001458765</v>
      </c>
      <c r="O189" s="74">
        <f t="shared" ca="1" si="73"/>
        <v>1.002431592</v>
      </c>
      <c r="P189" s="73">
        <f t="shared" si="80"/>
        <v>0</v>
      </c>
      <c r="Q189" s="70">
        <f t="shared" ca="1" si="81"/>
        <v>1.90231036</v>
      </c>
      <c r="R189" s="70">
        <f t="shared" si="82"/>
        <v>0</v>
      </c>
      <c r="S189" s="75" t="str">
        <f t="shared" si="83"/>
        <v>A+J=</v>
      </c>
      <c r="T189" s="71">
        <f t="shared" si="84"/>
        <v>44337</v>
      </c>
      <c r="U189" s="8"/>
      <c r="V189" s="115">
        <v>47903</v>
      </c>
      <c r="W189" s="116" t="s">
        <v>76</v>
      </c>
      <c r="X189" s="8"/>
      <c r="Y189" s="1"/>
      <c r="Z189" s="8"/>
      <c r="AA189" s="8"/>
      <c r="AB189" s="8"/>
      <c r="AC189" s="8"/>
      <c r="AD189" s="8"/>
      <c r="AE189" s="9"/>
      <c r="AF189" s="8"/>
      <c r="AG189" s="8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ht="12.75" x14ac:dyDescent="0.2">
      <c r="A190" s="120">
        <f t="shared" si="85"/>
        <v>44267</v>
      </c>
      <c r="B190" s="81">
        <f t="shared" ca="1" si="86"/>
        <v>784.38006416000007</v>
      </c>
      <c r="C190" s="70">
        <f t="shared" si="74"/>
        <v>782.33123333000003</v>
      </c>
      <c r="D190" s="62">
        <f t="shared" si="75"/>
        <v>44267</v>
      </c>
      <c r="E190" s="11">
        <f ca="1">IF(D190&lt;$B$1,VLOOKUP(D190,[1]DI!$A$4:$B$15000,2),0)</f>
        <v>1.9000000000000006E-2</v>
      </c>
      <c r="F190" s="12">
        <f t="shared" ca="1" si="71"/>
        <v>1.0000746899999999</v>
      </c>
      <c r="G190" s="70">
        <f ca="1">(TRUNC(PRODUCT($F$12:$F189),16))</f>
        <v>1.0136690498568699</v>
      </c>
      <c r="H190" s="70">
        <f t="shared" ca="1" si="87"/>
        <v>1.01260969020102</v>
      </c>
      <c r="I190" s="70">
        <f t="shared" ca="1" si="88"/>
        <v>1.00104617</v>
      </c>
      <c r="J190" s="142">
        <f t="shared" si="76"/>
        <v>2.8660000000000001E-2</v>
      </c>
      <c r="K190" s="71">
        <f t="shared" si="77"/>
        <v>44249</v>
      </c>
      <c r="L190" s="72">
        <f t="shared" si="78"/>
        <v>14</v>
      </c>
      <c r="M190" s="73">
        <f t="shared" si="79"/>
        <v>14</v>
      </c>
      <c r="N190" s="74">
        <f t="shared" si="72"/>
        <v>1.001571065</v>
      </c>
      <c r="O190" s="74">
        <f t="shared" ca="1" si="73"/>
        <v>1.0026188789999999</v>
      </c>
      <c r="P190" s="73">
        <f t="shared" si="80"/>
        <v>0</v>
      </c>
      <c r="Q190" s="70">
        <f t="shared" ca="1" si="81"/>
        <v>2.04883083</v>
      </c>
      <c r="R190" s="70">
        <f t="shared" si="82"/>
        <v>0</v>
      </c>
      <c r="S190" s="75" t="str">
        <f t="shared" si="83"/>
        <v>A+J=</v>
      </c>
      <c r="T190" s="71">
        <f t="shared" si="84"/>
        <v>44337</v>
      </c>
      <c r="U190" s="8"/>
      <c r="V190" s="115">
        <v>47904</v>
      </c>
      <c r="W190" s="116" t="s">
        <v>76</v>
      </c>
      <c r="X190" s="8"/>
      <c r="Y190" s="1"/>
      <c r="Z190" s="8"/>
      <c r="AA190" s="8"/>
      <c r="AB190" s="8"/>
      <c r="AC190" s="8"/>
      <c r="AD190" s="8"/>
      <c r="AE190" s="9"/>
      <c r="AF190" s="8"/>
      <c r="AG190" s="8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ht="12.75" x14ac:dyDescent="0.2">
      <c r="A191" s="120">
        <f t="shared" si="85"/>
        <v>44270</v>
      </c>
      <c r="B191" s="81">
        <f t="shared" ca="1" si="86"/>
        <v>784.52661593000005</v>
      </c>
      <c r="C191" s="70">
        <f t="shared" si="74"/>
        <v>782.33123333000003</v>
      </c>
      <c r="D191" s="62">
        <f t="shared" si="75"/>
        <v>44270</v>
      </c>
      <c r="E191" s="11">
        <f ca="1">IF(D191&lt;$B$1,VLOOKUP(D191,[1]DI!$A$4:$B$15000,2),0)</f>
        <v>1.9000000000000006E-2</v>
      </c>
      <c r="F191" s="12">
        <f t="shared" ca="1" si="71"/>
        <v>1.0000746899999999</v>
      </c>
      <c r="G191" s="70">
        <f ca="1">(TRUNC(PRODUCT($F$12:$F190),16))</f>
        <v>1.0137447607982</v>
      </c>
      <c r="H191" s="70">
        <f t="shared" ca="1" si="87"/>
        <v>1.01260969020102</v>
      </c>
      <c r="I191" s="70">
        <f t="shared" ca="1" si="88"/>
        <v>1.0011209400000001</v>
      </c>
      <c r="J191" s="142">
        <f t="shared" si="76"/>
        <v>2.8660000000000001E-2</v>
      </c>
      <c r="K191" s="71">
        <f t="shared" si="77"/>
        <v>44249</v>
      </c>
      <c r="L191" s="72">
        <f t="shared" si="78"/>
        <v>15</v>
      </c>
      <c r="M191" s="73">
        <f t="shared" si="79"/>
        <v>15</v>
      </c>
      <c r="N191" s="74">
        <f t="shared" si="72"/>
        <v>1.0016833789999999</v>
      </c>
      <c r="O191" s="74">
        <f t="shared" ca="1" si="73"/>
        <v>1.002806206</v>
      </c>
      <c r="P191" s="73">
        <f t="shared" si="80"/>
        <v>0</v>
      </c>
      <c r="Q191" s="70">
        <f t="shared" ca="1" si="81"/>
        <v>2.1953825999999999</v>
      </c>
      <c r="R191" s="70">
        <f t="shared" si="82"/>
        <v>0</v>
      </c>
      <c r="S191" s="75" t="str">
        <f t="shared" si="83"/>
        <v>A+J=</v>
      </c>
      <c r="T191" s="71">
        <f t="shared" si="84"/>
        <v>44337</v>
      </c>
      <c r="U191" s="8"/>
      <c r="V191" s="115">
        <v>47949</v>
      </c>
      <c r="W191" s="116" t="s">
        <v>86</v>
      </c>
      <c r="X191" s="8"/>
      <c r="Y191" s="1"/>
      <c r="Z191" s="8"/>
      <c r="AA191" s="8"/>
      <c r="AB191" s="8"/>
      <c r="AC191" s="8"/>
      <c r="AD191" s="8"/>
      <c r="AE191" s="9"/>
      <c r="AF191" s="8"/>
      <c r="AG191" s="8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ht="12.75" x14ac:dyDescent="0.2">
      <c r="A192" s="120">
        <f t="shared" si="85"/>
        <v>44271</v>
      </c>
      <c r="B192" s="81">
        <f t="shared" ca="1" si="86"/>
        <v>784.67319038000005</v>
      </c>
      <c r="C192" s="70">
        <f t="shared" si="74"/>
        <v>782.33123333000003</v>
      </c>
      <c r="D192" s="62">
        <f t="shared" si="75"/>
        <v>44271</v>
      </c>
      <c r="E192" s="11">
        <f ca="1">IF(D192&lt;$B$1,VLOOKUP(D192,[1]DI!$A$4:$B$15000,2),0)</f>
        <v>1.9000000000000006E-2</v>
      </c>
      <c r="F192" s="12">
        <f t="shared" ca="1" si="71"/>
        <v>1.0000746899999999</v>
      </c>
      <c r="G192" s="70">
        <f ca="1">(TRUNC(PRODUCT($F$12:$F191),16))</f>
        <v>1.01382047739438</v>
      </c>
      <c r="H192" s="70">
        <f t="shared" ca="1" si="87"/>
        <v>1.01260969020102</v>
      </c>
      <c r="I192" s="70">
        <f t="shared" ca="1" si="88"/>
        <v>1.00119571</v>
      </c>
      <c r="J192" s="142">
        <f t="shared" si="76"/>
        <v>2.8660000000000001E-2</v>
      </c>
      <c r="K192" s="71">
        <f t="shared" si="77"/>
        <v>44249</v>
      </c>
      <c r="L192" s="72">
        <f t="shared" si="78"/>
        <v>16</v>
      </c>
      <c r="M192" s="73">
        <f t="shared" si="79"/>
        <v>16</v>
      </c>
      <c r="N192" s="74">
        <f t="shared" si="72"/>
        <v>1.0017957049999999</v>
      </c>
      <c r="O192" s="74">
        <f t="shared" ca="1" si="73"/>
        <v>1.0029935619999999</v>
      </c>
      <c r="P192" s="73">
        <f t="shared" si="80"/>
        <v>0</v>
      </c>
      <c r="Q192" s="70">
        <f t="shared" ca="1" si="81"/>
        <v>2.34195705</v>
      </c>
      <c r="R192" s="70">
        <f t="shared" si="82"/>
        <v>0</v>
      </c>
      <c r="S192" s="75" t="str">
        <f t="shared" si="83"/>
        <v>A+J=</v>
      </c>
      <c r="T192" s="71">
        <f t="shared" si="84"/>
        <v>44337</v>
      </c>
      <c r="U192" s="8"/>
      <c r="V192" s="115">
        <v>47959</v>
      </c>
      <c r="W192" s="116" t="s">
        <v>77</v>
      </c>
      <c r="X192" s="8"/>
      <c r="Y192" s="1"/>
      <c r="Z192" s="8"/>
      <c r="AA192" s="8"/>
      <c r="AB192" s="8"/>
      <c r="AC192" s="8"/>
      <c r="AD192" s="8"/>
      <c r="AE192" s="9"/>
      <c r="AF192" s="8"/>
      <c r="AG192" s="8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ht="12.75" x14ac:dyDescent="0.2">
      <c r="A193" s="120">
        <f t="shared" si="85"/>
        <v>44272</v>
      </c>
      <c r="B193" s="81">
        <f t="shared" ca="1" si="86"/>
        <v>784.81979534000004</v>
      </c>
      <c r="C193" s="70">
        <f t="shared" si="74"/>
        <v>782.33123333000003</v>
      </c>
      <c r="D193" s="62">
        <f t="shared" si="75"/>
        <v>44272</v>
      </c>
      <c r="E193" s="11">
        <f ca="1">IF(D193&lt;$B$1,VLOOKUP(D193,[1]DI!$A$4:$B$15000,2),0)</f>
        <v>1.9000000000000006E-2</v>
      </c>
      <c r="F193" s="12">
        <f t="shared" ca="1" si="71"/>
        <v>1.0000746899999999</v>
      </c>
      <c r="G193" s="70">
        <f ca="1">(TRUNC(PRODUCT($F$12:$F192),16))</f>
        <v>1.01389619964584</v>
      </c>
      <c r="H193" s="70">
        <f t="shared" ca="1" si="87"/>
        <v>1.01260969020102</v>
      </c>
      <c r="I193" s="70">
        <f t="shared" ca="1" si="88"/>
        <v>1.00127049</v>
      </c>
      <c r="J193" s="142">
        <f t="shared" si="76"/>
        <v>2.8660000000000001E-2</v>
      </c>
      <c r="K193" s="71">
        <f t="shared" si="77"/>
        <v>44249</v>
      </c>
      <c r="L193" s="72">
        <f t="shared" si="78"/>
        <v>17</v>
      </c>
      <c r="M193" s="73">
        <f t="shared" si="79"/>
        <v>17</v>
      </c>
      <c r="N193" s="74">
        <f t="shared" si="72"/>
        <v>1.001908043</v>
      </c>
      <c r="O193" s="74">
        <f t="shared" ca="1" si="73"/>
        <v>1.0031809570000001</v>
      </c>
      <c r="P193" s="73">
        <f t="shared" si="80"/>
        <v>0</v>
      </c>
      <c r="Q193" s="70">
        <f t="shared" ca="1" si="81"/>
        <v>2.4885620099999999</v>
      </c>
      <c r="R193" s="70">
        <f t="shared" si="82"/>
        <v>0</v>
      </c>
      <c r="S193" s="75" t="str">
        <f t="shared" si="83"/>
        <v>A+J=</v>
      </c>
      <c r="T193" s="71">
        <f t="shared" si="84"/>
        <v>44337</v>
      </c>
      <c r="U193" s="8"/>
      <c r="V193" s="115">
        <v>47969</v>
      </c>
      <c r="W193" s="116" t="s">
        <v>88</v>
      </c>
      <c r="X193" s="8"/>
      <c r="Y193" s="1"/>
      <c r="Z193" s="8"/>
      <c r="AA193" s="8"/>
      <c r="AB193" s="8"/>
      <c r="AC193" s="8"/>
      <c r="AD193" s="8"/>
      <c r="AE193" s="9"/>
      <c r="AF193" s="8"/>
      <c r="AG193" s="8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ht="12.75" x14ac:dyDescent="0.2">
      <c r="A194" s="120">
        <f t="shared" si="85"/>
        <v>44273</v>
      </c>
      <c r="B194" s="81">
        <f t="shared" ca="1" si="86"/>
        <v>784.96642377000001</v>
      </c>
      <c r="C194" s="70">
        <f t="shared" si="74"/>
        <v>782.33123333000003</v>
      </c>
      <c r="D194" s="62">
        <f t="shared" si="75"/>
        <v>44273</v>
      </c>
      <c r="E194" s="11">
        <f ca="1">IF(D194&lt;$B$1,VLOOKUP(D194,[1]DI!$A$4:$B$15000,2),0)</f>
        <v>2.6499999999999999E-2</v>
      </c>
      <c r="F194" s="12">
        <f t="shared" ca="1" si="71"/>
        <v>1.00010379</v>
      </c>
      <c r="G194" s="70">
        <f ca="1">(TRUNC(PRODUCT($F$12:$F193),16))</f>
        <v>1.0139719275529899</v>
      </c>
      <c r="H194" s="70">
        <f t="shared" ca="1" si="87"/>
        <v>1.01260969020102</v>
      </c>
      <c r="I194" s="70">
        <f t="shared" ca="1" si="88"/>
        <v>1.0013452700000001</v>
      </c>
      <c r="J194" s="142">
        <f t="shared" si="76"/>
        <v>2.8660000000000001E-2</v>
      </c>
      <c r="K194" s="71">
        <f t="shared" si="77"/>
        <v>44249</v>
      </c>
      <c r="L194" s="72">
        <f t="shared" si="78"/>
        <v>18</v>
      </c>
      <c r="M194" s="73">
        <f t="shared" si="79"/>
        <v>18</v>
      </c>
      <c r="N194" s="74">
        <f t="shared" si="72"/>
        <v>1.0020203940000001</v>
      </c>
      <c r="O194" s="74">
        <f t="shared" ca="1" si="73"/>
        <v>1.0033683819999999</v>
      </c>
      <c r="P194" s="73">
        <f t="shared" si="80"/>
        <v>0</v>
      </c>
      <c r="Q194" s="70">
        <f t="shared" ca="1" si="81"/>
        <v>2.6351904400000001</v>
      </c>
      <c r="R194" s="70">
        <f t="shared" si="82"/>
        <v>0</v>
      </c>
      <c r="S194" s="75" t="str">
        <f t="shared" si="83"/>
        <v>A+J=</v>
      </c>
      <c r="T194" s="71">
        <f t="shared" si="84"/>
        <v>44337</v>
      </c>
      <c r="U194" s="16"/>
      <c r="V194" s="115">
        <v>48011</v>
      </c>
      <c r="W194" s="116" t="s">
        <v>87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6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</row>
    <row r="195" spans="1:198" ht="12.75" x14ac:dyDescent="0.2">
      <c r="A195" s="120">
        <f t="shared" si="85"/>
        <v>44274</v>
      </c>
      <c r="B195" s="81">
        <f t="shared" ca="1" si="86"/>
        <v>785.13592913000002</v>
      </c>
      <c r="C195" s="70">
        <f t="shared" si="74"/>
        <v>782.33123333000003</v>
      </c>
      <c r="D195" s="62">
        <f t="shared" si="75"/>
        <v>44274</v>
      </c>
      <c r="E195" s="11">
        <f ca="1">IF(D195&lt;$B$1,VLOOKUP(D195,[1]DI!$A$4:$B$15000,2),0)</f>
        <v>2.6499999999999999E-2</v>
      </c>
      <c r="F195" s="12">
        <f t="shared" ca="1" si="71"/>
        <v>1.00010379</v>
      </c>
      <c r="G195" s="70">
        <f ca="1">(TRUNC(PRODUCT($F$12:$F194),16))</f>
        <v>1.0140771676993501</v>
      </c>
      <c r="H195" s="70">
        <f t="shared" ca="1" si="87"/>
        <v>1.01260969020102</v>
      </c>
      <c r="I195" s="70">
        <f t="shared" ca="1" si="88"/>
        <v>1.0014491999999999</v>
      </c>
      <c r="J195" s="142">
        <f t="shared" si="76"/>
        <v>2.8660000000000001E-2</v>
      </c>
      <c r="K195" s="71">
        <f t="shared" si="77"/>
        <v>44249</v>
      </c>
      <c r="L195" s="72">
        <f t="shared" si="78"/>
        <v>19</v>
      </c>
      <c r="M195" s="73">
        <f t="shared" si="79"/>
        <v>19</v>
      </c>
      <c r="N195" s="74">
        <f t="shared" si="72"/>
        <v>1.0021327579999999</v>
      </c>
      <c r="O195" s="74">
        <f t="shared" ca="1" si="73"/>
        <v>1.003585049</v>
      </c>
      <c r="P195" s="73">
        <f t="shared" si="80"/>
        <v>0</v>
      </c>
      <c r="Q195" s="70">
        <f t="shared" ca="1" si="81"/>
        <v>2.8046958000000002</v>
      </c>
      <c r="R195" s="70">
        <f t="shared" si="82"/>
        <v>0</v>
      </c>
      <c r="S195" s="75" t="str">
        <f t="shared" si="83"/>
        <v>A+J=</v>
      </c>
      <c r="T195" s="71">
        <f t="shared" si="84"/>
        <v>44337</v>
      </c>
      <c r="U195" s="8"/>
      <c r="V195" s="115">
        <v>48207</v>
      </c>
      <c r="W195" s="116" t="s">
        <v>84</v>
      </c>
      <c r="X195" s="8"/>
      <c r="Y195" s="1"/>
      <c r="Z195" s="8"/>
      <c r="AA195" s="8"/>
      <c r="AB195" s="8"/>
      <c r="AC195" s="8"/>
      <c r="AD195" s="8"/>
      <c r="AE195" s="9"/>
      <c r="AF195" s="8"/>
      <c r="AG195" s="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ht="12.75" x14ac:dyDescent="0.2">
      <c r="A196" s="120">
        <f t="shared" si="85"/>
        <v>44277</v>
      </c>
      <c r="B196" s="81">
        <f t="shared" ca="1" si="86"/>
        <v>785.3054697</v>
      </c>
      <c r="C196" s="70">
        <f t="shared" si="74"/>
        <v>782.33123333000003</v>
      </c>
      <c r="D196" s="62">
        <f t="shared" si="75"/>
        <v>44277</v>
      </c>
      <c r="E196" s="11">
        <f ca="1">IF(D196&lt;$B$1,VLOOKUP(D196,[1]DI!$A$4:$B$15000,2),0)</f>
        <v>2.6499999999999999E-2</v>
      </c>
      <c r="F196" s="12">
        <f t="shared" ca="1" si="71"/>
        <v>1.00010379</v>
      </c>
      <c r="G196" s="70">
        <f ca="1">(TRUNC(PRODUCT($F$12:$F195),16))</f>
        <v>1.0141824187685899</v>
      </c>
      <c r="H196" s="70">
        <f t="shared" ca="1" si="87"/>
        <v>1.01260969020102</v>
      </c>
      <c r="I196" s="70">
        <f t="shared" ca="1" si="88"/>
        <v>1.00155314</v>
      </c>
      <c r="J196" s="142">
        <f t="shared" si="76"/>
        <v>2.8660000000000001E-2</v>
      </c>
      <c r="K196" s="71">
        <f t="shared" si="77"/>
        <v>44249</v>
      </c>
      <c r="L196" s="72">
        <f t="shared" si="78"/>
        <v>20</v>
      </c>
      <c r="M196" s="73">
        <f t="shared" si="79"/>
        <v>20</v>
      </c>
      <c r="N196" s="74">
        <f t="shared" si="72"/>
        <v>1.002245134</v>
      </c>
      <c r="O196" s="74">
        <f t="shared" ca="1" si="73"/>
        <v>1.0038017610000001</v>
      </c>
      <c r="P196" s="73">
        <f t="shared" si="80"/>
        <v>0</v>
      </c>
      <c r="Q196" s="70">
        <f t="shared" ca="1" si="81"/>
        <v>2.9742363699999999</v>
      </c>
      <c r="R196" s="70">
        <f t="shared" si="82"/>
        <v>0</v>
      </c>
      <c r="S196" s="75" t="str">
        <f t="shared" si="83"/>
        <v>A+J=</v>
      </c>
      <c r="T196" s="71">
        <f t="shared" si="84"/>
        <v>44337</v>
      </c>
      <c r="U196" s="8"/>
      <c r="V196" s="115">
        <v>48214</v>
      </c>
      <c r="W196" s="116" t="s">
        <v>85</v>
      </c>
      <c r="X196" s="8"/>
      <c r="Y196" s="1"/>
      <c r="Z196" s="8"/>
      <c r="AA196" s="8"/>
      <c r="AB196" s="8"/>
      <c r="AC196" s="8"/>
      <c r="AD196" s="8"/>
      <c r="AE196" s="9"/>
      <c r="AF196" s="8"/>
      <c r="AG196" s="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ht="12.75" x14ac:dyDescent="0.2">
      <c r="A197" s="120">
        <f t="shared" si="85"/>
        <v>44278</v>
      </c>
      <c r="B197" s="81">
        <f t="shared" ca="1" si="86"/>
        <v>785.47505486</v>
      </c>
      <c r="C197" s="70">
        <f t="shared" si="74"/>
        <v>782.33123333000003</v>
      </c>
      <c r="D197" s="62">
        <f t="shared" si="75"/>
        <v>44278</v>
      </c>
      <c r="E197" s="11">
        <f ca="1">IF(D197&lt;$B$1,VLOOKUP(D197,[1]DI!$A$4:$B$15000,2),0)</f>
        <v>2.6499999999999999E-2</v>
      </c>
      <c r="F197" s="12">
        <f t="shared" ca="1" si="71"/>
        <v>1.00010379</v>
      </c>
      <c r="G197" s="70">
        <f ca="1">(TRUNC(PRODUCT($F$12:$F196),16))</f>
        <v>1.01428768076183</v>
      </c>
      <c r="H197" s="70">
        <f t="shared" ca="1" si="87"/>
        <v>1.01260969020102</v>
      </c>
      <c r="I197" s="70">
        <f t="shared" ca="1" si="88"/>
        <v>1.0016571000000001</v>
      </c>
      <c r="J197" s="142">
        <f t="shared" si="76"/>
        <v>2.8660000000000001E-2</v>
      </c>
      <c r="K197" s="71">
        <f t="shared" si="77"/>
        <v>44249</v>
      </c>
      <c r="L197" s="72">
        <f t="shared" si="78"/>
        <v>21</v>
      </c>
      <c r="M197" s="73">
        <f t="shared" si="79"/>
        <v>21</v>
      </c>
      <c r="N197" s="74">
        <f t="shared" si="72"/>
        <v>1.0023575229999999</v>
      </c>
      <c r="O197" s="74">
        <f t="shared" ca="1" si="73"/>
        <v>1.00401853</v>
      </c>
      <c r="P197" s="73">
        <f t="shared" si="80"/>
        <v>0</v>
      </c>
      <c r="Q197" s="70">
        <f t="shared" ca="1" si="81"/>
        <v>3.1438215299999999</v>
      </c>
      <c r="R197" s="70">
        <f t="shared" si="82"/>
        <v>0</v>
      </c>
      <c r="S197" s="75" t="str">
        <f t="shared" si="83"/>
        <v>A+J=</v>
      </c>
      <c r="T197" s="71">
        <f t="shared" si="84"/>
        <v>44337</v>
      </c>
      <c r="U197" s="16"/>
      <c r="V197" s="115">
        <v>48253</v>
      </c>
      <c r="W197" s="116" t="s">
        <v>76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6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</row>
    <row r="198" spans="1:198" ht="12.75" x14ac:dyDescent="0.2">
      <c r="A198" s="120">
        <f t="shared" si="85"/>
        <v>44279</v>
      </c>
      <c r="B198" s="81">
        <f t="shared" ca="1" si="86"/>
        <v>785.64466818000005</v>
      </c>
      <c r="C198" s="70">
        <f t="shared" si="74"/>
        <v>782.33123333000003</v>
      </c>
      <c r="D198" s="62">
        <f t="shared" si="75"/>
        <v>44279</v>
      </c>
      <c r="E198" s="11">
        <f ca="1">IF(D198&lt;$B$1,VLOOKUP(D198,[1]DI!$A$4:$B$15000,2),0)</f>
        <v>2.6499999999999999E-2</v>
      </c>
      <c r="F198" s="12">
        <f t="shared" ca="1" si="71"/>
        <v>1.00010379</v>
      </c>
      <c r="G198" s="70">
        <f ca="1">(TRUNC(PRODUCT($F$12:$F197),16))</f>
        <v>1.0143929536802201</v>
      </c>
      <c r="H198" s="70">
        <f t="shared" ca="1" si="87"/>
        <v>1.01260969020102</v>
      </c>
      <c r="I198" s="70">
        <f t="shared" ca="1" si="88"/>
        <v>1.00176106</v>
      </c>
      <c r="J198" s="142">
        <f t="shared" si="76"/>
        <v>2.8660000000000001E-2</v>
      </c>
      <c r="K198" s="71">
        <f t="shared" si="77"/>
        <v>44249</v>
      </c>
      <c r="L198" s="72">
        <f t="shared" si="78"/>
        <v>22</v>
      </c>
      <c r="M198" s="73">
        <f t="shared" si="79"/>
        <v>22</v>
      </c>
      <c r="N198" s="74">
        <f t="shared" si="72"/>
        <v>1.002469925</v>
      </c>
      <c r="O198" s="74">
        <f t="shared" ca="1" si="73"/>
        <v>1.004235335</v>
      </c>
      <c r="P198" s="73">
        <f t="shared" si="80"/>
        <v>0</v>
      </c>
      <c r="Q198" s="70">
        <f t="shared" ca="1" si="81"/>
        <v>3.3134348500000002</v>
      </c>
      <c r="R198" s="70">
        <f t="shared" si="82"/>
        <v>0</v>
      </c>
      <c r="S198" s="75" t="str">
        <f t="shared" si="83"/>
        <v>A+J=</v>
      </c>
      <c r="T198" s="71">
        <f t="shared" si="84"/>
        <v>44337</v>
      </c>
      <c r="U198" s="8"/>
      <c r="V198" s="115">
        <v>48254</v>
      </c>
      <c r="W198" s="116" t="s">
        <v>76</v>
      </c>
      <c r="X198" s="8"/>
      <c r="Y198" s="1"/>
      <c r="Z198" s="8"/>
      <c r="AA198" s="8"/>
      <c r="AB198" s="8"/>
      <c r="AC198" s="8"/>
      <c r="AD198" s="8"/>
      <c r="AE198" s="9"/>
      <c r="AF198" s="8"/>
      <c r="AG198" s="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ht="12.75" x14ac:dyDescent="0.2">
      <c r="A199" s="120">
        <f t="shared" si="85"/>
        <v>44280</v>
      </c>
      <c r="B199" s="81">
        <f t="shared" ca="1" si="86"/>
        <v>785.81431671000007</v>
      </c>
      <c r="C199" s="70">
        <f t="shared" si="74"/>
        <v>782.33123333000003</v>
      </c>
      <c r="D199" s="62">
        <f t="shared" si="75"/>
        <v>44280</v>
      </c>
      <c r="E199" s="11">
        <f ca="1">IF(D199&lt;$B$1,VLOOKUP(D199,[1]DI!$A$4:$B$15000,2),0)</f>
        <v>2.6499999999999999E-2</v>
      </c>
      <c r="F199" s="12">
        <f t="shared" ca="1" si="71"/>
        <v>1.00010379</v>
      </c>
      <c r="G199" s="70">
        <f ca="1">(TRUNC(PRODUCT($F$12:$F198),16))</f>
        <v>1.0144982375248801</v>
      </c>
      <c r="H199" s="70">
        <f t="shared" ca="1" si="87"/>
        <v>1.01260969020102</v>
      </c>
      <c r="I199" s="70">
        <f t="shared" ca="1" si="88"/>
        <v>1.00186503</v>
      </c>
      <c r="J199" s="142">
        <f t="shared" si="76"/>
        <v>2.8660000000000001E-2</v>
      </c>
      <c r="K199" s="71">
        <f t="shared" si="77"/>
        <v>44249</v>
      </c>
      <c r="L199" s="72">
        <f t="shared" si="78"/>
        <v>23</v>
      </c>
      <c r="M199" s="73">
        <f t="shared" si="79"/>
        <v>23</v>
      </c>
      <c r="N199" s="74">
        <f t="shared" si="72"/>
        <v>1.0025823389999999</v>
      </c>
      <c r="O199" s="74">
        <f t="shared" ca="1" si="73"/>
        <v>1.0044521850000001</v>
      </c>
      <c r="P199" s="73">
        <f t="shared" si="80"/>
        <v>0</v>
      </c>
      <c r="Q199" s="70">
        <f t="shared" ca="1" si="81"/>
        <v>3.4830833800000001</v>
      </c>
      <c r="R199" s="70">
        <f t="shared" si="82"/>
        <v>0</v>
      </c>
      <c r="S199" s="75" t="str">
        <f t="shared" si="83"/>
        <v>A+J=</v>
      </c>
      <c r="T199" s="71">
        <f t="shared" si="84"/>
        <v>44337</v>
      </c>
      <c r="U199" s="8"/>
      <c r="V199" s="115">
        <v>48299</v>
      </c>
      <c r="W199" s="116" t="s">
        <v>86</v>
      </c>
      <c r="X199" s="8"/>
      <c r="Y199" s="1"/>
      <c r="Z199" s="8"/>
      <c r="AA199" s="8"/>
      <c r="AB199" s="8"/>
      <c r="AC199" s="8"/>
      <c r="AD199" s="8"/>
      <c r="AE199" s="9"/>
      <c r="AF199" s="8"/>
      <c r="AG199" s="8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ht="12.75" x14ac:dyDescent="0.2">
      <c r="A200" s="120">
        <f t="shared" si="85"/>
        <v>44281</v>
      </c>
      <c r="B200" s="81">
        <f t="shared" ca="1" si="86"/>
        <v>785.98400200000003</v>
      </c>
      <c r="C200" s="70">
        <f t="shared" si="74"/>
        <v>782.33123333000003</v>
      </c>
      <c r="D200" s="62">
        <f t="shared" si="75"/>
        <v>44281</v>
      </c>
      <c r="E200" s="11">
        <f ca="1">IF(D200&lt;$B$1,VLOOKUP(D200,[1]DI!$A$4:$B$15000,2),0)</f>
        <v>2.6499999999999999E-2</v>
      </c>
      <c r="F200" s="12">
        <f t="shared" ca="1" si="71"/>
        <v>1.00010379</v>
      </c>
      <c r="G200" s="70">
        <f ca="1">(TRUNC(PRODUCT($F$12:$F199),16))</f>
        <v>1.01460353229695</v>
      </c>
      <c r="H200" s="70">
        <f t="shared" ca="1" si="87"/>
        <v>1.01260969020102</v>
      </c>
      <c r="I200" s="70">
        <f t="shared" ca="1" si="88"/>
        <v>1.00196901</v>
      </c>
      <c r="J200" s="142">
        <f t="shared" si="76"/>
        <v>2.8660000000000001E-2</v>
      </c>
      <c r="K200" s="71">
        <f t="shared" si="77"/>
        <v>44249</v>
      </c>
      <c r="L200" s="72">
        <f t="shared" si="78"/>
        <v>24</v>
      </c>
      <c r="M200" s="73">
        <f t="shared" si="79"/>
        <v>24</v>
      </c>
      <c r="N200" s="74">
        <f t="shared" si="72"/>
        <v>1.0026947660000001</v>
      </c>
      <c r="O200" s="74">
        <f t="shared" ca="1" si="73"/>
        <v>1.0046690819999999</v>
      </c>
      <c r="P200" s="73">
        <f t="shared" si="80"/>
        <v>0</v>
      </c>
      <c r="Q200" s="70">
        <f t="shared" ca="1" si="81"/>
        <v>3.6527686699999999</v>
      </c>
      <c r="R200" s="70">
        <f t="shared" si="82"/>
        <v>0</v>
      </c>
      <c r="S200" s="75" t="str">
        <f t="shared" si="83"/>
        <v>A+J=</v>
      </c>
      <c r="T200" s="71">
        <f t="shared" si="84"/>
        <v>44337</v>
      </c>
      <c r="U200" s="8"/>
      <c r="V200" s="115">
        <v>48325</v>
      </c>
      <c r="W200" s="116" t="s">
        <v>77</v>
      </c>
      <c r="X200" s="8"/>
      <c r="Y200" s="1"/>
      <c r="Z200" s="8"/>
      <c r="AA200" s="8"/>
      <c r="AB200" s="8"/>
      <c r="AC200" s="8"/>
      <c r="AD200" s="8"/>
      <c r="AE200" s="9"/>
      <c r="AF200" s="8"/>
      <c r="AG200" s="8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ht="12.75" x14ac:dyDescent="0.2">
      <c r="A201" s="120">
        <f t="shared" si="85"/>
        <v>44284</v>
      </c>
      <c r="B201" s="81">
        <f t="shared" ca="1" si="86"/>
        <v>786.15373033000003</v>
      </c>
      <c r="C201" s="70">
        <f t="shared" si="74"/>
        <v>782.33123333000003</v>
      </c>
      <c r="D201" s="62">
        <f t="shared" si="75"/>
        <v>44284</v>
      </c>
      <c r="E201" s="11">
        <f ca="1">IF(D201&lt;$B$1,VLOOKUP(D201,[1]DI!$A$4:$B$15000,2),0)</f>
        <v>2.6499999999999999E-2</v>
      </c>
      <c r="F201" s="12">
        <f t="shared" ca="1" si="71"/>
        <v>1.00010379</v>
      </c>
      <c r="G201" s="70">
        <f ca="1">(TRUNC(PRODUCT($F$12:$F200),16))</f>
        <v>1.0147088379975699</v>
      </c>
      <c r="H201" s="70">
        <f t="shared" ca="1" si="87"/>
        <v>1.01260969020102</v>
      </c>
      <c r="I201" s="70">
        <f t="shared" ca="1" si="88"/>
        <v>1.0020730099999999</v>
      </c>
      <c r="J201" s="142">
        <f t="shared" si="76"/>
        <v>2.8660000000000001E-2</v>
      </c>
      <c r="K201" s="71">
        <f t="shared" si="77"/>
        <v>44249</v>
      </c>
      <c r="L201" s="72">
        <f t="shared" si="78"/>
        <v>25</v>
      </c>
      <c r="M201" s="73">
        <f t="shared" si="79"/>
        <v>25</v>
      </c>
      <c r="N201" s="74">
        <f t="shared" si="72"/>
        <v>1.0028072050000001</v>
      </c>
      <c r="O201" s="74">
        <f t="shared" ca="1" si="73"/>
        <v>1.0048860340000001</v>
      </c>
      <c r="P201" s="73">
        <f t="shared" si="80"/>
        <v>0</v>
      </c>
      <c r="Q201" s="70">
        <f t="shared" ca="1" si="81"/>
        <v>3.8224969999999998</v>
      </c>
      <c r="R201" s="70">
        <f t="shared" si="82"/>
        <v>0</v>
      </c>
      <c r="S201" s="75" t="str">
        <f t="shared" si="83"/>
        <v>A+J=</v>
      </c>
      <c r="T201" s="71">
        <f t="shared" si="84"/>
        <v>44337</v>
      </c>
      <c r="U201" s="8"/>
      <c r="V201" s="115">
        <v>48361</v>
      </c>
      <c r="W201" s="116" t="s">
        <v>87</v>
      </c>
      <c r="X201" s="8"/>
      <c r="Y201" s="1"/>
      <c r="Z201" s="8"/>
      <c r="AA201" s="8"/>
      <c r="AB201" s="8"/>
      <c r="AC201" s="8"/>
      <c r="AD201" s="8"/>
      <c r="AE201" s="9"/>
      <c r="AF201" s="8"/>
      <c r="AG201" s="8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ht="12.75" x14ac:dyDescent="0.2">
      <c r="A202" s="120">
        <f t="shared" si="85"/>
        <v>44285</v>
      </c>
      <c r="B202" s="81">
        <f t="shared" ca="1" si="86"/>
        <v>786.32348760000002</v>
      </c>
      <c r="C202" s="70">
        <f t="shared" si="74"/>
        <v>782.33123333000003</v>
      </c>
      <c r="D202" s="62">
        <f t="shared" si="75"/>
        <v>44285</v>
      </c>
      <c r="E202" s="11">
        <f ca="1">IF(D202&lt;$B$1,VLOOKUP(D202,[1]DI!$A$4:$B$15000,2),0)</f>
        <v>2.6499999999999999E-2</v>
      </c>
      <c r="F202" s="12">
        <f t="shared" ca="1" si="71"/>
        <v>1.00010379</v>
      </c>
      <c r="G202" s="70">
        <f ca="1">(TRUNC(PRODUCT($F$12:$F201),16))</f>
        <v>1.0148141546278699</v>
      </c>
      <c r="H202" s="70">
        <f t="shared" ca="1" si="87"/>
        <v>1.01260969020102</v>
      </c>
      <c r="I202" s="70">
        <f t="shared" ca="1" si="88"/>
        <v>1.00217701</v>
      </c>
      <c r="J202" s="142">
        <f t="shared" si="76"/>
        <v>2.8660000000000001E-2</v>
      </c>
      <c r="K202" s="71">
        <f t="shared" si="77"/>
        <v>44249</v>
      </c>
      <c r="L202" s="72">
        <f t="shared" si="78"/>
        <v>26</v>
      </c>
      <c r="M202" s="73">
        <f t="shared" si="79"/>
        <v>26</v>
      </c>
      <c r="N202" s="74">
        <f t="shared" si="72"/>
        <v>1.0029196570000001</v>
      </c>
      <c r="O202" s="74">
        <f t="shared" ca="1" si="73"/>
        <v>1.005103023</v>
      </c>
      <c r="P202" s="73">
        <f t="shared" si="80"/>
        <v>0</v>
      </c>
      <c r="Q202" s="70">
        <f t="shared" ca="1" si="81"/>
        <v>3.9922542700000001</v>
      </c>
      <c r="R202" s="70">
        <f t="shared" si="82"/>
        <v>0</v>
      </c>
      <c r="S202" s="75" t="str">
        <f t="shared" si="83"/>
        <v>A+J=</v>
      </c>
      <c r="T202" s="71">
        <f t="shared" si="84"/>
        <v>44337</v>
      </c>
      <c r="U202" s="8"/>
      <c r="V202" s="115">
        <v>48464</v>
      </c>
      <c r="W202" s="116" t="s">
        <v>81</v>
      </c>
      <c r="X202" s="8"/>
      <c r="Y202" s="1"/>
      <c r="Z202" s="8"/>
      <c r="AA202" s="8"/>
      <c r="AB202" s="8"/>
      <c r="AC202" s="8"/>
      <c r="AD202" s="8"/>
      <c r="AE202" s="9"/>
      <c r="AF202" s="8"/>
      <c r="AG202" s="8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ht="12.75" x14ac:dyDescent="0.2">
      <c r="A203" s="120">
        <f t="shared" si="85"/>
        <v>44286</v>
      </c>
      <c r="B203" s="81">
        <f t="shared" ca="1" si="86"/>
        <v>786.49328867999998</v>
      </c>
      <c r="C203" s="70">
        <f t="shared" si="74"/>
        <v>782.33123333000003</v>
      </c>
      <c r="D203" s="62">
        <f t="shared" si="75"/>
        <v>44286</v>
      </c>
      <c r="E203" s="11">
        <f ca="1">IF(D203&lt;$B$1,VLOOKUP(D203,[1]DI!$A$4:$B$15000,2),0)</f>
        <v>2.6499999999999999E-2</v>
      </c>
      <c r="F203" s="12">
        <f t="shared" ca="1" si="71"/>
        <v>1.00010379</v>
      </c>
      <c r="G203" s="70">
        <f ca="1">(TRUNC(PRODUCT($F$12:$F202),16))</f>
        <v>1.01491948218898</v>
      </c>
      <c r="H203" s="70">
        <f t="shared" ca="1" si="87"/>
        <v>1.01260969020102</v>
      </c>
      <c r="I203" s="70">
        <f t="shared" ca="1" si="88"/>
        <v>1.00228103</v>
      </c>
      <c r="J203" s="142">
        <f t="shared" si="76"/>
        <v>2.8660000000000001E-2</v>
      </c>
      <c r="K203" s="71">
        <f t="shared" si="77"/>
        <v>44249</v>
      </c>
      <c r="L203" s="72">
        <f t="shared" si="78"/>
        <v>27</v>
      </c>
      <c r="M203" s="73">
        <f t="shared" si="79"/>
        <v>27</v>
      </c>
      <c r="N203" s="74">
        <f t="shared" si="72"/>
        <v>1.003032122</v>
      </c>
      <c r="O203" s="74">
        <f t="shared" ca="1" si="73"/>
        <v>1.0053200680000001</v>
      </c>
      <c r="P203" s="73">
        <f t="shared" si="80"/>
        <v>0</v>
      </c>
      <c r="Q203" s="70">
        <f t="shared" ca="1" si="81"/>
        <v>4.1620553500000002</v>
      </c>
      <c r="R203" s="70">
        <f t="shared" si="82"/>
        <v>0</v>
      </c>
      <c r="S203" s="75" t="str">
        <f t="shared" si="83"/>
        <v>A+J=</v>
      </c>
      <c r="T203" s="71">
        <f t="shared" si="84"/>
        <v>44337</v>
      </c>
      <c r="U203" s="8"/>
      <c r="V203" s="115">
        <v>48499</v>
      </c>
      <c r="W203" s="117" t="s">
        <v>78</v>
      </c>
      <c r="X203" s="8"/>
      <c r="Y203" s="1"/>
      <c r="Z203" s="8"/>
      <c r="AA203" s="8"/>
      <c r="AB203" s="8"/>
      <c r="AC203" s="8"/>
      <c r="AD203" s="8"/>
      <c r="AE203" s="9"/>
      <c r="AF203" s="8"/>
      <c r="AG203" s="8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ht="12.75" x14ac:dyDescent="0.2">
      <c r="A204" s="120">
        <f t="shared" si="85"/>
        <v>44287</v>
      </c>
      <c r="B204" s="81">
        <f t="shared" ca="1" si="86"/>
        <v>786.66312575000006</v>
      </c>
      <c r="C204" s="70">
        <f t="shared" si="74"/>
        <v>782.33123333000003</v>
      </c>
      <c r="D204" s="62">
        <f t="shared" si="75"/>
        <v>44287</v>
      </c>
      <c r="E204" s="11">
        <f ca="1">IF(D204&lt;$B$1,VLOOKUP(D204,[1]DI!$A$4:$B$15000,2),0)</f>
        <v>2.6499999999999999E-2</v>
      </c>
      <c r="F204" s="12">
        <f t="shared" ref="F204:F267" ca="1" si="89">IF(A204&lt;A$9,1,ROUND(((1+E204)^(1/252)),8))</f>
        <v>1.00010379</v>
      </c>
      <c r="G204" s="70">
        <f ca="1">(TRUNC(PRODUCT($F$12:$F203),16))</f>
        <v>1.01502482068203</v>
      </c>
      <c r="H204" s="70">
        <f t="shared" ca="1" si="87"/>
        <v>1.01260969020102</v>
      </c>
      <c r="I204" s="70">
        <f t="shared" ca="1" si="88"/>
        <v>1.0023850599999999</v>
      </c>
      <c r="J204" s="142">
        <f t="shared" si="76"/>
        <v>2.8660000000000001E-2</v>
      </c>
      <c r="K204" s="71">
        <f t="shared" si="77"/>
        <v>44249</v>
      </c>
      <c r="L204" s="72">
        <f t="shared" si="78"/>
        <v>28</v>
      </c>
      <c r="M204" s="73">
        <f t="shared" si="79"/>
        <v>28</v>
      </c>
      <c r="N204" s="74">
        <f t="shared" ref="N204:N267" si="90">ROUND((J204+1)^(M204/252),9)</f>
        <v>1.0031445990000001</v>
      </c>
      <c r="O204" s="74">
        <f t="shared" ref="O204:O267" ca="1" si="91">ROUND(I204*N204,9)</f>
        <v>1.005537159</v>
      </c>
      <c r="P204" s="73">
        <f t="shared" si="80"/>
        <v>0</v>
      </c>
      <c r="Q204" s="70">
        <f t="shared" ca="1" si="81"/>
        <v>4.33189242</v>
      </c>
      <c r="R204" s="70">
        <f t="shared" si="82"/>
        <v>0</v>
      </c>
      <c r="S204" s="75" t="str">
        <f t="shared" si="83"/>
        <v>A+J=</v>
      </c>
      <c r="T204" s="71">
        <f t="shared" si="84"/>
        <v>44337</v>
      </c>
      <c r="U204" s="8"/>
      <c r="V204" s="115">
        <v>48520</v>
      </c>
      <c r="W204" s="116" t="s">
        <v>82</v>
      </c>
      <c r="X204" s="8"/>
      <c r="Y204" s="1"/>
      <c r="Z204" s="8"/>
      <c r="AA204" s="8"/>
      <c r="AB204" s="8"/>
      <c r="AC204" s="8"/>
      <c r="AD204" s="8"/>
      <c r="AE204" s="9"/>
      <c r="AF204" s="8"/>
      <c r="AG204" s="8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ht="12.75" x14ac:dyDescent="0.2">
      <c r="A205" s="120">
        <f t="shared" si="85"/>
        <v>44291</v>
      </c>
      <c r="B205" s="81">
        <f t="shared" ca="1" si="86"/>
        <v>786.83299098999998</v>
      </c>
      <c r="C205" s="70">
        <f t="shared" ref="C205:C268" si="92">(C204-R204)</f>
        <v>782.33123333000003</v>
      </c>
      <c r="D205" s="62">
        <f t="shared" ref="D205:D268" si="93">WORKDAY($A205,0,U$72:U$214)</f>
        <v>44291</v>
      </c>
      <c r="E205" s="11">
        <f ca="1">IF(D205&lt;$B$1,VLOOKUP(D205,[1]DI!$A$4:$B$15000,2),0)</f>
        <v>2.6499999999999999E-2</v>
      </c>
      <c r="F205" s="12">
        <f t="shared" ca="1" si="89"/>
        <v>1.00010379</v>
      </c>
      <c r="G205" s="70">
        <f ca="1">(TRUNC(PRODUCT($F$12:$F204),16))</f>
        <v>1.0151301701081701</v>
      </c>
      <c r="H205" s="70">
        <f t="shared" ca="1" si="87"/>
        <v>1.01260969020102</v>
      </c>
      <c r="I205" s="70">
        <f t="shared" ca="1" si="88"/>
        <v>1.0024890900000001</v>
      </c>
      <c r="J205" s="142">
        <f t="shared" ref="J205:J268" si="94">J204</f>
        <v>2.8660000000000001E-2</v>
      </c>
      <c r="K205" s="71">
        <f t="shared" ref="K205:K268" si="95">IF(P204&gt;0,VLOOKUP(P204,V$12:AF$48,2),K204)</f>
        <v>44249</v>
      </c>
      <c r="L205" s="72">
        <f t="shared" ref="L205:L268" si="96">IF(A205&gt;K205,IF(NETWORKDAYS(K205,A205,$V$72:$V$436)-1=0,1,NETWORKDAYS(K205,A205,$V$72:$V$436)-1),0)</f>
        <v>29</v>
      </c>
      <c r="M205" s="73">
        <f t="shared" ref="M205:M268" si="97">IF(AND(L205=1,L204=1),1,IF(L205&gt;0,IF(L205=L204,L205+1,L205),0))</f>
        <v>29</v>
      </c>
      <c r="N205" s="74">
        <f t="shared" si="90"/>
        <v>1.0032570890000001</v>
      </c>
      <c r="O205" s="74">
        <f t="shared" ca="1" si="91"/>
        <v>1.0057542859999999</v>
      </c>
      <c r="P205" s="73">
        <f t="shared" ref="P205:P268" si="98">IF(VLOOKUP(A205,W$12:AD$60,8)=VLOOKUP(A204,W$12:AD$60,8),0,VLOOKUP(A205,W$12:AD$60,8))</f>
        <v>0</v>
      </c>
      <c r="Q205" s="70">
        <f t="shared" ref="Q205:Q268" ca="1" si="99">TRUNC(((O205-1)*C205),8)</f>
        <v>4.50175766</v>
      </c>
      <c r="R205" s="70">
        <f t="shared" ref="R205:R268" si="100">IF(P205&gt;0,VLOOKUP(P205,$V$12:$AA$60,6),0)</f>
        <v>0</v>
      </c>
      <c r="S205" s="75" t="str">
        <f t="shared" ref="S205:S268" si="101">IF(P204&gt;0,VLOOKUP(P204,V$12:AF$60,10),S204)</f>
        <v>A+J=</v>
      </c>
      <c r="T205" s="71">
        <f t="shared" ref="T205:T268" si="102">IF(P204&gt;0,VLOOKUP(P204,V$12:AF$60,11),T204)</f>
        <v>44337</v>
      </c>
      <c r="U205" s="8"/>
      <c r="V205" s="115">
        <v>48533</v>
      </c>
      <c r="W205" s="116" t="s">
        <v>83</v>
      </c>
      <c r="X205" s="8"/>
      <c r="Y205" s="1"/>
      <c r="Z205" s="8"/>
      <c r="AA205" s="8"/>
      <c r="AB205" s="8"/>
      <c r="AC205" s="8"/>
      <c r="AD205" s="8"/>
      <c r="AE205" s="9"/>
      <c r="AF205" s="8"/>
      <c r="AG205" s="8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ht="12.75" x14ac:dyDescent="0.2">
      <c r="A206" s="120">
        <f t="shared" ref="A206:A269" si="103">WORKDAY($A205,1,V$72:V$214)</f>
        <v>44292</v>
      </c>
      <c r="B206" s="81">
        <f t="shared" ref="B206:B269" ca="1" si="104">IF(A206&lt;=TODAY(),C206+Q206,IF(AND(A206&gt;TODAY(),A206&lt;=$B$1),IF(VLOOKUP(TODAY(),$A$10:$E$10000,4,FALSE)=0,"n.d",C206+Q206),"n.d"))</f>
        <v>787.00290002999998</v>
      </c>
      <c r="C206" s="70">
        <f t="shared" si="92"/>
        <v>782.33123333000003</v>
      </c>
      <c r="D206" s="62">
        <f t="shared" si="93"/>
        <v>44292</v>
      </c>
      <c r="E206" s="11">
        <f ca="1">IF(D206&lt;$B$1,VLOOKUP(D206,[1]DI!$A$4:$B$15000,2),0)</f>
        <v>2.6499999999999999E-2</v>
      </c>
      <c r="F206" s="12">
        <f t="shared" ca="1" si="89"/>
        <v>1.00010379</v>
      </c>
      <c r="G206" s="70">
        <f ca="1">(TRUNC(PRODUCT($F$12:$F205),16))</f>
        <v>1.0152355304685301</v>
      </c>
      <c r="H206" s="70">
        <f t="shared" ref="H206:H269" ca="1" si="105">IF(P205&gt;0,G205,H205)</f>
        <v>1.01260969020102</v>
      </c>
      <c r="I206" s="70">
        <f t="shared" ref="I206:I269" ca="1" si="106">ROUND(G206/H206,8)</f>
        <v>1.0025931400000001</v>
      </c>
      <c r="J206" s="142">
        <f t="shared" si="94"/>
        <v>2.8660000000000001E-2</v>
      </c>
      <c r="K206" s="71">
        <f t="shared" si="95"/>
        <v>44249</v>
      </c>
      <c r="L206" s="72">
        <f t="shared" si="96"/>
        <v>30</v>
      </c>
      <c r="M206" s="73">
        <f t="shared" si="97"/>
        <v>30</v>
      </c>
      <c r="N206" s="74">
        <f t="shared" si="90"/>
        <v>1.003369591</v>
      </c>
      <c r="O206" s="74">
        <f t="shared" ca="1" si="91"/>
        <v>1.0059714689999999</v>
      </c>
      <c r="P206" s="73">
        <f t="shared" si="98"/>
        <v>0</v>
      </c>
      <c r="Q206" s="70">
        <f t="shared" ca="1" si="99"/>
        <v>4.6716667000000003</v>
      </c>
      <c r="R206" s="70">
        <f t="shared" si="100"/>
        <v>0</v>
      </c>
      <c r="S206" s="75" t="str">
        <f t="shared" si="101"/>
        <v>A+J=</v>
      </c>
      <c r="T206" s="71">
        <f t="shared" si="102"/>
        <v>44337</v>
      </c>
      <c r="U206" s="8"/>
      <c r="V206" s="115">
        <v>48638</v>
      </c>
      <c r="W206" s="116" t="s">
        <v>76</v>
      </c>
      <c r="X206" s="8"/>
      <c r="Y206" s="1"/>
      <c r="Z206" s="8"/>
      <c r="AA206" s="8"/>
      <c r="AB206" s="8"/>
      <c r="AC206" s="8"/>
      <c r="AD206" s="8"/>
      <c r="AE206" s="9"/>
      <c r="AF206" s="8"/>
      <c r="AG206" s="8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ht="12.75" x14ac:dyDescent="0.2">
      <c r="A207" s="120">
        <f t="shared" si="103"/>
        <v>44293</v>
      </c>
      <c r="B207" s="81">
        <f t="shared" ca="1" si="104"/>
        <v>787.17284505999999</v>
      </c>
      <c r="C207" s="70">
        <f t="shared" si="92"/>
        <v>782.33123333000003</v>
      </c>
      <c r="D207" s="62">
        <f t="shared" si="93"/>
        <v>44293</v>
      </c>
      <c r="E207" s="11">
        <f ca="1">IF(D207&lt;$B$1,VLOOKUP(D207,[1]DI!$A$4:$B$15000,2),0)</f>
        <v>2.6499999999999999E-2</v>
      </c>
      <c r="F207" s="12">
        <f t="shared" ca="1" si="89"/>
        <v>1.00010379</v>
      </c>
      <c r="G207" s="70">
        <f ca="1">(TRUNC(PRODUCT($F$12:$F206),16))</f>
        <v>1.0153409017642301</v>
      </c>
      <c r="H207" s="70">
        <f t="shared" ca="1" si="105"/>
        <v>1.01260969020102</v>
      </c>
      <c r="I207" s="70">
        <f t="shared" ca="1" si="106"/>
        <v>1.0026972000000001</v>
      </c>
      <c r="J207" s="142">
        <f t="shared" si="94"/>
        <v>2.8660000000000001E-2</v>
      </c>
      <c r="K207" s="71">
        <f t="shared" si="95"/>
        <v>44249</v>
      </c>
      <c r="L207" s="72">
        <f t="shared" si="96"/>
        <v>31</v>
      </c>
      <c r="M207" s="73">
        <f t="shared" si="97"/>
        <v>31</v>
      </c>
      <c r="N207" s="74">
        <f t="shared" si="90"/>
        <v>1.0034821060000001</v>
      </c>
      <c r="O207" s="74">
        <f t="shared" ca="1" si="91"/>
        <v>1.0061886980000001</v>
      </c>
      <c r="P207" s="73">
        <f t="shared" si="98"/>
        <v>0</v>
      </c>
      <c r="Q207" s="70">
        <f t="shared" ca="1" si="99"/>
        <v>4.8416117300000003</v>
      </c>
      <c r="R207" s="70">
        <f t="shared" si="100"/>
        <v>0</v>
      </c>
      <c r="S207" s="75" t="str">
        <f t="shared" si="101"/>
        <v>A+J=</v>
      </c>
      <c r="T207" s="71">
        <f t="shared" si="102"/>
        <v>44337</v>
      </c>
      <c r="U207" s="8"/>
      <c r="V207" s="115">
        <v>48639</v>
      </c>
      <c r="W207" s="116" t="s">
        <v>76</v>
      </c>
      <c r="X207" s="8"/>
      <c r="Y207" s="1"/>
      <c r="Z207" s="8"/>
      <c r="AA207" s="8"/>
      <c r="AB207" s="8"/>
      <c r="AC207" s="8"/>
      <c r="AD207" s="8"/>
      <c r="AE207" s="9"/>
      <c r="AF207" s="8"/>
      <c r="AG207" s="8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ht="12.75" x14ac:dyDescent="0.2">
      <c r="A208" s="120">
        <f t="shared" si="103"/>
        <v>44294</v>
      </c>
      <c r="B208" s="81">
        <f t="shared" ca="1" si="104"/>
        <v>787.34282687000007</v>
      </c>
      <c r="C208" s="70">
        <f t="shared" si="92"/>
        <v>782.33123333000003</v>
      </c>
      <c r="D208" s="62">
        <f t="shared" si="93"/>
        <v>44294</v>
      </c>
      <c r="E208" s="11">
        <f ca="1">IF(D208&lt;$B$1,VLOOKUP(D208,[1]DI!$A$4:$B$15000,2),0)</f>
        <v>2.6499999999999999E-2</v>
      </c>
      <c r="F208" s="12">
        <f t="shared" ca="1" si="89"/>
        <v>1.00010379</v>
      </c>
      <c r="G208" s="70">
        <f ca="1">(TRUNC(PRODUCT($F$12:$F207),16))</f>
        <v>1.01544628399643</v>
      </c>
      <c r="H208" s="70">
        <f t="shared" ca="1" si="105"/>
        <v>1.01260969020102</v>
      </c>
      <c r="I208" s="70">
        <f t="shared" ca="1" si="106"/>
        <v>1.00280127</v>
      </c>
      <c r="J208" s="142">
        <f t="shared" si="94"/>
        <v>2.8660000000000001E-2</v>
      </c>
      <c r="K208" s="71">
        <f t="shared" si="95"/>
        <v>44249</v>
      </c>
      <c r="L208" s="72">
        <f t="shared" si="96"/>
        <v>32</v>
      </c>
      <c r="M208" s="73">
        <f t="shared" si="97"/>
        <v>32</v>
      </c>
      <c r="N208" s="74">
        <f t="shared" si="90"/>
        <v>1.0035946339999999</v>
      </c>
      <c r="O208" s="74">
        <f t="shared" ca="1" si="91"/>
        <v>1.006405974</v>
      </c>
      <c r="P208" s="73">
        <f t="shared" si="98"/>
        <v>0</v>
      </c>
      <c r="Q208" s="70">
        <f t="shared" ca="1" si="99"/>
        <v>5.0115935399999998</v>
      </c>
      <c r="R208" s="70">
        <f t="shared" si="100"/>
        <v>0</v>
      </c>
      <c r="S208" s="75" t="str">
        <f t="shared" si="101"/>
        <v>A+J=</v>
      </c>
      <c r="T208" s="71">
        <f t="shared" si="102"/>
        <v>44337</v>
      </c>
      <c r="U208" s="8"/>
      <c r="V208" s="115">
        <v>48684</v>
      </c>
      <c r="W208" s="116" t="s">
        <v>86</v>
      </c>
      <c r="X208" s="8"/>
      <c r="Y208" s="1"/>
      <c r="Z208" s="8"/>
      <c r="AA208" s="8"/>
      <c r="AB208" s="8"/>
      <c r="AC208" s="8"/>
      <c r="AD208" s="8"/>
      <c r="AE208" s="9"/>
      <c r="AF208" s="8"/>
      <c r="AG208" s="8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ht="12.75" x14ac:dyDescent="0.2">
      <c r="A209" s="120">
        <f t="shared" si="103"/>
        <v>44295</v>
      </c>
      <c r="B209" s="81">
        <f t="shared" ca="1" si="104"/>
        <v>787.51284386999998</v>
      </c>
      <c r="C209" s="70">
        <f t="shared" si="92"/>
        <v>782.33123333000003</v>
      </c>
      <c r="D209" s="62">
        <f t="shared" si="93"/>
        <v>44295</v>
      </c>
      <c r="E209" s="11">
        <f ca="1">IF(D209&lt;$B$1,VLOOKUP(D209,[1]DI!$A$4:$B$15000,2),0)</f>
        <v>2.6499999999999999E-2</v>
      </c>
      <c r="F209" s="12">
        <f t="shared" ca="1" si="89"/>
        <v>1.00010379</v>
      </c>
      <c r="G209" s="70">
        <f ca="1">(TRUNC(PRODUCT($F$12:$F208),16))</f>
        <v>1.0155516771662401</v>
      </c>
      <c r="H209" s="70">
        <f t="shared" ca="1" si="105"/>
        <v>1.01260969020102</v>
      </c>
      <c r="I209" s="70">
        <f t="shared" ca="1" si="106"/>
        <v>1.00290535</v>
      </c>
      <c r="J209" s="142">
        <f t="shared" si="94"/>
        <v>2.8660000000000001E-2</v>
      </c>
      <c r="K209" s="71">
        <f t="shared" si="95"/>
        <v>44249</v>
      </c>
      <c r="L209" s="72">
        <f t="shared" si="96"/>
        <v>33</v>
      </c>
      <c r="M209" s="73">
        <f t="shared" si="97"/>
        <v>33</v>
      </c>
      <c r="N209" s="74">
        <f t="shared" si="90"/>
        <v>1.0037071740000001</v>
      </c>
      <c r="O209" s="74">
        <f t="shared" ca="1" si="91"/>
        <v>1.006623295</v>
      </c>
      <c r="P209" s="73">
        <f t="shared" si="98"/>
        <v>0</v>
      </c>
      <c r="Q209" s="70">
        <f t="shared" ca="1" si="99"/>
        <v>5.1816105400000003</v>
      </c>
      <c r="R209" s="70">
        <f t="shared" si="100"/>
        <v>0</v>
      </c>
      <c r="S209" s="75" t="str">
        <f t="shared" si="101"/>
        <v>A+J=</v>
      </c>
      <c r="T209" s="71">
        <f t="shared" si="102"/>
        <v>44337</v>
      </c>
      <c r="U209" s="8"/>
      <c r="V209" s="115">
        <v>48690</v>
      </c>
      <c r="W209" s="116" t="s">
        <v>77</v>
      </c>
      <c r="X209" s="8"/>
      <c r="Y209" s="1"/>
      <c r="Z209" s="8"/>
      <c r="AA209" s="8"/>
      <c r="AB209" s="8"/>
      <c r="AC209" s="8"/>
      <c r="AD209" s="8"/>
      <c r="AE209" s="9"/>
      <c r="AF209" s="8"/>
      <c r="AG209" s="8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ht="12.75" x14ac:dyDescent="0.2">
      <c r="A210" s="120">
        <f t="shared" si="103"/>
        <v>44298</v>
      </c>
      <c r="B210" s="81">
        <f t="shared" ca="1" si="104"/>
        <v>787.68289686000003</v>
      </c>
      <c r="C210" s="70">
        <f t="shared" si="92"/>
        <v>782.33123333000003</v>
      </c>
      <c r="D210" s="62">
        <f t="shared" si="93"/>
        <v>44298</v>
      </c>
      <c r="E210" s="11">
        <f ca="1">IF(D210&lt;$B$1,VLOOKUP(D210,[1]DI!$A$4:$B$15000,2),0)</f>
        <v>2.6499999999999999E-2</v>
      </c>
      <c r="F210" s="12">
        <f t="shared" ca="1" si="89"/>
        <v>1.00010379</v>
      </c>
      <c r="G210" s="70">
        <f ca="1">(TRUNC(PRODUCT($F$12:$F209),16))</f>
        <v>1.01565708127482</v>
      </c>
      <c r="H210" s="70">
        <f t="shared" ca="1" si="105"/>
        <v>1.01260969020102</v>
      </c>
      <c r="I210" s="70">
        <f t="shared" ca="1" si="106"/>
        <v>1.00300944</v>
      </c>
      <c r="J210" s="142">
        <f t="shared" si="94"/>
        <v>2.8660000000000001E-2</v>
      </c>
      <c r="K210" s="71">
        <f t="shared" si="95"/>
        <v>44249</v>
      </c>
      <c r="L210" s="72">
        <f t="shared" si="96"/>
        <v>34</v>
      </c>
      <c r="M210" s="73">
        <f t="shared" si="97"/>
        <v>34</v>
      </c>
      <c r="N210" s="74">
        <f t="shared" si="90"/>
        <v>1.003819727</v>
      </c>
      <c r="O210" s="74">
        <f t="shared" ca="1" si="91"/>
        <v>1.0068406620000001</v>
      </c>
      <c r="P210" s="73">
        <f t="shared" si="98"/>
        <v>0</v>
      </c>
      <c r="Q210" s="70">
        <f t="shared" ca="1" si="99"/>
        <v>5.3516635299999997</v>
      </c>
      <c r="R210" s="70">
        <f t="shared" si="100"/>
        <v>0</v>
      </c>
      <c r="S210" s="75" t="str">
        <f t="shared" si="101"/>
        <v>A+J=</v>
      </c>
      <c r="T210" s="71">
        <f t="shared" si="102"/>
        <v>44337</v>
      </c>
      <c r="U210" s="8"/>
      <c r="V210" s="115">
        <v>48746</v>
      </c>
      <c r="W210" s="116" t="s">
        <v>87</v>
      </c>
      <c r="X210" s="8"/>
      <c r="Y210" s="1"/>
      <c r="Z210" s="8"/>
      <c r="AA210" s="8"/>
      <c r="AB210" s="8"/>
      <c r="AC210" s="8"/>
      <c r="AD210" s="8"/>
      <c r="AE210" s="9"/>
      <c r="AF210" s="8"/>
      <c r="AG210" s="8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ht="12.75" x14ac:dyDescent="0.2">
      <c r="A211" s="120">
        <f t="shared" si="103"/>
        <v>44299</v>
      </c>
      <c r="B211" s="81">
        <f t="shared" ca="1" si="104"/>
        <v>787.85299367000005</v>
      </c>
      <c r="C211" s="70">
        <f t="shared" si="92"/>
        <v>782.33123333000003</v>
      </c>
      <c r="D211" s="62">
        <f t="shared" si="93"/>
        <v>44299</v>
      </c>
      <c r="E211" s="11">
        <f ca="1">IF(D211&lt;$B$1,VLOOKUP(D211,[1]DI!$A$4:$B$15000,2),0)</f>
        <v>2.6499999999999999E-2</v>
      </c>
      <c r="F211" s="12">
        <f t="shared" ca="1" si="89"/>
        <v>1.00010379</v>
      </c>
      <c r="G211" s="70">
        <f ca="1">(TRUNC(PRODUCT($F$12:$F210),16))</f>
        <v>1.0157624963232801</v>
      </c>
      <c r="H211" s="70">
        <f t="shared" ca="1" si="105"/>
        <v>1.01260969020102</v>
      </c>
      <c r="I211" s="70">
        <f t="shared" ca="1" si="106"/>
        <v>1.0031135499999999</v>
      </c>
      <c r="J211" s="142">
        <f t="shared" si="94"/>
        <v>2.8660000000000001E-2</v>
      </c>
      <c r="K211" s="71">
        <f t="shared" si="95"/>
        <v>44249</v>
      </c>
      <c r="L211" s="72">
        <f t="shared" si="96"/>
        <v>35</v>
      </c>
      <c r="M211" s="73">
        <f t="shared" si="97"/>
        <v>35</v>
      </c>
      <c r="N211" s="74">
        <f t="shared" si="90"/>
        <v>1.003932292</v>
      </c>
      <c r="O211" s="74">
        <f t="shared" ca="1" si="91"/>
        <v>1.0070580849999999</v>
      </c>
      <c r="P211" s="73">
        <f t="shared" si="98"/>
        <v>0</v>
      </c>
      <c r="Q211" s="70">
        <f t="shared" ca="1" si="99"/>
        <v>5.5217603400000002</v>
      </c>
      <c r="R211" s="70">
        <f t="shared" si="100"/>
        <v>0</v>
      </c>
      <c r="S211" s="75" t="str">
        <f t="shared" si="101"/>
        <v>A+J=</v>
      </c>
      <c r="T211" s="71">
        <f t="shared" si="102"/>
        <v>44337</v>
      </c>
      <c r="U211" s="8"/>
      <c r="V211" s="115">
        <v>48829</v>
      </c>
      <c r="W211" s="116" t="s">
        <v>89</v>
      </c>
      <c r="X211" s="8"/>
      <c r="Y211" s="1"/>
      <c r="Z211" s="8"/>
      <c r="AA211" s="8"/>
      <c r="AB211" s="8"/>
      <c r="AC211" s="8"/>
      <c r="AD211" s="8"/>
      <c r="AE211" s="9"/>
      <c r="AF211" s="8"/>
      <c r="AG211" s="8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ht="12.75" x14ac:dyDescent="0.2">
      <c r="A212" s="120">
        <f t="shared" si="103"/>
        <v>44300</v>
      </c>
      <c r="B212" s="81">
        <f t="shared" ca="1" si="104"/>
        <v>788.02312019999999</v>
      </c>
      <c r="C212" s="70">
        <f t="shared" si="92"/>
        <v>782.33123333000003</v>
      </c>
      <c r="D212" s="62">
        <f t="shared" si="93"/>
        <v>44300</v>
      </c>
      <c r="E212" s="11">
        <f ca="1">IF(D212&lt;$B$1,VLOOKUP(D212,[1]DI!$A$4:$B$15000,2),0)</f>
        <v>2.6499999999999999E-2</v>
      </c>
      <c r="F212" s="12">
        <f t="shared" ca="1" si="89"/>
        <v>1.00010379</v>
      </c>
      <c r="G212" s="70">
        <f ca="1">(TRUNC(PRODUCT($F$12:$F211),16))</f>
        <v>1.01586792231278</v>
      </c>
      <c r="H212" s="70">
        <f t="shared" ca="1" si="105"/>
        <v>1.01260969020102</v>
      </c>
      <c r="I212" s="70">
        <f t="shared" ca="1" si="106"/>
        <v>1.00321766</v>
      </c>
      <c r="J212" s="142">
        <f t="shared" si="94"/>
        <v>2.8660000000000001E-2</v>
      </c>
      <c r="K212" s="71">
        <f t="shared" si="95"/>
        <v>44249</v>
      </c>
      <c r="L212" s="72">
        <f t="shared" si="96"/>
        <v>36</v>
      </c>
      <c r="M212" s="73">
        <f t="shared" si="97"/>
        <v>36</v>
      </c>
      <c r="N212" s="74">
        <f t="shared" si="90"/>
        <v>1.0040448710000001</v>
      </c>
      <c r="O212" s="74">
        <f t="shared" ca="1" si="91"/>
        <v>1.007275546</v>
      </c>
      <c r="P212" s="73">
        <f t="shared" si="98"/>
        <v>0</v>
      </c>
      <c r="Q212" s="70">
        <f t="shared" ca="1" si="99"/>
        <v>5.6918868700000003</v>
      </c>
      <c r="R212" s="70">
        <f t="shared" si="100"/>
        <v>0</v>
      </c>
      <c r="S212" s="75" t="str">
        <f t="shared" si="101"/>
        <v>A+J=</v>
      </c>
      <c r="T212" s="71">
        <f t="shared" si="102"/>
        <v>44337</v>
      </c>
      <c r="U212" s="8"/>
      <c r="V212" s="115">
        <v>48864</v>
      </c>
      <c r="W212" s="117" t="s">
        <v>78</v>
      </c>
      <c r="X212" s="8"/>
      <c r="Y212" s="1"/>
      <c r="Z212" s="8"/>
      <c r="AA212" s="8"/>
      <c r="AB212" s="8"/>
      <c r="AC212" s="8"/>
      <c r="AD212" s="8"/>
      <c r="AE212" s="9"/>
      <c r="AF212" s="8"/>
      <c r="AG212" s="8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ht="12.75" x14ac:dyDescent="0.2">
      <c r="A213" s="120">
        <f t="shared" si="103"/>
        <v>44301</v>
      </c>
      <c r="B213" s="81">
        <f t="shared" ca="1" si="104"/>
        <v>788.19328116000008</v>
      </c>
      <c r="C213" s="70">
        <f t="shared" si="92"/>
        <v>782.33123333000003</v>
      </c>
      <c r="D213" s="62">
        <f t="shared" si="93"/>
        <v>44301</v>
      </c>
      <c r="E213" s="11">
        <f ca="1">IF(D213&lt;$B$1,VLOOKUP(D213,[1]DI!$A$4:$B$15000,2),0)</f>
        <v>2.6499999999999999E-2</v>
      </c>
      <c r="F213" s="12">
        <f t="shared" ca="1" si="89"/>
        <v>1.00010379</v>
      </c>
      <c r="G213" s="70">
        <f ca="1">(TRUNC(PRODUCT($F$12:$F212),16))</f>
        <v>1.01597335924443</v>
      </c>
      <c r="H213" s="70">
        <f t="shared" ca="1" si="105"/>
        <v>1.01260969020102</v>
      </c>
      <c r="I213" s="70">
        <f t="shared" ca="1" si="106"/>
        <v>1.0033217800000001</v>
      </c>
      <c r="J213" s="142">
        <f t="shared" si="94"/>
        <v>2.8660000000000001E-2</v>
      </c>
      <c r="K213" s="71">
        <f t="shared" si="95"/>
        <v>44249</v>
      </c>
      <c r="L213" s="72">
        <f t="shared" si="96"/>
        <v>37</v>
      </c>
      <c r="M213" s="73">
        <f t="shared" si="97"/>
        <v>37</v>
      </c>
      <c r="N213" s="74">
        <f t="shared" si="90"/>
        <v>1.0041574609999999</v>
      </c>
      <c r="O213" s="74">
        <f t="shared" ca="1" si="91"/>
        <v>1.007493051</v>
      </c>
      <c r="P213" s="73">
        <f t="shared" si="98"/>
        <v>0</v>
      </c>
      <c r="Q213" s="70">
        <f t="shared" ca="1" si="99"/>
        <v>5.8620478299999998</v>
      </c>
      <c r="R213" s="70">
        <f t="shared" si="100"/>
        <v>0</v>
      </c>
      <c r="S213" s="75" t="str">
        <f t="shared" si="101"/>
        <v>A+J=</v>
      </c>
      <c r="T213" s="71">
        <f t="shared" si="102"/>
        <v>44337</v>
      </c>
      <c r="U213" s="8"/>
      <c r="V213" s="115">
        <v>48885</v>
      </c>
      <c r="W213" s="116" t="s">
        <v>82</v>
      </c>
      <c r="X213" s="8"/>
      <c r="Y213" s="1"/>
      <c r="Z213" s="8"/>
      <c r="AA213" s="8"/>
      <c r="AB213" s="8"/>
      <c r="AC213" s="8"/>
      <c r="AD213" s="8"/>
      <c r="AE213" s="9"/>
      <c r="AF213" s="8"/>
      <c r="AG213" s="8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ht="12.75" x14ac:dyDescent="0.2">
      <c r="A214" s="120">
        <f t="shared" si="103"/>
        <v>44302</v>
      </c>
      <c r="B214" s="81">
        <f t="shared" ca="1" si="104"/>
        <v>788.36348749000001</v>
      </c>
      <c r="C214" s="70">
        <f t="shared" si="92"/>
        <v>782.33123333000003</v>
      </c>
      <c r="D214" s="62">
        <f t="shared" si="93"/>
        <v>44302</v>
      </c>
      <c r="E214" s="11">
        <f ca="1">IF(D214&lt;$B$1,VLOOKUP(D214,[1]DI!$A$4:$B$15000,2),0)</f>
        <v>2.6499999999999999E-2</v>
      </c>
      <c r="F214" s="12">
        <f t="shared" ca="1" si="89"/>
        <v>1.00010379</v>
      </c>
      <c r="G214" s="70">
        <f ca="1">(TRUNC(PRODUCT($F$12:$F213),16))</f>
        <v>1.01607880711939</v>
      </c>
      <c r="H214" s="70">
        <f t="shared" ca="1" si="105"/>
        <v>1.01260969020102</v>
      </c>
      <c r="I214" s="70">
        <f t="shared" ca="1" si="106"/>
        <v>1.00342592</v>
      </c>
      <c r="J214" s="142">
        <f t="shared" si="94"/>
        <v>2.8660000000000001E-2</v>
      </c>
      <c r="K214" s="71">
        <f t="shared" si="95"/>
        <v>44249</v>
      </c>
      <c r="L214" s="72">
        <f t="shared" si="96"/>
        <v>38</v>
      </c>
      <c r="M214" s="73">
        <f t="shared" si="97"/>
        <v>38</v>
      </c>
      <c r="N214" s="74">
        <f t="shared" si="90"/>
        <v>1.004270065</v>
      </c>
      <c r="O214" s="74">
        <f t="shared" ca="1" si="91"/>
        <v>1.0077106140000001</v>
      </c>
      <c r="P214" s="73">
        <f t="shared" si="98"/>
        <v>0</v>
      </c>
      <c r="Q214" s="70">
        <f t="shared" ca="1" si="99"/>
        <v>6.0322541599999999</v>
      </c>
      <c r="R214" s="70">
        <f t="shared" si="100"/>
        <v>0</v>
      </c>
      <c r="S214" s="75" t="str">
        <f t="shared" si="101"/>
        <v>A+J=</v>
      </c>
      <c r="T214" s="71">
        <f t="shared" si="102"/>
        <v>44337</v>
      </c>
      <c r="U214" s="8"/>
      <c r="V214" s="115">
        <v>48898</v>
      </c>
      <c r="W214" s="116" t="s">
        <v>83</v>
      </c>
      <c r="X214" s="8"/>
      <c r="Y214" s="1"/>
      <c r="Z214" s="8"/>
      <c r="AA214" s="8"/>
      <c r="AB214" s="8"/>
      <c r="AC214" s="8"/>
      <c r="AD214" s="8"/>
      <c r="AE214" s="9"/>
      <c r="AF214" s="8"/>
      <c r="AG214" s="8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15">
      <c r="A215" s="120">
        <f t="shared" si="103"/>
        <v>44305</v>
      </c>
      <c r="B215" s="81">
        <f t="shared" ca="1" si="104"/>
        <v>788.53372120000006</v>
      </c>
      <c r="C215" s="70">
        <f t="shared" si="92"/>
        <v>782.33123333000003</v>
      </c>
      <c r="D215" s="62">
        <f t="shared" si="93"/>
        <v>44305</v>
      </c>
      <c r="E215" s="11">
        <f ca="1">IF(D215&lt;$B$1,VLOOKUP(D215,[1]DI!$A$4:$B$15000,2),0)</f>
        <v>2.6499999999999999E-2</v>
      </c>
      <c r="F215" s="12">
        <f t="shared" ca="1" si="89"/>
        <v>1.00010379</v>
      </c>
      <c r="G215" s="70">
        <f ca="1">(TRUNC(PRODUCT($F$12:$F214),16))</f>
        <v>1.0161842659387801</v>
      </c>
      <c r="H215" s="70">
        <f t="shared" ca="1" si="105"/>
        <v>1.01260969020102</v>
      </c>
      <c r="I215" s="70">
        <f t="shared" ca="1" si="106"/>
        <v>1.0035300599999999</v>
      </c>
      <c r="J215" s="142">
        <f t="shared" si="94"/>
        <v>2.8660000000000001E-2</v>
      </c>
      <c r="K215" s="71">
        <f t="shared" si="95"/>
        <v>44249</v>
      </c>
      <c r="L215" s="72">
        <f t="shared" si="96"/>
        <v>39</v>
      </c>
      <c r="M215" s="73">
        <f t="shared" si="97"/>
        <v>39</v>
      </c>
      <c r="N215" s="74">
        <f t="shared" si="90"/>
        <v>1.0043826810000001</v>
      </c>
      <c r="O215" s="74">
        <f t="shared" ca="1" si="91"/>
        <v>1.0079282119999999</v>
      </c>
      <c r="P215" s="73">
        <f t="shared" si="98"/>
        <v>0</v>
      </c>
      <c r="Q215" s="70">
        <f t="shared" ca="1" si="99"/>
        <v>6.2024878699999997</v>
      </c>
      <c r="R215" s="70">
        <f t="shared" si="100"/>
        <v>0</v>
      </c>
      <c r="S215" s="75" t="str">
        <f t="shared" si="101"/>
        <v>A+J=</v>
      </c>
      <c r="T215" s="71">
        <f t="shared" si="102"/>
        <v>44337</v>
      </c>
      <c r="U215" s="8"/>
      <c r="V215" s="8"/>
      <c r="W215" s="8"/>
      <c r="X215" s="8"/>
      <c r="Y215" s="1"/>
      <c r="Z215" s="8"/>
      <c r="AA215" s="8"/>
      <c r="AB215" s="8"/>
      <c r="AC215" s="8"/>
      <c r="AD215" s="8"/>
      <c r="AE215" s="9"/>
      <c r="AF215" s="8"/>
      <c r="AG215" s="8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15">
      <c r="A216" s="120">
        <f t="shared" si="103"/>
        <v>44306</v>
      </c>
      <c r="B216" s="81">
        <f t="shared" ca="1" si="104"/>
        <v>788.70399872000007</v>
      </c>
      <c r="C216" s="70">
        <f t="shared" si="92"/>
        <v>782.33123333000003</v>
      </c>
      <c r="D216" s="62">
        <f t="shared" si="93"/>
        <v>44306</v>
      </c>
      <c r="E216" s="11">
        <f ca="1">IF(D216&lt;$B$1,VLOOKUP(D216,[1]DI!$A$4:$B$15000,2),0)</f>
        <v>2.6499999999999999E-2</v>
      </c>
      <c r="F216" s="12">
        <f t="shared" ca="1" si="89"/>
        <v>1.00010379</v>
      </c>
      <c r="G216" s="70">
        <f ca="1">(TRUNC(PRODUCT($F$12:$F215),16))</f>
        <v>1.0162897357037399</v>
      </c>
      <c r="H216" s="70">
        <f t="shared" ca="1" si="105"/>
        <v>1.01260969020102</v>
      </c>
      <c r="I216" s="70">
        <f t="shared" ca="1" si="106"/>
        <v>1.0036342199999999</v>
      </c>
      <c r="J216" s="142">
        <f t="shared" si="94"/>
        <v>2.8660000000000001E-2</v>
      </c>
      <c r="K216" s="71">
        <f t="shared" si="95"/>
        <v>44249</v>
      </c>
      <c r="L216" s="72">
        <f t="shared" si="96"/>
        <v>40</v>
      </c>
      <c r="M216" s="73">
        <f t="shared" si="97"/>
        <v>40</v>
      </c>
      <c r="N216" s="74">
        <f t="shared" si="90"/>
        <v>1.0044953089999999</v>
      </c>
      <c r="O216" s="74">
        <f t="shared" ca="1" si="91"/>
        <v>1.008145866</v>
      </c>
      <c r="P216" s="73">
        <f t="shared" si="98"/>
        <v>0</v>
      </c>
      <c r="Q216" s="70">
        <f t="shared" ca="1" si="99"/>
        <v>6.3727653899999996</v>
      </c>
      <c r="R216" s="70">
        <f t="shared" si="100"/>
        <v>0</v>
      </c>
      <c r="S216" s="75" t="str">
        <f t="shared" si="101"/>
        <v>A+J=</v>
      </c>
      <c r="T216" s="71">
        <f t="shared" si="102"/>
        <v>44337</v>
      </c>
      <c r="U216" s="8"/>
      <c r="V216" s="8"/>
      <c r="W216" s="8"/>
      <c r="X216" s="8"/>
      <c r="Y216" s="1"/>
      <c r="Z216" s="8"/>
      <c r="AA216" s="8"/>
      <c r="AB216" s="8"/>
      <c r="AC216" s="8"/>
      <c r="AD216" s="8"/>
      <c r="AE216" s="9"/>
      <c r="AF216" s="8"/>
      <c r="AG216" s="8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15">
      <c r="A217" s="120">
        <f t="shared" si="103"/>
        <v>44308</v>
      </c>
      <c r="B217" s="81">
        <f t="shared" ca="1" si="104"/>
        <v>788.87431301000004</v>
      </c>
      <c r="C217" s="70">
        <f t="shared" si="92"/>
        <v>782.33123333000003</v>
      </c>
      <c r="D217" s="62">
        <f t="shared" si="93"/>
        <v>44308</v>
      </c>
      <c r="E217" s="11">
        <f ca="1">IF(D217&lt;$B$1,VLOOKUP(D217,[1]DI!$A$4:$B$15000,2),0)</f>
        <v>2.6499999999999999E-2</v>
      </c>
      <c r="F217" s="12">
        <f t="shared" ca="1" si="89"/>
        <v>1.00010379</v>
      </c>
      <c r="G217" s="70">
        <f ca="1">(TRUNC(PRODUCT($F$12:$F216),16))</f>
        <v>1.01639521641541</v>
      </c>
      <c r="H217" s="70">
        <f t="shared" ca="1" si="105"/>
        <v>1.01260969020102</v>
      </c>
      <c r="I217" s="70">
        <f t="shared" ca="1" si="106"/>
        <v>1.0037383900000001</v>
      </c>
      <c r="J217" s="142">
        <f t="shared" si="94"/>
        <v>2.8660000000000001E-2</v>
      </c>
      <c r="K217" s="71">
        <f t="shared" si="95"/>
        <v>44249</v>
      </c>
      <c r="L217" s="72">
        <f t="shared" si="96"/>
        <v>41</v>
      </c>
      <c r="M217" s="73">
        <f t="shared" si="97"/>
        <v>41</v>
      </c>
      <c r="N217" s="74">
        <f t="shared" si="90"/>
        <v>1.0046079510000001</v>
      </c>
      <c r="O217" s="74">
        <f t="shared" ca="1" si="91"/>
        <v>1.008363567</v>
      </c>
      <c r="P217" s="73">
        <f t="shared" si="98"/>
        <v>0</v>
      </c>
      <c r="Q217" s="70">
        <f t="shared" ca="1" si="99"/>
        <v>6.54307968</v>
      </c>
      <c r="R217" s="70">
        <f t="shared" si="100"/>
        <v>0</v>
      </c>
      <c r="S217" s="75" t="str">
        <f t="shared" si="101"/>
        <v>A+J=</v>
      </c>
      <c r="T217" s="71">
        <f t="shared" si="102"/>
        <v>44337</v>
      </c>
      <c r="U217" s="8"/>
      <c r="V217" s="8"/>
      <c r="W217" s="8"/>
      <c r="X217" s="8"/>
      <c r="Y217" s="1"/>
      <c r="Z217" s="8"/>
      <c r="AA217" s="8"/>
      <c r="AB217" s="8"/>
      <c r="AC217" s="8"/>
      <c r="AD217" s="8"/>
      <c r="AE217" s="9"/>
      <c r="AF217" s="8"/>
      <c r="AG217" s="8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15">
      <c r="A218" s="120">
        <f t="shared" si="103"/>
        <v>44309</v>
      </c>
      <c r="B218" s="81">
        <f t="shared" ca="1" si="104"/>
        <v>789.04465547000007</v>
      </c>
      <c r="C218" s="70">
        <f t="shared" si="92"/>
        <v>782.33123333000003</v>
      </c>
      <c r="D218" s="62">
        <f t="shared" si="93"/>
        <v>44309</v>
      </c>
      <c r="E218" s="11">
        <f ca="1">IF(D218&lt;$B$1,VLOOKUP(D218,[1]DI!$A$4:$B$15000,2),0)</f>
        <v>2.6499999999999999E-2</v>
      </c>
      <c r="F218" s="12">
        <f t="shared" ca="1" si="89"/>
        <v>1.00010379</v>
      </c>
      <c r="G218" s="70">
        <f ca="1">(TRUNC(PRODUCT($F$12:$F217),16))</f>
        <v>1.01650070807492</v>
      </c>
      <c r="H218" s="70">
        <f t="shared" ca="1" si="105"/>
        <v>1.01260969020102</v>
      </c>
      <c r="I218" s="70">
        <f t="shared" ca="1" si="106"/>
        <v>1.0038425600000001</v>
      </c>
      <c r="J218" s="142">
        <f t="shared" si="94"/>
        <v>2.8660000000000001E-2</v>
      </c>
      <c r="K218" s="71">
        <f t="shared" si="95"/>
        <v>44249</v>
      </c>
      <c r="L218" s="72">
        <f t="shared" si="96"/>
        <v>42</v>
      </c>
      <c r="M218" s="73">
        <f t="shared" si="97"/>
        <v>42</v>
      </c>
      <c r="N218" s="74">
        <f t="shared" si="90"/>
        <v>1.0047206049999999</v>
      </c>
      <c r="O218" s="74">
        <f t="shared" ca="1" si="91"/>
        <v>1.008581304</v>
      </c>
      <c r="P218" s="73">
        <f t="shared" si="98"/>
        <v>0</v>
      </c>
      <c r="Q218" s="70">
        <f t="shared" ca="1" si="99"/>
        <v>6.7134221399999996</v>
      </c>
      <c r="R218" s="70">
        <f t="shared" si="100"/>
        <v>0</v>
      </c>
      <c r="S218" s="75" t="str">
        <f t="shared" si="101"/>
        <v>A+J=</v>
      </c>
      <c r="T218" s="71">
        <f t="shared" si="102"/>
        <v>44337</v>
      </c>
      <c r="U218" s="8"/>
      <c r="V218" s="8"/>
      <c r="W218" s="8"/>
      <c r="X218" s="8"/>
      <c r="Y218" s="1"/>
      <c r="Z218" s="8"/>
      <c r="AA218" s="8"/>
      <c r="AB218" s="8"/>
      <c r="AC218" s="8"/>
      <c r="AD218" s="8"/>
      <c r="AE218" s="9"/>
      <c r="AF218" s="8"/>
      <c r="AG218" s="8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15">
      <c r="A219" s="120">
        <f t="shared" si="103"/>
        <v>44312</v>
      </c>
      <c r="B219" s="81">
        <f t="shared" ca="1" si="104"/>
        <v>789.21504173000005</v>
      </c>
      <c r="C219" s="70">
        <f t="shared" si="92"/>
        <v>782.33123333000003</v>
      </c>
      <c r="D219" s="62">
        <f t="shared" si="93"/>
        <v>44312</v>
      </c>
      <c r="E219" s="11">
        <f ca="1">IF(D219&lt;$B$1,VLOOKUP(D219,[1]DI!$A$4:$B$15000,2),0)</f>
        <v>2.6499999999999999E-2</v>
      </c>
      <c r="F219" s="12">
        <f t="shared" ca="1" si="89"/>
        <v>1.00010379</v>
      </c>
      <c r="G219" s="70">
        <f ca="1">(TRUNC(PRODUCT($F$12:$F218),16))</f>
        <v>1.0166062106834099</v>
      </c>
      <c r="H219" s="70">
        <f t="shared" ca="1" si="105"/>
        <v>1.01260969020102</v>
      </c>
      <c r="I219" s="70">
        <f t="shared" ca="1" si="106"/>
        <v>1.0039467500000001</v>
      </c>
      <c r="J219" s="142">
        <f t="shared" si="94"/>
        <v>2.8660000000000001E-2</v>
      </c>
      <c r="K219" s="71">
        <f t="shared" si="95"/>
        <v>44249</v>
      </c>
      <c r="L219" s="72">
        <f t="shared" si="96"/>
        <v>43</v>
      </c>
      <c r="M219" s="73">
        <f t="shared" si="97"/>
        <v>43</v>
      </c>
      <c r="N219" s="74">
        <f t="shared" si="90"/>
        <v>1.0048332710000001</v>
      </c>
      <c r="O219" s="74">
        <f t="shared" ca="1" si="91"/>
        <v>1.008799097</v>
      </c>
      <c r="P219" s="73">
        <f t="shared" si="98"/>
        <v>0</v>
      </c>
      <c r="Q219" s="70">
        <f t="shared" ca="1" si="99"/>
        <v>6.8838084000000004</v>
      </c>
      <c r="R219" s="70">
        <f t="shared" si="100"/>
        <v>0</v>
      </c>
      <c r="S219" s="75" t="str">
        <f t="shared" si="101"/>
        <v>A+J=</v>
      </c>
      <c r="T219" s="71">
        <f t="shared" si="102"/>
        <v>44337</v>
      </c>
      <c r="U219" s="8"/>
      <c r="V219" s="8"/>
      <c r="W219" s="8"/>
      <c r="X219" s="8"/>
      <c r="Y219" s="1"/>
      <c r="Z219" s="8"/>
      <c r="AA219" s="8"/>
      <c r="AB219" s="8"/>
      <c r="AC219" s="8"/>
      <c r="AD219" s="8"/>
      <c r="AE219" s="9"/>
      <c r="AF219" s="8"/>
      <c r="AG219" s="8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15">
      <c r="A220" s="120">
        <f t="shared" si="103"/>
        <v>44313</v>
      </c>
      <c r="B220" s="81">
        <f t="shared" ca="1" si="104"/>
        <v>789.38546399000006</v>
      </c>
      <c r="C220" s="70">
        <f t="shared" si="92"/>
        <v>782.33123333000003</v>
      </c>
      <c r="D220" s="62">
        <f t="shared" si="93"/>
        <v>44313</v>
      </c>
      <c r="E220" s="11">
        <f ca="1">IF(D220&lt;$B$1,VLOOKUP(D220,[1]DI!$A$4:$B$15000,2),0)</f>
        <v>2.6499999999999999E-2</v>
      </c>
      <c r="F220" s="12">
        <f t="shared" ca="1" si="89"/>
        <v>1.00010379</v>
      </c>
      <c r="G220" s="70">
        <f ca="1">(TRUNC(PRODUCT($F$12:$F219),16))</f>
        <v>1.0167117242420201</v>
      </c>
      <c r="H220" s="70">
        <f t="shared" ca="1" si="105"/>
        <v>1.01260969020102</v>
      </c>
      <c r="I220" s="70">
        <f t="shared" ca="1" si="106"/>
        <v>1.0040509500000001</v>
      </c>
      <c r="J220" s="142">
        <f t="shared" si="94"/>
        <v>2.8660000000000001E-2</v>
      </c>
      <c r="K220" s="71">
        <f t="shared" si="95"/>
        <v>44249</v>
      </c>
      <c r="L220" s="72">
        <f t="shared" si="96"/>
        <v>44</v>
      </c>
      <c r="M220" s="73">
        <f t="shared" si="97"/>
        <v>44</v>
      </c>
      <c r="N220" s="74">
        <f t="shared" si="90"/>
        <v>1.00494595</v>
      </c>
      <c r="O220" s="74">
        <f t="shared" ca="1" si="91"/>
        <v>1.0090169360000001</v>
      </c>
      <c r="P220" s="73">
        <f t="shared" si="98"/>
        <v>0</v>
      </c>
      <c r="Q220" s="70">
        <f t="shared" ca="1" si="99"/>
        <v>7.05423066</v>
      </c>
      <c r="R220" s="70">
        <f t="shared" si="100"/>
        <v>0</v>
      </c>
      <c r="S220" s="75" t="str">
        <f t="shared" si="101"/>
        <v>A+J=</v>
      </c>
      <c r="T220" s="71">
        <f t="shared" si="102"/>
        <v>44337</v>
      </c>
      <c r="U220" s="8"/>
      <c r="V220" s="8"/>
      <c r="W220" s="8"/>
      <c r="X220" s="8"/>
      <c r="Y220" s="1"/>
      <c r="Z220" s="8"/>
      <c r="AA220" s="8"/>
      <c r="AB220" s="8"/>
      <c r="AC220" s="8"/>
      <c r="AD220" s="8"/>
      <c r="AE220" s="9"/>
      <c r="AF220" s="8"/>
      <c r="AG220" s="8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15">
      <c r="A221" s="120">
        <f t="shared" si="103"/>
        <v>44314</v>
      </c>
      <c r="B221" s="81">
        <f t="shared" ca="1" si="104"/>
        <v>789.55592223000008</v>
      </c>
      <c r="C221" s="70">
        <f t="shared" si="92"/>
        <v>782.33123333000003</v>
      </c>
      <c r="D221" s="62">
        <f t="shared" si="93"/>
        <v>44314</v>
      </c>
      <c r="E221" s="11">
        <f ca="1">IF(D221&lt;$B$1,VLOOKUP(D221,[1]DI!$A$4:$B$15000,2),0)</f>
        <v>2.6499999999999999E-2</v>
      </c>
      <c r="F221" s="12">
        <f t="shared" ca="1" si="89"/>
        <v>1.00010379</v>
      </c>
      <c r="G221" s="70">
        <f ca="1">(TRUNC(PRODUCT($F$12:$F220),16))</f>
        <v>1.0168172487518801</v>
      </c>
      <c r="H221" s="70">
        <f t="shared" ca="1" si="105"/>
        <v>1.01260969020102</v>
      </c>
      <c r="I221" s="70">
        <f t="shared" ca="1" si="106"/>
        <v>1.00415516</v>
      </c>
      <c r="J221" s="142">
        <f t="shared" si="94"/>
        <v>2.8660000000000001E-2</v>
      </c>
      <c r="K221" s="71">
        <f t="shared" si="95"/>
        <v>44249</v>
      </c>
      <c r="L221" s="72">
        <f t="shared" si="96"/>
        <v>45</v>
      </c>
      <c r="M221" s="73">
        <f t="shared" si="97"/>
        <v>45</v>
      </c>
      <c r="N221" s="74">
        <f t="shared" si="90"/>
        <v>1.0050586420000001</v>
      </c>
      <c r="O221" s="74">
        <f t="shared" ca="1" si="91"/>
        <v>1.0092348209999999</v>
      </c>
      <c r="P221" s="73">
        <f t="shared" si="98"/>
        <v>0</v>
      </c>
      <c r="Q221" s="70">
        <f t="shared" ca="1" si="99"/>
        <v>7.2246889000000003</v>
      </c>
      <c r="R221" s="70">
        <f t="shared" si="100"/>
        <v>0</v>
      </c>
      <c r="S221" s="75" t="str">
        <f t="shared" si="101"/>
        <v>A+J=</v>
      </c>
      <c r="T221" s="71">
        <f t="shared" si="102"/>
        <v>44337</v>
      </c>
      <c r="U221" s="8"/>
      <c r="V221" s="8"/>
      <c r="W221" s="8"/>
      <c r="X221" s="8"/>
      <c r="Y221" s="1"/>
      <c r="Z221" s="8"/>
      <c r="AA221" s="8"/>
      <c r="AB221" s="8"/>
      <c r="AC221" s="8"/>
      <c r="AD221" s="8"/>
      <c r="AE221" s="9"/>
      <c r="AF221" s="8"/>
      <c r="AG221" s="8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15">
      <c r="A222" s="120">
        <f t="shared" si="103"/>
        <v>44315</v>
      </c>
      <c r="B222" s="81">
        <f t="shared" ca="1" si="104"/>
        <v>789.72641724000005</v>
      </c>
      <c r="C222" s="70">
        <f t="shared" si="92"/>
        <v>782.33123333000003</v>
      </c>
      <c r="D222" s="62">
        <f t="shared" si="93"/>
        <v>44315</v>
      </c>
      <c r="E222" s="11">
        <f ca="1">IF(D222&lt;$B$1,VLOOKUP(D222,[1]DI!$A$4:$B$15000,2),0)</f>
        <v>2.6499999999999999E-2</v>
      </c>
      <c r="F222" s="12">
        <f t="shared" ca="1" si="89"/>
        <v>1.00010379</v>
      </c>
      <c r="G222" s="70">
        <f ca="1">(TRUNC(PRODUCT($F$12:$F221),16))</f>
        <v>1.01692278421413</v>
      </c>
      <c r="H222" s="70">
        <f t="shared" ca="1" si="105"/>
        <v>1.01260969020102</v>
      </c>
      <c r="I222" s="70">
        <f t="shared" ca="1" si="106"/>
        <v>1.0042593799999999</v>
      </c>
      <c r="J222" s="142">
        <f t="shared" si="94"/>
        <v>2.8660000000000001E-2</v>
      </c>
      <c r="K222" s="71">
        <f t="shared" si="95"/>
        <v>44249</v>
      </c>
      <c r="L222" s="72">
        <f t="shared" si="96"/>
        <v>46</v>
      </c>
      <c r="M222" s="73">
        <f t="shared" si="97"/>
        <v>46</v>
      </c>
      <c r="N222" s="74">
        <f t="shared" si="90"/>
        <v>1.005171346</v>
      </c>
      <c r="O222" s="74">
        <f t="shared" ca="1" si="91"/>
        <v>1.0094527529999999</v>
      </c>
      <c r="P222" s="73">
        <f t="shared" si="98"/>
        <v>0</v>
      </c>
      <c r="Q222" s="70">
        <f t="shared" ca="1" si="99"/>
        <v>7.3951839100000001</v>
      </c>
      <c r="R222" s="70">
        <f t="shared" si="100"/>
        <v>0</v>
      </c>
      <c r="S222" s="75" t="str">
        <f t="shared" si="101"/>
        <v>A+J=</v>
      </c>
      <c r="T222" s="71">
        <f t="shared" si="102"/>
        <v>44337</v>
      </c>
      <c r="U222" s="8"/>
      <c r="V222" s="8"/>
      <c r="W222" s="8"/>
      <c r="X222" s="8"/>
      <c r="Y222" s="1"/>
      <c r="Z222" s="8"/>
      <c r="AA222" s="8"/>
      <c r="AB222" s="8"/>
      <c r="AC222" s="8"/>
      <c r="AD222" s="8"/>
      <c r="AE222" s="9"/>
      <c r="AF222" s="8"/>
      <c r="AG222" s="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15">
      <c r="A223" s="120">
        <f t="shared" si="103"/>
        <v>44316</v>
      </c>
      <c r="B223" s="81">
        <f t="shared" ca="1" si="104"/>
        <v>789.89695684000003</v>
      </c>
      <c r="C223" s="70">
        <f t="shared" si="92"/>
        <v>782.33123333000003</v>
      </c>
      <c r="D223" s="62">
        <f t="shared" si="93"/>
        <v>44316</v>
      </c>
      <c r="E223" s="11">
        <f ca="1">IF(D223&lt;$B$1,VLOOKUP(D223,[1]DI!$A$4:$B$15000,2),0)</f>
        <v>2.6499999999999999E-2</v>
      </c>
      <c r="F223" s="12">
        <f t="shared" ca="1" si="89"/>
        <v>1.00010379</v>
      </c>
      <c r="G223" s="70">
        <f ca="1">(TRUNC(PRODUCT($F$12:$F222),16))</f>
        <v>1.0170283306298999</v>
      </c>
      <c r="H223" s="70">
        <f t="shared" ca="1" si="105"/>
        <v>1.01260969020102</v>
      </c>
      <c r="I223" s="70">
        <f t="shared" ca="1" si="106"/>
        <v>1.0043636199999999</v>
      </c>
      <c r="J223" s="142">
        <f t="shared" si="94"/>
        <v>2.8660000000000001E-2</v>
      </c>
      <c r="K223" s="71">
        <f t="shared" si="95"/>
        <v>44249</v>
      </c>
      <c r="L223" s="72">
        <f t="shared" si="96"/>
        <v>47</v>
      </c>
      <c r="M223" s="73">
        <f t="shared" si="97"/>
        <v>47</v>
      </c>
      <c r="N223" s="74">
        <f t="shared" si="90"/>
        <v>1.005284064</v>
      </c>
      <c r="O223" s="74">
        <f t="shared" ca="1" si="91"/>
        <v>1.009670742</v>
      </c>
      <c r="P223" s="73">
        <f t="shared" si="98"/>
        <v>0</v>
      </c>
      <c r="Q223" s="70">
        <f t="shared" ca="1" si="99"/>
        <v>7.5657235099999998</v>
      </c>
      <c r="R223" s="70">
        <f t="shared" si="100"/>
        <v>0</v>
      </c>
      <c r="S223" s="75" t="str">
        <f t="shared" si="101"/>
        <v>A+J=</v>
      </c>
      <c r="T223" s="71">
        <f t="shared" si="102"/>
        <v>44337</v>
      </c>
      <c r="U223" s="8"/>
      <c r="V223" s="8"/>
      <c r="W223" s="8"/>
      <c r="X223" s="8"/>
      <c r="Y223" s="1"/>
      <c r="Z223" s="8"/>
      <c r="AA223" s="8"/>
      <c r="AB223" s="8"/>
      <c r="AC223" s="8"/>
      <c r="AD223" s="8"/>
      <c r="AE223" s="9"/>
      <c r="AF223" s="8"/>
      <c r="AG223" s="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15">
      <c r="A224" s="120">
        <f t="shared" si="103"/>
        <v>44319</v>
      </c>
      <c r="B224" s="81">
        <f t="shared" ca="1" si="104"/>
        <v>790.06752304000008</v>
      </c>
      <c r="C224" s="70">
        <f t="shared" si="92"/>
        <v>782.33123333000003</v>
      </c>
      <c r="D224" s="62">
        <f t="shared" si="93"/>
        <v>44319</v>
      </c>
      <c r="E224" s="11">
        <f ca="1">IF(D224&lt;$B$1,VLOOKUP(D224,[1]DI!$A$4:$B$15000,2),0)</f>
        <v>2.6499999999999999E-2</v>
      </c>
      <c r="F224" s="12">
        <f t="shared" ca="1" si="89"/>
        <v>1.00010379</v>
      </c>
      <c r="G224" s="70">
        <f ca="1">(TRUNC(PRODUCT($F$12:$F223),16))</f>
        <v>1.01713388800034</v>
      </c>
      <c r="H224" s="70">
        <f t="shared" ca="1" si="105"/>
        <v>1.01260969020102</v>
      </c>
      <c r="I224" s="70">
        <f t="shared" ca="1" si="106"/>
        <v>1.0044678600000001</v>
      </c>
      <c r="J224" s="142">
        <f t="shared" si="94"/>
        <v>2.8660000000000001E-2</v>
      </c>
      <c r="K224" s="71">
        <f t="shared" si="95"/>
        <v>44249</v>
      </c>
      <c r="L224" s="72">
        <f t="shared" si="96"/>
        <v>48</v>
      </c>
      <c r="M224" s="73">
        <f t="shared" si="97"/>
        <v>48</v>
      </c>
      <c r="N224" s="74">
        <f t="shared" si="90"/>
        <v>1.0053967930000001</v>
      </c>
      <c r="O224" s="74">
        <f t="shared" ca="1" si="91"/>
        <v>1.0098887649999999</v>
      </c>
      <c r="P224" s="73">
        <f t="shared" si="98"/>
        <v>0</v>
      </c>
      <c r="Q224" s="70">
        <f t="shared" ca="1" si="99"/>
        <v>7.7362897100000003</v>
      </c>
      <c r="R224" s="70">
        <f t="shared" si="100"/>
        <v>0</v>
      </c>
      <c r="S224" s="75" t="str">
        <f t="shared" si="101"/>
        <v>A+J=</v>
      </c>
      <c r="T224" s="71">
        <f t="shared" si="102"/>
        <v>44337</v>
      </c>
      <c r="U224" s="8"/>
      <c r="V224" s="8"/>
      <c r="W224" s="8"/>
      <c r="X224" s="8"/>
      <c r="Y224" s="1"/>
      <c r="Z224" s="8"/>
      <c r="AA224" s="8"/>
      <c r="AB224" s="8"/>
      <c r="AC224" s="8"/>
      <c r="AD224" s="8"/>
      <c r="AE224" s="9"/>
      <c r="AF224" s="8"/>
      <c r="AG224" s="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201" x14ac:dyDescent="0.15">
      <c r="A225" s="120">
        <f t="shared" si="103"/>
        <v>44320</v>
      </c>
      <c r="B225" s="81">
        <f t="shared" ca="1" si="104"/>
        <v>790.23812680000003</v>
      </c>
      <c r="C225" s="70">
        <f t="shared" si="92"/>
        <v>782.33123333000003</v>
      </c>
      <c r="D225" s="62">
        <f t="shared" si="93"/>
        <v>44320</v>
      </c>
      <c r="E225" s="11">
        <f ca="1">IF(D225&lt;$B$1,VLOOKUP(D225,[1]DI!$A$4:$B$15000,2),0)</f>
        <v>2.6499999999999999E-2</v>
      </c>
      <c r="F225" s="12">
        <f t="shared" ca="1" si="89"/>
        <v>1.00010379</v>
      </c>
      <c r="G225" s="70">
        <f ca="1">(TRUNC(PRODUCT($F$12:$F224),16))</f>
        <v>1.0172394563265701</v>
      </c>
      <c r="H225" s="70">
        <f t="shared" ca="1" si="105"/>
        <v>1.01260969020102</v>
      </c>
      <c r="I225" s="70">
        <f t="shared" ca="1" si="106"/>
        <v>1.00457211</v>
      </c>
      <c r="J225" s="142">
        <f t="shared" si="94"/>
        <v>2.8660000000000001E-2</v>
      </c>
      <c r="K225" s="71">
        <f t="shared" si="95"/>
        <v>44249</v>
      </c>
      <c r="L225" s="72">
        <f t="shared" si="96"/>
        <v>49</v>
      </c>
      <c r="M225" s="73">
        <f t="shared" si="97"/>
        <v>49</v>
      </c>
      <c r="N225" s="74">
        <f t="shared" si="90"/>
        <v>1.0055095359999999</v>
      </c>
      <c r="O225" s="74">
        <f t="shared" ca="1" si="91"/>
        <v>1.0101068360000001</v>
      </c>
      <c r="P225" s="73">
        <f t="shared" si="98"/>
        <v>0</v>
      </c>
      <c r="Q225" s="70">
        <f t="shared" ca="1" si="99"/>
        <v>7.90689347</v>
      </c>
      <c r="R225" s="70">
        <f t="shared" si="100"/>
        <v>0</v>
      </c>
      <c r="S225" s="75" t="str">
        <f t="shared" si="101"/>
        <v>A+J=</v>
      </c>
      <c r="T225" s="71">
        <f t="shared" si="102"/>
        <v>44337</v>
      </c>
      <c r="U225" s="16"/>
      <c r="V225" s="8"/>
      <c r="W225" s="8"/>
      <c r="X225" s="16"/>
      <c r="Y225" s="18"/>
      <c r="Z225" s="16"/>
      <c r="AA225" s="16"/>
      <c r="AB225" s="16"/>
      <c r="AC225" s="16"/>
      <c r="AD225" s="16"/>
      <c r="AE225" s="19"/>
      <c r="AF225" s="16"/>
      <c r="AG225" s="16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</row>
    <row r="226" spans="1:201" x14ac:dyDescent="0.15">
      <c r="A226" s="120">
        <f t="shared" si="103"/>
        <v>44321</v>
      </c>
      <c r="B226" s="81">
        <f t="shared" ca="1" si="104"/>
        <v>790.40877436000005</v>
      </c>
      <c r="C226" s="70">
        <f t="shared" si="92"/>
        <v>782.33123333000003</v>
      </c>
      <c r="D226" s="62">
        <f t="shared" si="93"/>
        <v>44321</v>
      </c>
      <c r="E226" s="11">
        <f ca="1">IF(D226&lt;$B$1,VLOOKUP(D226,[1]DI!$A$4:$B$15000,2),0)</f>
        <v>2.6499999999999999E-2</v>
      </c>
      <c r="F226" s="12">
        <f t="shared" ca="1" si="89"/>
        <v>1.00010379</v>
      </c>
      <c r="G226" s="70">
        <f ca="1">(TRUNC(PRODUCT($F$12:$F225),16))</f>
        <v>1.01734503560975</v>
      </c>
      <c r="H226" s="70">
        <f t="shared" ca="1" si="105"/>
        <v>1.01260969020102</v>
      </c>
      <c r="I226" s="70">
        <f t="shared" ca="1" si="106"/>
        <v>1.00467638</v>
      </c>
      <c r="J226" s="142">
        <f t="shared" si="94"/>
        <v>2.8660000000000001E-2</v>
      </c>
      <c r="K226" s="71">
        <f t="shared" si="95"/>
        <v>44249</v>
      </c>
      <c r="L226" s="72">
        <f t="shared" si="96"/>
        <v>50</v>
      </c>
      <c r="M226" s="73">
        <f t="shared" si="97"/>
        <v>50</v>
      </c>
      <c r="N226" s="74">
        <f t="shared" si="90"/>
        <v>1.0056222909999999</v>
      </c>
      <c r="O226" s="74">
        <f t="shared" ca="1" si="91"/>
        <v>1.010324963</v>
      </c>
      <c r="P226" s="73">
        <f t="shared" si="98"/>
        <v>0</v>
      </c>
      <c r="Q226" s="70">
        <f t="shared" ca="1" si="99"/>
        <v>8.0775410300000008</v>
      </c>
      <c r="R226" s="70">
        <f t="shared" si="100"/>
        <v>0</v>
      </c>
      <c r="S226" s="75" t="str">
        <f t="shared" si="101"/>
        <v>A+J=</v>
      </c>
      <c r="T226" s="71">
        <f t="shared" si="102"/>
        <v>44337</v>
      </c>
      <c r="U226" s="8"/>
      <c r="V226" s="8"/>
      <c r="W226" s="8"/>
      <c r="X226" s="8"/>
      <c r="Y226" s="1"/>
      <c r="Z226" s="8"/>
      <c r="AA226" s="8"/>
      <c r="AB226" s="8"/>
      <c r="AC226" s="8"/>
      <c r="AD226" s="8"/>
      <c r="AE226" s="9"/>
      <c r="AF226" s="8"/>
      <c r="AG226" s="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201" x14ac:dyDescent="0.15">
      <c r="A227" s="120">
        <f t="shared" si="103"/>
        <v>44322</v>
      </c>
      <c r="B227" s="81">
        <f t="shared" ca="1" si="104"/>
        <v>790.57944931000009</v>
      </c>
      <c r="C227" s="70">
        <f t="shared" si="92"/>
        <v>782.33123333000003</v>
      </c>
      <c r="D227" s="62">
        <f t="shared" si="93"/>
        <v>44322</v>
      </c>
      <c r="E227" s="11">
        <f ca="1">IF(D227&lt;$B$1,VLOOKUP(D227,[1]DI!$A$4:$B$15000,2),0)</f>
        <v>3.4000000000000002E-2</v>
      </c>
      <c r="F227" s="12">
        <f t="shared" ca="1" si="89"/>
        <v>1.00013269</v>
      </c>
      <c r="G227" s="70">
        <f ca="1">(TRUNC(PRODUCT($F$12:$F226),16))</f>
        <v>1.0174506258509901</v>
      </c>
      <c r="H227" s="70">
        <f t="shared" ca="1" si="105"/>
        <v>1.01260969020102</v>
      </c>
      <c r="I227" s="70">
        <f t="shared" ca="1" si="106"/>
        <v>1.0047806500000001</v>
      </c>
      <c r="J227" s="142">
        <f t="shared" si="94"/>
        <v>2.8660000000000001E-2</v>
      </c>
      <c r="K227" s="71">
        <f t="shared" si="95"/>
        <v>44249</v>
      </c>
      <c r="L227" s="72">
        <f t="shared" si="96"/>
        <v>51</v>
      </c>
      <c r="M227" s="73">
        <f t="shared" si="97"/>
        <v>51</v>
      </c>
      <c r="N227" s="74">
        <f t="shared" si="90"/>
        <v>1.005735058</v>
      </c>
      <c r="O227" s="74">
        <f t="shared" ca="1" si="91"/>
        <v>1.0105431250000001</v>
      </c>
      <c r="P227" s="73">
        <f t="shared" si="98"/>
        <v>0</v>
      </c>
      <c r="Q227" s="70">
        <f t="shared" ca="1" si="99"/>
        <v>8.2482159799999994</v>
      </c>
      <c r="R227" s="70">
        <f t="shared" si="100"/>
        <v>0</v>
      </c>
      <c r="S227" s="75" t="str">
        <f t="shared" si="101"/>
        <v>A+J=</v>
      </c>
      <c r="T227" s="71">
        <f t="shared" si="102"/>
        <v>44337</v>
      </c>
      <c r="U227" s="8"/>
      <c r="V227" s="8"/>
      <c r="W227" s="8"/>
      <c r="X227" s="8"/>
      <c r="Y227" s="1"/>
      <c r="Z227" s="8"/>
      <c r="AA227" s="8"/>
      <c r="AB227" s="8"/>
      <c r="AC227" s="8"/>
      <c r="AD227" s="8"/>
      <c r="AE227" s="9"/>
      <c r="AF227" s="8"/>
      <c r="AG227" s="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201" x14ac:dyDescent="0.15">
      <c r="A228" s="120">
        <f t="shared" si="103"/>
        <v>44323</v>
      </c>
      <c r="B228" s="81">
        <f t="shared" ca="1" si="104"/>
        <v>790.77302153000005</v>
      </c>
      <c r="C228" s="70">
        <f t="shared" si="92"/>
        <v>782.33123333000003</v>
      </c>
      <c r="D228" s="62">
        <f t="shared" si="93"/>
        <v>44323</v>
      </c>
      <c r="E228" s="11">
        <f ca="1">IF(D228&lt;$B$1,VLOOKUP(D228,[1]DI!$A$4:$B$15000,2),0)</f>
        <v>3.4000000000000002E-2</v>
      </c>
      <c r="F228" s="12">
        <f t="shared" ca="1" si="89"/>
        <v>1.00013269</v>
      </c>
      <c r="G228" s="70">
        <f ca="1">(TRUNC(PRODUCT($F$12:$F227),16))</f>
        <v>1.0175856313745399</v>
      </c>
      <c r="H228" s="70">
        <f t="shared" ca="1" si="105"/>
        <v>1.01260969020102</v>
      </c>
      <c r="I228" s="70">
        <f t="shared" ca="1" si="106"/>
        <v>1.00491398</v>
      </c>
      <c r="J228" s="142">
        <f t="shared" si="94"/>
        <v>2.8660000000000001E-2</v>
      </c>
      <c r="K228" s="71">
        <f t="shared" si="95"/>
        <v>44249</v>
      </c>
      <c r="L228" s="72">
        <f t="shared" si="96"/>
        <v>52</v>
      </c>
      <c r="M228" s="73">
        <f t="shared" si="97"/>
        <v>52</v>
      </c>
      <c r="N228" s="74">
        <f t="shared" si="90"/>
        <v>1.0058478390000001</v>
      </c>
      <c r="O228" s="74">
        <f t="shared" ca="1" si="91"/>
        <v>1.010790555</v>
      </c>
      <c r="P228" s="73">
        <f t="shared" si="98"/>
        <v>0</v>
      </c>
      <c r="Q228" s="70">
        <f t="shared" ca="1" si="99"/>
        <v>8.4417881999999995</v>
      </c>
      <c r="R228" s="70">
        <f t="shared" si="100"/>
        <v>0</v>
      </c>
      <c r="S228" s="75" t="str">
        <f t="shared" si="101"/>
        <v>A+J=</v>
      </c>
      <c r="T228" s="71">
        <f t="shared" si="102"/>
        <v>44337</v>
      </c>
      <c r="U228" s="8"/>
      <c r="V228" s="8"/>
      <c r="W228" s="8"/>
      <c r="X228" s="8"/>
      <c r="Y228" s="1"/>
      <c r="Z228" s="8"/>
      <c r="AA228" s="8"/>
      <c r="AB228" s="8"/>
      <c r="AC228" s="8"/>
      <c r="AD228" s="8"/>
      <c r="AE228" s="9"/>
      <c r="AF228" s="8"/>
      <c r="AG228" s="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201" x14ac:dyDescent="0.15">
      <c r="A229" s="120">
        <f t="shared" si="103"/>
        <v>44326</v>
      </c>
      <c r="B229" s="81">
        <f t="shared" ca="1" si="104"/>
        <v>790.96663364000005</v>
      </c>
      <c r="C229" s="70">
        <f t="shared" si="92"/>
        <v>782.33123333000003</v>
      </c>
      <c r="D229" s="62">
        <f t="shared" si="93"/>
        <v>44326</v>
      </c>
      <c r="E229" s="11">
        <f ca="1">IF(D229&lt;$B$1,VLOOKUP(D229,[1]DI!$A$4:$B$15000,2),0)</f>
        <v>3.4000000000000002E-2</v>
      </c>
      <c r="F229" s="12">
        <f t="shared" ca="1" si="89"/>
        <v>1.00013269</v>
      </c>
      <c r="G229" s="70">
        <f ca="1">(TRUNC(PRODUCT($F$12:$F228),16))</f>
        <v>1.0177206548119599</v>
      </c>
      <c r="H229" s="70">
        <f t="shared" ca="1" si="105"/>
        <v>1.01260969020102</v>
      </c>
      <c r="I229" s="70">
        <f t="shared" ca="1" si="106"/>
        <v>1.0050473200000001</v>
      </c>
      <c r="J229" s="142">
        <f t="shared" si="94"/>
        <v>2.8660000000000001E-2</v>
      </c>
      <c r="K229" s="71">
        <f t="shared" si="95"/>
        <v>44249</v>
      </c>
      <c r="L229" s="72">
        <f t="shared" si="96"/>
        <v>53</v>
      </c>
      <c r="M229" s="73">
        <f t="shared" si="97"/>
        <v>53</v>
      </c>
      <c r="N229" s="74">
        <f t="shared" si="90"/>
        <v>1.005960631</v>
      </c>
      <c r="O229" s="74">
        <f t="shared" ca="1" si="91"/>
        <v>1.011038036</v>
      </c>
      <c r="P229" s="73">
        <f t="shared" si="98"/>
        <v>0</v>
      </c>
      <c r="Q229" s="70">
        <f t="shared" ca="1" si="99"/>
        <v>8.6354003099999996</v>
      </c>
      <c r="R229" s="70">
        <f t="shared" si="100"/>
        <v>0</v>
      </c>
      <c r="S229" s="75" t="str">
        <f t="shared" si="101"/>
        <v>A+J=</v>
      </c>
      <c r="T229" s="71">
        <f t="shared" si="102"/>
        <v>44337</v>
      </c>
      <c r="U229" s="8"/>
      <c r="V229" s="8"/>
      <c r="W229" s="8"/>
      <c r="X229" s="8"/>
      <c r="Y229" s="1"/>
      <c r="Z229" s="8"/>
      <c r="AA229" s="8"/>
      <c r="AB229" s="8"/>
      <c r="AC229" s="8"/>
      <c r="AD229" s="8"/>
      <c r="AE229" s="9"/>
      <c r="AF229" s="8"/>
      <c r="AG229" s="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201" x14ac:dyDescent="0.15">
      <c r="A230" s="120">
        <f t="shared" si="103"/>
        <v>44327</v>
      </c>
      <c r="B230" s="81">
        <f t="shared" ca="1" si="104"/>
        <v>791.16029661000005</v>
      </c>
      <c r="C230" s="70">
        <f t="shared" si="92"/>
        <v>782.33123333000003</v>
      </c>
      <c r="D230" s="62">
        <f t="shared" si="93"/>
        <v>44327</v>
      </c>
      <c r="E230" s="11">
        <f ca="1">IF(D230&lt;$B$1,VLOOKUP(D230,[1]DI!$A$4:$B$15000,2),0)</f>
        <v>3.4000000000000002E-2</v>
      </c>
      <c r="F230" s="12">
        <f t="shared" ca="1" si="89"/>
        <v>1.00013269</v>
      </c>
      <c r="G230" s="70">
        <f ca="1">(TRUNC(PRODUCT($F$12:$F229),16))</f>
        <v>1.01785569616565</v>
      </c>
      <c r="H230" s="70">
        <f t="shared" ca="1" si="105"/>
        <v>1.01260969020102</v>
      </c>
      <c r="I230" s="70">
        <f t="shared" ca="1" si="106"/>
        <v>1.00518068</v>
      </c>
      <c r="J230" s="142">
        <f t="shared" si="94"/>
        <v>2.8660000000000001E-2</v>
      </c>
      <c r="K230" s="71">
        <f t="shared" si="95"/>
        <v>44249</v>
      </c>
      <c r="L230" s="72">
        <f t="shared" si="96"/>
        <v>54</v>
      </c>
      <c r="M230" s="73">
        <f t="shared" si="97"/>
        <v>54</v>
      </c>
      <c r="N230" s="74">
        <f t="shared" si="90"/>
        <v>1.006073437</v>
      </c>
      <c r="O230" s="74">
        <f t="shared" ca="1" si="91"/>
        <v>1.011285582</v>
      </c>
      <c r="P230" s="73">
        <f t="shared" si="98"/>
        <v>0</v>
      </c>
      <c r="Q230" s="70">
        <f t="shared" ca="1" si="99"/>
        <v>8.8290632799999997</v>
      </c>
      <c r="R230" s="70">
        <f t="shared" si="100"/>
        <v>0</v>
      </c>
      <c r="S230" s="75" t="str">
        <f t="shared" si="101"/>
        <v>A+J=</v>
      </c>
      <c r="T230" s="71">
        <f t="shared" si="102"/>
        <v>44337</v>
      </c>
      <c r="U230" s="8"/>
      <c r="V230" s="8"/>
      <c r="W230" s="8"/>
      <c r="X230" s="8"/>
      <c r="Y230" s="1"/>
      <c r="Z230" s="8"/>
      <c r="AA230" s="8"/>
      <c r="AB230" s="8"/>
      <c r="AC230" s="8"/>
      <c r="AD230" s="8"/>
      <c r="AE230" s="9"/>
      <c r="AF230" s="8"/>
      <c r="AG230" s="8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201" x14ac:dyDescent="0.15">
      <c r="A231" s="120">
        <f t="shared" si="103"/>
        <v>44328</v>
      </c>
      <c r="B231" s="81">
        <f t="shared" ca="1" si="104"/>
        <v>791.35400730000003</v>
      </c>
      <c r="C231" s="70">
        <f t="shared" si="92"/>
        <v>782.33123333000003</v>
      </c>
      <c r="D231" s="62">
        <f t="shared" si="93"/>
        <v>44328</v>
      </c>
      <c r="E231" s="11">
        <f ca="1">IF(D231&lt;$B$1,VLOOKUP(D231,[1]DI!$A$4:$B$15000,2),0)</f>
        <v>3.4000000000000002E-2</v>
      </c>
      <c r="F231" s="12">
        <f t="shared" ca="1" si="89"/>
        <v>1.00013269</v>
      </c>
      <c r="G231" s="70">
        <f ca="1">(TRUNC(PRODUCT($F$12:$F230),16))</f>
        <v>1.0179907554379699</v>
      </c>
      <c r="H231" s="70">
        <f t="shared" ca="1" si="105"/>
        <v>1.01260969020102</v>
      </c>
      <c r="I231" s="70">
        <f t="shared" ca="1" si="106"/>
        <v>1.0053140599999999</v>
      </c>
      <c r="J231" s="142">
        <f t="shared" si="94"/>
        <v>2.8660000000000001E-2</v>
      </c>
      <c r="K231" s="71">
        <f t="shared" si="95"/>
        <v>44249</v>
      </c>
      <c r="L231" s="72">
        <f t="shared" si="96"/>
        <v>55</v>
      </c>
      <c r="M231" s="73">
        <f t="shared" si="97"/>
        <v>55</v>
      </c>
      <c r="N231" s="74">
        <f t="shared" si="90"/>
        <v>1.006186255</v>
      </c>
      <c r="O231" s="74">
        <f t="shared" ca="1" si="91"/>
        <v>1.0115331890000001</v>
      </c>
      <c r="P231" s="73">
        <f t="shared" si="98"/>
        <v>0</v>
      </c>
      <c r="Q231" s="70">
        <f t="shared" ca="1" si="99"/>
        <v>9.0227739699999994</v>
      </c>
      <c r="R231" s="70">
        <f t="shared" si="100"/>
        <v>0</v>
      </c>
      <c r="S231" s="75" t="str">
        <f t="shared" si="101"/>
        <v>A+J=</v>
      </c>
      <c r="T231" s="71">
        <f t="shared" si="102"/>
        <v>44337</v>
      </c>
      <c r="U231" s="8"/>
      <c r="V231" s="8"/>
      <c r="W231" s="8"/>
      <c r="X231" s="8"/>
      <c r="Y231" s="1"/>
      <c r="Z231" s="8"/>
      <c r="AA231" s="8"/>
      <c r="AB231" s="8"/>
      <c r="AC231" s="8"/>
      <c r="AD231" s="8"/>
      <c r="AE231" s="9"/>
      <c r="AF231" s="8"/>
      <c r="AG231" s="8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201" x14ac:dyDescent="0.15">
      <c r="A232" s="120">
        <f t="shared" si="103"/>
        <v>44329</v>
      </c>
      <c r="B232" s="81">
        <f t="shared" ca="1" si="104"/>
        <v>791.54776024</v>
      </c>
      <c r="C232" s="70">
        <f t="shared" si="92"/>
        <v>782.33123333000003</v>
      </c>
      <c r="D232" s="62">
        <f t="shared" si="93"/>
        <v>44329</v>
      </c>
      <c r="E232" s="11">
        <f ca="1">IF(D232&lt;$B$1,VLOOKUP(D232,[1]DI!$A$4:$B$15000,2),0)</f>
        <v>3.4000000000000002E-2</v>
      </c>
      <c r="F232" s="12">
        <f t="shared" ca="1" si="89"/>
        <v>1.00013269</v>
      </c>
      <c r="G232" s="70">
        <f ca="1">(TRUNC(PRODUCT($F$12:$F231),16))</f>
        <v>1.0181258326313101</v>
      </c>
      <c r="H232" s="70">
        <f t="shared" ca="1" si="105"/>
        <v>1.01260969020102</v>
      </c>
      <c r="I232" s="70">
        <f t="shared" ca="1" si="106"/>
        <v>1.0054474499999999</v>
      </c>
      <c r="J232" s="142">
        <f t="shared" si="94"/>
        <v>2.8660000000000001E-2</v>
      </c>
      <c r="K232" s="71">
        <f t="shared" si="95"/>
        <v>44249</v>
      </c>
      <c r="L232" s="72">
        <f t="shared" si="96"/>
        <v>56</v>
      </c>
      <c r="M232" s="73">
        <f t="shared" si="97"/>
        <v>56</v>
      </c>
      <c r="N232" s="74">
        <f t="shared" si="90"/>
        <v>1.0062990860000001</v>
      </c>
      <c r="O232" s="74">
        <f t="shared" ca="1" si="91"/>
        <v>1.0117808500000001</v>
      </c>
      <c r="P232" s="73">
        <f t="shared" si="98"/>
        <v>0</v>
      </c>
      <c r="Q232" s="70">
        <f t="shared" ca="1" si="99"/>
        <v>9.2165269100000007</v>
      </c>
      <c r="R232" s="70">
        <f t="shared" si="100"/>
        <v>0</v>
      </c>
      <c r="S232" s="75" t="str">
        <f t="shared" si="101"/>
        <v>A+J=</v>
      </c>
      <c r="T232" s="71">
        <f t="shared" si="102"/>
        <v>44337</v>
      </c>
      <c r="U232" s="8"/>
      <c r="V232" s="8"/>
      <c r="W232" s="8"/>
      <c r="X232" s="8"/>
      <c r="Y232" s="1"/>
      <c r="Z232" s="8"/>
      <c r="AA232" s="8"/>
      <c r="AB232" s="8"/>
      <c r="AC232" s="8"/>
      <c r="AD232" s="8"/>
      <c r="AE232" s="9"/>
      <c r="AF232" s="8"/>
      <c r="AG232" s="8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201" x14ac:dyDescent="0.15">
      <c r="A233" s="120">
        <f t="shared" si="103"/>
        <v>44330</v>
      </c>
      <c r="B233" s="81">
        <f t="shared" ca="1" si="104"/>
        <v>791.74156246000007</v>
      </c>
      <c r="C233" s="70">
        <f t="shared" si="92"/>
        <v>782.33123333000003</v>
      </c>
      <c r="D233" s="62">
        <f t="shared" si="93"/>
        <v>44330</v>
      </c>
      <c r="E233" s="11">
        <f ca="1">IF(D233&lt;$B$1,VLOOKUP(D233,[1]DI!$A$4:$B$15000,2),0)</f>
        <v>3.4000000000000002E-2</v>
      </c>
      <c r="F233" s="12">
        <f t="shared" ca="1" si="89"/>
        <v>1.00013269</v>
      </c>
      <c r="G233" s="70">
        <f ca="1">(TRUNC(PRODUCT($F$12:$F232),16))</f>
        <v>1.0182609277480399</v>
      </c>
      <c r="H233" s="70">
        <f t="shared" ca="1" si="105"/>
        <v>1.01260969020102</v>
      </c>
      <c r="I233" s="70">
        <f t="shared" ca="1" si="106"/>
        <v>1.00558086</v>
      </c>
      <c r="J233" s="142">
        <f t="shared" si="94"/>
        <v>2.8660000000000001E-2</v>
      </c>
      <c r="K233" s="71">
        <f t="shared" si="95"/>
        <v>44249</v>
      </c>
      <c r="L233" s="72">
        <f t="shared" si="96"/>
        <v>57</v>
      </c>
      <c r="M233" s="73">
        <f t="shared" si="97"/>
        <v>57</v>
      </c>
      <c r="N233" s="74">
        <f t="shared" si="90"/>
        <v>1.0064119300000001</v>
      </c>
      <c r="O233" s="74">
        <f t="shared" ca="1" si="91"/>
        <v>1.0120285739999999</v>
      </c>
      <c r="P233" s="73">
        <f t="shared" si="98"/>
        <v>0</v>
      </c>
      <c r="Q233" s="70">
        <f t="shared" ca="1" si="99"/>
        <v>9.4103291299999992</v>
      </c>
      <c r="R233" s="70">
        <f t="shared" si="100"/>
        <v>0</v>
      </c>
      <c r="S233" s="75" t="str">
        <f t="shared" si="101"/>
        <v>A+J=</v>
      </c>
      <c r="T233" s="71">
        <f t="shared" si="102"/>
        <v>44337</v>
      </c>
      <c r="U233" s="8"/>
      <c r="V233" s="8"/>
      <c r="W233" s="8"/>
      <c r="X233" s="8"/>
      <c r="Y233" s="1"/>
      <c r="Z233" s="8"/>
      <c r="AA233" s="8"/>
      <c r="AB233" s="8"/>
      <c r="AC233" s="8"/>
      <c r="AD233" s="8"/>
      <c r="AE233" s="9"/>
      <c r="AF233" s="8"/>
      <c r="AG233" s="8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201" x14ac:dyDescent="0.15">
      <c r="A234" s="120">
        <f t="shared" si="103"/>
        <v>44333</v>
      </c>
      <c r="B234" s="81">
        <f t="shared" ca="1" si="104"/>
        <v>791.93542179000008</v>
      </c>
      <c r="C234" s="70">
        <f t="shared" si="92"/>
        <v>782.33123333000003</v>
      </c>
      <c r="D234" s="62">
        <f t="shared" si="93"/>
        <v>44333</v>
      </c>
      <c r="E234" s="11">
        <f ca="1">IF(D234&lt;$B$1,VLOOKUP(D234,[1]DI!$A$4:$B$15000,2),0)</f>
        <v>3.4000000000000002E-2</v>
      </c>
      <c r="F234" s="12">
        <f t="shared" ca="1" si="89"/>
        <v>1.00013269</v>
      </c>
      <c r="G234" s="70">
        <f ca="1">(TRUNC(PRODUCT($F$12:$F233),16))</f>
        <v>1.0183960407905499</v>
      </c>
      <c r="H234" s="70">
        <f t="shared" ca="1" si="105"/>
        <v>1.01260969020102</v>
      </c>
      <c r="I234" s="70">
        <f t="shared" ca="1" si="106"/>
        <v>1.0057142999999999</v>
      </c>
      <c r="J234" s="142">
        <f t="shared" si="94"/>
        <v>2.8660000000000001E-2</v>
      </c>
      <c r="K234" s="71">
        <f t="shared" si="95"/>
        <v>44249</v>
      </c>
      <c r="L234" s="72">
        <f t="shared" si="96"/>
        <v>58</v>
      </c>
      <c r="M234" s="73">
        <f t="shared" si="97"/>
        <v>58</v>
      </c>
      <c r="N234" s="74">
        <f t="shared" si="90"/>
        <v>1.0065247859999999</v>
      </c>
      <c r="O234" s="74">
        <f t="shared" ca="1" si="91"/>
        <v>1.012276371</v>
      </c>
      <c r="P234" s="73">
        <f t="shared" si="98"/>
        <v>0</v>
      </c>
      <c r="Q234" s="70">
        <f t="shared" ca="1" si="99"/>
        <v>9.6041884599999996</v>
      </c>
      <c r="R234" s="70">
        <f t="shared" si="100"/>
        <v>0</v>
      </c>
      <c r="S234" s="75" t="str">
        <f t="shared" si="101"/>
        <v>A+J=</v>
      </c>
      <c r="T234" s="71">
        <f t="shared" si="102"/>
        <v>44337</v>
      </c>
      <c r="U234" s="8"/>
      <c r="V234" s="8"/>
      <c r="W234" s="8"/>
      <c r="X234" s="8"/>
      <c r="Y234" s="1"/>
      <c r="Z234" s="8"/>
      <c r="AA234" s="8"/>
      <c r="AB234" s="8"/>
      <c r="AC234" s="8"/>
      <c r="AD234" s="8"/>
      <c r="AE234" s="9"/>
      <c r="AF234" s="8"/>
      <c r="AG234" s="8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201" x14ac:dyDescent="0.15">
      <c r="A235" s="120">
        <f t="shared" si="103"/>
        <v>44334</v>
      </c>
      <c r="B235" s="81">
        <f t="shared" ca="1" si="104"/>
        <v>792.12931398000001</v>
      </c>
      <c r="C235" s="70">
        <f t="shared" si="92"/>
        <v>782.33123333000003</v>
      </c>
      <c r="D235" s="62">
        <f t="shared" si="93"/>
        <v>44334</v>
      </c>
      <c r="E235" s="11">
        <f ca="1">IF(D235&lt;$B$1,VLOOKUP(D235,[1]DI!$A$4:$B$15000,2),0)</f>
        <v>3.4000000000000002E-2</v>
      </c>
      <c r="F235" s="12">
        <f t="shared" ca="1" si="89"/>
        <v>1.00013269</v>
      </c>
      <c r="G235" s="70">
        <f ca="1">(TRUNC(PRODUCT($F$12:$F234),16))</f>
        <v>1.0185311717612</v>
      </c>
      <c r="H235" s="70">
        <f t="shared" ca="1" si="105"/>
        <v>1.01260969020102</v>
      </c>
      <c r="I235" s="70">
        <f t="shared" ca="1" si="106"/>
        <v>1.0058477400000001</v>
      </c>
      <c r="J235" s="142">
        <f t="shared" si="94"/>
        <v>2.8660000000000001E-2</v>
      </c>
      <c r="K235" s="71">
        <f t="shared" si="95"/>
        <v>44249</v>
      </c>
      <c r="L235" s="72">
        <f t="shared" si="96"/>
        <v>59</v>
      </c>
      <c r="M235" s="73">
        <f t="shared" si="97"/>
        <v>59</v>
      </c>
      <c r="N235" s="74">
        <f t="shared" si="90"/>
        <v>1.006637655</v>
      </c>
      <c r="O235" s="74">
        <f t="shared" ca="1" si="91"/>
        <v>1.01252421</v>
      </c>
      <c r="P235" s="73">
        <f t="shared" si="98"/>
        <v>0</v>
      </c>
      <c r="Q235" s="70">
        <f t="shared" ca="1" si="99"/>
        <v>9.7980806499999993</v>
      </c>
      <c r="R235" s="70">
        <f t="shared" si="100"/>
        <v>0</v>
      </c>
      <c r="S235" s="75" t="str">
        <f t="shared" si="101"/>
        <v>A+J=</v>
      </c>
      <c r="T235" s="71">
        <f t="shared" si="102"/>
        <v>44337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8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201" x14ac:dyDescent="0.15">
      <c r="A236" s="120">
        <f t="shared" si="103"/>
        <v>44335</v>
      </c>
      <c r="B236" s="81">
        <f t="shared" ca="1" si="104"/>
        <v>792.32326327999999</v>
      </c>
      <c r="C236" s="70">
        <f t="shared" si="92"/>
        <v>782.33123333000003</v>
      </c>
      <c r="D236" s="62">
        <f t="shared" si="93"/>
        <v>44335</v>
      </c>
      <c r="E236" s="11">
        <f ca="1">IF(D236&lt;$B$1,VLOOKUP(D236,[1]DI!$A$4:$B$15000,2),0)</f>
        <v>3.4000000000000002E-2</v>
      </c>
      <c r="F236" s="12">
        <f t="shared" ca="1" si="89"/>
        <v>1.00013269</v>
      </c>
      <c r="G236" s="70">
        <f ca="1">(TRUNC(PRODUCT($F$12:$F235),16))</f>
        <v>1.0186663206623801</v>
      </c>
      <c r="H236" s="70">
        <f t="shared" ca="1" si="105"/>
        <v>1.01260969020102</v>
      </c>
      <c r="I236" s="70">
        <f t="shared" ca="1" si="106"/>
        <v>1.0059812100000001</v>
      </c>
      <c r="J236" s="142">
        <f t="shared" si="94"/>
        <v>2.8660000000000001E-2</v>
      </c>
      <c r="K236" s="71">
        <f t="shared" si="95"/>
        <v>44249</v>
      </c>
      <c r="L236" s="72">
        <f t="shared" si="96"/>
        <v>60</v>
      </c>
      <c r="M236" s="73">
        <f t="shared" si="97"/>
        <v>60</v>
      </c>
      <c r="N236" s="74">
        <f t="shared" si="90"/>
        <v>1.006750536</v>
      </c>
      <c r="O236" s="74">
        <f t="shared" ca="1" si="91"/>
        <v>1.0127721220000001</v>
      </c>
      <c r="P236" s="73">
        <f t="shared" si="98"/>
        <v>0</v>
      </c>
      <c r="Q236" s="70">
        <f t="shared" ca="1" si="99"/>
        <v>9.9920299499999992</v>
      </c>
      <c r="R236" s="70">
        <f t="shared" si="100"/>
        <v>0</v>
      </c>
      <c r="S236" s="75" t="str">
        <f t="shared" si="101"/>
        <v>A+J=</v>
      </c>
      <c r="T236" s="71">
        <f t="shared" si="102"/>
        <v>44337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8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201" x14ac:dyDescent="0.15">
      <c r="A237" s="120">
        <f t="shared" si="103"/>
        <v>44336</v>
      </c>
      <c r="B237" s="81">
        <f t="shared" ca="1" si="104"/>
        <v>792.51725483000007</v>
      </c>
      <c r="C237" s="70">
        <f t="shared" si="92"/>
        <v>782.33123333000003</v>
      </c>
      <c r="D237" s="62">
        <f t="shared" si="93"/>
        <v>44336</v>
      </c>
      <c r="E237" s="11">
        <f ca="1">IF(D237&lt;$B$1,VLOOKUP(D237,[1]DI!$A$4:$B$15000,2),0)</f>
        <v>3.4000000000000002E-2</v>
      </c>
      <c r="F237" s="12">
        <f t="shared" ca="1" si="89"/>
        <v>1.00013269</v>
      </c>
      <c r="G237" s="70">
        <f ca="1">(TRUNC(PRODUCT($F$12:$F236),16))</f>
        <v>1.0188014874964699</v>
      </c>
      <c r="H237" s="70">
        <f t="shared" ca="1" si="105"/>
        <v>1.01260969020102</v>
      </c>
      <c r="I237" s="70">
        <f t="shared" ca="1" si="106"/>
        <v>1.00611469</v>
      </c>
      <c r="J237" s="142">
        <f t="shared" si="94"/>
        <v>2.8660000000000001E-2</v>
      </c>
      <c r="K237" s="71">
        <f t="shared" si="95"/>
        <v>44249</v>
      </c>
      <c r="L237" s="72">
        <f t="shared" si="96"/>
        <v>61</v>
      </c>
      <c r="M237" s="73">
        <f t="shared" si="97"/>
        <v>61</v>
      </c>
      <c r="N237" s="74">
        <f t="shared" si="90"/>
        <v>1.0068634299999999</v>
      </c>
      <c r="O237" s="74">
        <f t="shared" ca="1" si="91"/>
        <v>1.013020088</v>
      </c>
      <c r="P237" s="73">
        <f t="shared" si="98"/>
        <v>0</v>
      </c>
      <c r="Q237" s="70">
        <f t="shared" ca="1" si="99"/>
        <v>10.186021500000001</v>
      </c>
      <c r="R237" s="70">
        <f t="shared" si="100"/>
        <v>0</v>
      </c>
      <c r="S237" s="75" t="str">
        <f t="shared" si="101"/>
        <v>A+J=</v>
      </c>
      <c r="T237" s="71">
        <f t="shared" si="102"/>
        <v>44337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8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201" x14ac:dyDescent="0.15">
      <c r="A238" s="120">
        <f t="shared" si="103"/>
        <v>44337</v>
      </c>
      <c r="B238" s="81">
        <f t="shared" ca="1" si="104"/>
        <v>792.71129488000008</v>
      </c>
      <c r="C238" s="70">
        <f t="shared" si="92"/>
        <v>782.33123333000003</v>
      </c>
      <c r="D238" s="62">
        <f t="shared" si="93"/>
        <v>44337</v>
      </c>
      <c r="E238" s="11">
        <f ca="1">IF(D238&lt;$B$1,VLOOKUP(D238,[1]DI!$A$4:$B$15000,2),0)</f>
        <v>3.4000000000000002E-2</v>
      </c>
      <c r="F238" s="12">
        <f t="shared" ca="1" si="89"/>
        <v>1.00013269</v>
      </c>
      <c r="G238" s="70">
        <f ca="1">(TRUNC(PRODUCT($F$12:$F237),16))</f>
        <v>1.0189366722658499</v>
      </c>
      <c r="H238" s="70">
        <f t="shared" ca="1" si="105"/>
        <v>1.01260969020102</v>
      </c>
      <c r="I238" s="70">
        <f t="shared" ca="1" si="106"/>
        <v>1.00624819</v>
      </c>
      <c r="J238" s="142">
        <f t="shared" si="94"/>
        <v>2.8660000000000001E-2</v>
      </c>
      <c r="K238" s="71">
        <f t="shared" si="95"/>
        <v>44249</v>
      </c>
      <c r="L238" s="72">
        <f t="shared" si="96"/>
        <v>62</v>
      </c>
      <c r="M238" s="73">
        <f t="shared" si="97"/>
        <v>62</v>
      </c>
      <c r="N238" s="74">
        <f t="shared" si="90"/>
        <v>1.006976337</v>
      </c>
      <c r="O238" s="74">
        <f t="shared" ca="1" si="91"/>
        <v>1.0132681160000001</v>
      </c>
      <c r="P238" s="73">
        <f t="shared" si="98"/>
        <v>4</v>
      </c>
      <c r="Q238" s="70">
        <f t="shared" ca="1" si="99"/>
        <v>10.380061550000001</v>
      </c>
      <c r="R238" s="70">
        <f t="shared" si="100"/>
        <v>13.45925371</v>
      </c>
      <c r="S238" s="75" t="str">
        <f t="shared" si="101"/>
        <v>A+J=</v>
      </c>
      <c r="T238" s="71">
        <f t="shared" si="102"/>
        <v>44337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201" x14ac:dyDescent="0.15">
      <c r="A239" s="120">
        <f t="shared" si="103"/>
        <v>44340</v>
      </c>
      <c r="B239" s="81">
        <f t="shared" ca="1" si="104"/>
        <v>769.06023177000009</v>
      </c>
      <c r="C239" s="70">
        <f t="shared" si="92"/>
        <v>768.87197962000005</v>
      </c>
      <c r="D239" s="62">
        <f t="shared" si="93"/>
        <v>44340</v>
      </c>
      <c r="E239" s="11">
        <f ca="1">IF(D239&lt;$B$1,VLOOKUP(D239,[1]DI!$A$4:$B$15000,2),0)</f>
        <v>3.4000000000000002E-2</v>
      </c>
      <c r="F239" s="12">
        <f t="shared" ca="1" si="89"/>
        <v>1.00013269</v>
      </c>
      <c r="G239" s="70">
        <f ca="1">(TRUNC(PRODUCT($F$12:$F238),16))</f>
        <v>1.01907187497289</v>
      </c>
      <c r="H239" s="70">
        <f t="shared" ca="1" si="105"/>
        <v>1.0189366722658499</v>
      </c>
      <c r="I239" s="70">
        <f t="shared" ca="1" si="106"/>
        <v>1.00013269</v>
      </c>
      <c r="J239" s="142">
        <f t="shared" si="94"/>
        <v>2.8660000000000001E-2</v>
      </c>
      <c r="K239" s="71">
        <f t="shared" si="95"/>
        <v>44337</v>
      </c>
      <c r="L239" s="72">
        <f t="shared" si="96"/>
        <v>1</v>
      </c>
      <c r="M239" s="73">
        <f t="shared" si="97"/>
        <v>1</v>
      </c>
      <c r="N239" s="74">
        <f t="shared" si="90"/>
        <v>1.0001121369999999</v>
      </c>
      <c r="O239" s="74">
        <f t="shared" ca="1" si="91"/>
        <v>1.0002448420000001</v>
      </c>
      <c r="P239" s="73">
        <f t="shared" si="98"/>
        <v>0</v>
      </c>
      <c r="Q239" s="70">
        <f t="shared" ca="1" si="99"/>
        <v>0.18825215000000001</v>
      </c>
      <c r="R239" s="70">
        <f t="shared" si="100"/>
        <v>0</v>
      </c>
      <c r="S239" s="75" t="str">
        <f t="shared" si="101"/>
        <v>A+J=</v>
      </c>
      <c r="T239" s="71">
        <f t="shared" si="102"/>
        <v>44431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201" x14ac:dyDescent="0.15">
      <c r="A240" s="120">
        <f t="shared" si="103"/>
        <v>44341</v>
      </c>
      <c r="B240" s="81">
        <f t="shared" ca="1" si="104"/>
        <v>769.24853236000001</v>
      </c>
      <c r="C240" s="70">
        <f t="shared" si="92"/>
        <v>768.87197962000005</v>
      </c>
      <c r="D240" s="62">
        <f t="shared" si="93"/>
        <v>44341</v>
      </c>
      <c r="E240" s="11">
        <f ca="1">IF(D240&lt;$B$1,VLOOKUP(D240,[1]DI!$A$4:$B$15000,2),0)</f>
        <v>3.4000000000000002E-2</v>
      </c>
      <c r="F240" s="12">
        <f t="shared" ca="1" si="89"/>
        <v>1.00013269</v>
      </c>
      <c r="G240" s="70">
        <f ca="1">(TRUNC(PRODUCT($F$12:$F239),16))</f>
        <v>1.0192070956199799</v>
      </c>
      <c r="H240" s="70">
        <f t="shared" ca="1" si="105"/>
        <v>1.0189366722658499</v>
      </c>
      <c r="I240" s="70">
        <f t="shared" ca="1" si="106"/>
        <v>1.0002654</v>
      </c>
      <c r="J240" s="142">
        <f t="shared" si="94"/>
        <v>2.8660000000000001E-2</v>
      </c>
      <c r="K240" s="71">
        <f t="shared" si="95"/>
        <v>44337</v>
      </c>
      <c r="L240" s="72">
        <f t="shared" si="96"/>
        <v>2</v>
      </c>
      <c r="M240" s="73">
        <f t="shared" si="97"/>
        <v>2</v>
      </c>
      <c r="N240" s="74">
        <f t="shared" si="90"/>
        <v>1.000224287</v>
      </c>
      <c r="O240" s="74">
        <f t="shared" ca="1" si="91"/>
        <v>1.000489747</v>
      </c>
      <c r="P240" s="73">
        <f t="shared" si="98"/>
        <v>0</v>
      </c>
      <c r="Q240" s="70">
        <f t="shared" ca="1" si="99"/>
        <v>0.37655274</v>
      </c>
      <c r="R240" s="70">
        <f t="shared" si="100"/>
        <v>0</v>
      </c>
      <c r="S240" s="75" t="str">
        <f t="shared" si="101"/>
        <v>A+J=</v>
      </c>
      <c r="T240" s="71">
        <f t="shared" si="102"/>
        <v>44431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201" x14ac:dyDescent="0.15">
      <c r="A241" s="120">
        <f t="shared" si="103"/>
        <v>44342</v>
      </c>
      <c r="B241" s="81">
        <f t="shared" ca="1" si="104"/>
        <v>769.43687217000002</v>
      </c>
      <c r="C241" s="70">
        <f t="shared" si="92"/>
        <v>768.87197962000005</v>
      </c>
      <c r="D241" s="62">
        <f t="shared" si="93"/>
        <v>44342</v>
      </c>
      <c r="E241" s="11">
        <f ca="1">IF(D241&lt;$B$1,VLOOKUP(D241,[1]DI!$A$4:$B$15000,2),0)</f>
        <v>3.4000000000000002E-2</v>
      </c>
      <c r="F241" s="12">
        <f t="shared" ca="1" si="89"/>
        <v>1.00013269</v>
      </c>
      <c r="G241" s="70">
        <f ca="1">(TRUNC(PRODUCT($F$12:$F240),16))</f>
        <v>1.0193423342095</v>
      </c>
      <c r="H241" s="70">
        <f t="shared" ca="1" si="105"/>
        <v>1.0189366722658499</v>
      </c>
      <c r="I241" s="70">
        <f t="shared" ca="1" si="106"/>
        <v>1.0003981200000001</v>
      </c>
      <c r="J241" s="142">
        <f t="shared" si="94"/>
        <v>2.8660000000000001E-2</v>
      </c>
      <c r="K241" s="71">
        <f t="shared" si="95"/>
        <v>44337</v>
      </c>
      <c r="L241" s="72">
        <f t="shared" si="96"/>
        <v>3</v>
      </c>
      <c r="M241" s="73">
        <f t="shared" si="97"/>
        <v>3</v>
      </c>
      <c r="N241" s="74">
        <f t="shared" si="90"/>
        <v>1.000336449</v>
      </c>
      <c r="O241" s="74">
        <f t="shared" ca="1" si="91"/>
        <v>1.000734703</v>
      </c>
      <c r="P241" s="73">
        <f t="shared" si="98"/>
        <v>0</v>
      </c>
      <c r="Q241" s="70">
        <f t="shared" ca="1" si="99"/>
        <v>0.56489255000000005</v>
      </c>
      <c r="R241" s="70">
        <f t="shared" si="100"/>
        <v>0</v>
      </c>
      <c r="S241" s="75" t="str">
        <f t="shared" si="101"/>
        <v>A+J=</v>
      </c>
      <c r="T241" s="71">
        <f t="shared" si="102"/>
        <v>44431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201" x14ac:dyDescent="0.15">
      <c r="A242" s="120">
        <f t="shared" si="103"/>
        <v>44343</v>
      </c>
      <c r="B242" s="81">
        <f t="shared" ca="1" si="104"/>
        <v>769.62526810000008</v>
      </c>
      <c r="C242" s="70">
        <f t="shared" si="92"/>
        <v>768.87197962000005</v>
      </c>
      <c r="D242" s="62">
        <f t="shared" si="93"/>
        <v>44343</v>
      </c>
      <c r="E242" s="11">
        <f ca="1">IF(D242&lt;$B$1,VLOOKUP(D242,[1]DI!$A$4:$B$15000,2),0)</f>
        <v>3.4000000000000002E-2</v>
      </c>
      <c r="F242" s="12">
        <f t="shared" ca="1" si="89"/>
        <v>1.00013269</v>
      </c>
      <c r="G242" s="70">
        <f ca="1">(TRUNC(PRODUCT($F$12:$F241),16))</f>
        <v>1.0194775907438201</v>
      </c>
      <c r="H242" s="70">
        <f t="shared" ca="1" si="105"/>
        <v>1.0189366722658499</v>
      </c>
      <c r="I242" s="70">
        <f t="shared" ca="1" si="106"/>
        <v>1.00053087</v>
      </c>
      <c r="J242" s="142">
        <f t="shared" si="94"/>
        <v>2.8660000000000001E-2</v>
      </c>
      <c r="K242" s="71">
        <f t="shared" si="95"/>
        <v>44337</v>
      </c>
      <c r="L242" s="72">
        <f t="shared" si="96"/>
        <v>4</v>
      </c>
      <c r="M242" s="73">
        <f t="shared" si="97"/>
        <v>4</v>
      </c>
      <c r="N242" s="74">
        <f t="shared" si="90"/>
        <v>1.0004486239999999</v>
      </c>
      <c r="O242" s="74">
        <f t="shared" ca="1" si="91"/>
        <v>1.000979732</v>
      </c>
      <c r="P242" s="73">
        <f t="shared" si="98"/>
        <v>0</v>
      </c>
      <c r="Q242" s="70">
        <f t="shared" ca="1" si="99"/>
        <v>0.75328848000000004</v>
      </c>
      <c r="R242" s="70">
        <f t="shared" si="100"/>
        <v>0</v>
      </c>
      <c r="S242" s="75" t="str">
        <f t="shared" si="101"/>
        <v>A+J=</v>
      </c>
      <c r="T242" s="71">
        <f t="shared" si="102"/>
        <v>44431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201" x14ac:dyDescent="0.15">
      <c r="A243" s="120">
        <f t="shared" si="103"/>
        <v>44344</v>
      </c>
      <c r="B243" s="81">
        <f t="shared" ca="1" si="104"/>
        <v>769.81370478000008</v>
      </c>
      <c r="C243" s="70">
        <f t="shared" si="92"/>
        <v>768.87197962000005</v>
      </c>
      <c r="D243" s="62">
        <f t="shared" si="93"/>
        <v>44344</v>
      </c>
      <c r="E243" s="11">
        <f ca="1">IF(D243&lt;$B$1,VLOOKUP(D243,[1]DI!$A$4:$B$15000,2),0)</f>
        <v>3.4000000000000002E-2</v>
      </c>
      <c r="F243" s="12">
        <f t="shared" ca="1" si="89"/>
        <v>1.00013269</v>
      </c>
      <c r="G243" s="70">
        <f ca="1">(TRUNC(PRODUCT($F$12:$F242),16))</f>
        <v>1.01961286522534</v>
      </c>
      <c r="H243" s="70">
        <f t="shared" ca="1" si="105"/>
        <v>1.0189366722658499</v>
      </c>
      <c r="I243" s="70">
        <f t="shared" ca="1" si="106"/>
        <v>1.00066363</v>
      </c>
      <c r="J243" s="142">
        <f t="shared" si="94"/>
        <v>2.8660000000000001E-2</v>
      </c>
      <c r="K243" s="71">
        <f t="shared" si="95"/>
        <v>44337</v>
      </c>
      <c r="L243" s="72">
        <f t="shared" si="96"/>
        <v>5</v>
      </c>
      <c r="M243" s="73">
        <f t="shared" si="97"/>
        <v>5</v>
      </c>
      <c r="N243" s="74">
        <f t="shared" si="90"/>
        <v>1.000560812</v>
      </c>
      <c r="O243" s="74">
        <f t="shared" ca="1" si="91"/>
        <v>1.001224814</v>
      </c>
      <c r="P243" s="73">
        <f t="shared" si="98"/>
        <v>0</v>
      </c>
      <c r="Q243" s="70">
        <f t="shared" ca="1" si="99"/>
        <v>0.94172515999999995</v>
      </c>
      <c r="R243" s="70">
        <f t="shared" si="100"/>
        <v>0</v>
      </c>
      <c r="S243" s="75" t="str">
        <f t="shared" si="101"/>
        <v>A+J=</v>
      </c>
      <c r="T243" s="71">
        <f t="shared" si="102"/>
        <v>44431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8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201" x14ac:dyDescent="0.15">
      <c r="A244" s="120">
        <f t="shared" si="103"/>
        <v>44347</v>
      </c>
      <c r="B244" s="81">
        <f t="shared" ca="1" si="104"/>
        <v>770.00218144000007</v>
      </c>
      <c r="C244" s="70">
        <f t="shared" si="92"/>
        <v>768.87197962000005</v>
      </c>
      <c r="D244" s="62">
        <f t="shared" si="93"/>
        <v>44347</v>
      </c>
      <c r="E244" s="11">
        <f ca="1">IF(D244&lt;$B$1,VLOOKUP(D244,[1]DI!$A$4:$B$15000,2),0)</f>
        <v>3.4000000000000002E-2</v>
      </c>
      <c r="F244" s="12">
        <f t="shared" ca="1" si="89"/>
        <v>1.00013269</v>
      </c>
      <c r="G244" s="70">
        <f ca="1">(TRUNC(PRODUCT($F$12:$F243),16))</f>
        <v>1.01974815765643</v>
      </c>
      <c r="H244" s="70">
        <f t="shared" ca="1" si="105"/>
        <v>1.0189366722658499</v>
      </c>
      <c r="I244" s="70">
        <f t="shared" ca="1" si="106"/>
        <v>1.0007964</v>
      </c>
      <c r="J244" s="142">
        <f t="shared" si="94"/>
        <v>2.8660000000000001E-2</v>
      </c>
      <c r="K244" s="71">
        <f t="shared" si="95"/>
        <v>44337</v>
      </c>
      <c r="L244" s="72">
        <f t="shared" si="96"/>
        <v>6</v>
      </c>
      <c r="M244" s="73">
        <f t="shared" si="97"/>
        <v>6</v>
      </c>
      <c r="N244" s="74">
        <f t="shared" si="90"/>
        <v>1.000673012</v>
      </c>
      <c r="O244" s="74">
        <f t="shared" ca="1" si="91"/>
        <v>1.001469948</v>
      </c>
      <c r="P244" s="73">
        <f t="shared" si="98"/>
        <v>0</v>
      </c>
      <c r="Q244" s="70">
        <f t="shared" ca="1" si="99"/>
        <v>1.1302018199999999</v>
      </c>
      <c r="R244" s="70">
        <f t="shared" si="100"/>
        <v>0</v>
      </c>
      <c r="S244" s="75" t="str">
        <f t="shared" si="101"/>
        <v>A+J=</v>
      </c>
      <c r="T244" s="71">
        <f t="shared" si="102"/>
        <v>44431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8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201" x14ac:dyDescent="0.15">
      <c r="A245" s="120">
        <f t="shared" si="103"/>
        <v>44348</v>
      </c>
      <c r="B245" s="81">
        <f t="shared" ca="1" si="104"/>
        <v>770.19071346999999</v>
      </c>
      <c r="C245" s="70">
        <f t="shared" si="92"/>
        <v>768.87197962000005</v>
      </c>
      <c r="D245" s="62">
        <f t="shared" si="93"/>
        <v>44348</v>
      </c>
      <c r="E245" s="11">
        <f ca="1">IF(D245&lt;$B$1,VLOOKUP(D245,[1]DI!$A$4:$B$15000,2),0)</f>
        <v>3.4000000000000002E-2</v>
      </c>
      <c r="F245" s="12">
        <f t="shared" ca="1" si="89"/>
        <v>1.00013269</v>
      </c>
      <c r="G245" s="70">
        <f ca="1">(TRUNC(PRODUCT($F$12:$F244),16))</f>
        <v>1.0198834680394699</v>
      </c>
      <c r="H245" s="70">
        <f t="shared" ca="1" si="105"/>
        <v>1.0189366722658499</v>
      </c>
      <c r="I245" s="70">
        <f t="shared" ca="1" si="106"/>
        <v>1.0009292000000001</v>
      </c>
      <c r="J245" s="142">
        <f t="shared" si="94"/>
        <v>2.8660000000000001E-2</v>
      </c>
      <c r="K245" s="71">
        <f t="shared" si="95"/>
        <v>44337</v>
      </c>
      <c r="L245" s="72">
        <f t="shared" si="96"/>
        <v>7</v>
      </c>
      <c r="M245" s="73">
        <f t="shared" si="97"/>
        <v>7</v>
      </c>
      <c r="N245" s="74">
        <f t="shared" si="90"/>
        <v>1.0007852239999999</v>
      </c>
      <c r="O245" s="74">
        <f t="shared" ca="1" si="91"/>
        <v>1.001715154</v>
      </c>
      <c r="P245" s="73">
        <f t="shared" si="98"/>
        <v>0</v>
      </c>
      <c r="Q245" s="70">
        <f t="shared" ca="1" si="99"/>
        <v>1.3187338500000001</v>
      </c>
      <c r="R245" s="70">
        <f t="shared" si="100"/>
        <v>0</v>
      </c>
      <c r="S245" s="75" t="str">
        <f t="shared" si="101"/>
        <v>A+J=</v>
      </c>
      <c r="T245" s="71">
        <f t="shared" si="102"/>
        <v>44431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8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201" x14ac:dyDescent="0.15">
      <c r="A246" s="120">
        <f t="shared" si="103"/>
        <v>44349</v>
      </c>
      <c r="B246" s="81">
        <f t="shared" ca="1" si="104"/>
        <v>770.37928624000006</v>
      </c>
      <c r="C246" s="70">
        <f t="shared" si="92"/>
        <v>768.87197962000005</v>
      </c>
      <c r="D246" s="62">
        <f t="shared" si="93"/>
        <v>44349</v>
      </c>
      <c r="E246" s="11">
        <f ca="1">IF(D246&lt;$B$1,VLOOKUP(D246,[1]DI!$A$4:$B$15000,2),0)</f>
        <v>3.4000000000000002E-2</v>
      </c>
      <c r="F246" s="12">
        <f t="shared" ca="1" si="89"/>
        <v>1.00013269</v>
      </c>
      <c r="G246" s="70">
        <f ca="1">(TRUNC(PRODUCT($F$12:$F245),16))</f>
        <v>1.0200187963768399</v>
      </c>
      <c r="H246" s="70">
        <f t="shared" ca="1" si="105"/>
        <v>1.0189366722658499</v>
      </c>
      <c r="I246" s="70">
        <f t="shared" ca="1" si="106"/>
        <v>1.0010620100000001</v>
      </c>
      <c r="J246" s="142">
        <f t="shared" si="94"/>
        <v>2.8660000000000001E-2</v>
      </c>
      <c r="K246" s="71">
        <f t="shared" si="95"/>
        <v>44337</v>
      </c>
      <c r="L246" s="72">
        <f t="shared" si="96"/>
        <v>8</v>
      </c>
      <c r="M246" s="73">
        <f t="shared" si="97"/>
        <v>8</v>
      </c>
      <c r="N246" s="74">
        <f t="shared" si="90"/>
        <v>1.0008974500000001</v>
      </c>
      <c r="O246" s="74">
        <f t="shared" ca="1" si="91"/>
        <v>1.0019604129999999</v>
      </c>
      <c r="P246" s="73">
        <f t="shared" si="98"/>
        <v>0</v>
      </c>
      <c r="Q246" s="70">
        <f t="shared" ca="1" si="99"/>
        <v>1.50730662</v>
      </c>
      <c r="R246" s="70">
        <f t="shared" si="100"/>
        <v>0</v>
      </c>
      <c r="S246" s="75" t="str">
        <f t="shared" si="101"/>
        <v>A+J=</v>
      </c>
      <c r="T246" s="71">
        <f t="shared" si="102"/>
        <v>44431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8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201" x14ac:dyDescent="0.15">
      <c r="A247" s="120">
        <f t="shared" si="103"/>
        <v>44351</v>
      </c>
      <c r="B247" s="81">
        <f t="shared" ca="1" si="104"/>
        <v>770.56790591000004</v>
      </c>
      <c r="C247" s="70">
        <f t="shared" si="92"/>
        <v>768.87197962000005</v>
      </c>
      <c r="D247" s="62">
        <f t="shared" si="93"/>
        <v>44351</v>
      </c>
      <c r="E247" s="11">
        <f ca="1">IF(D247&lt;$B$1,VLOOKUP(D247,[1]DI!$A$4:$B$15000,2),0)</f>
        <v>3.4000000000000002E-2</v>
      </c>
      <c r="F247" s="12">
        <f t="shared" ca="1" si="89"/>
        <v>1.00013269</v>
      </c>
      <c r="G247" s="70">
        <f ca="1">(TRUNC(PRODUCT($F$12:$F246),16))</f>
        <v>1.02015414267093</v>
      </c>
      <c r="H247" s="70">
        <f t="shared" ca="1" si="105"/>
        <v>1.0189366722658499</v>
      </c>
      <c r="I247" s="70">
        <f t="shared" ca="1" si="106"/>
        <v>1.0011948399999999</v>
      </c>
      <c r="J247" s="142">
        <f t="shared" si="94"/>
        <v>2.8660000000000001E-2</v>
      </c>
      <c r="K247" s="71">
        <f t="shared" si="95"/>
        <v>44337</v>
      </c>
      <c r="L247" s="72">
        <f t="shared" si="96"/>
        <v>9</v>
      </c>
      <c r="M247" s="73">
        <f t="shared" si="97"/>
        <v>9</v>
      </c>
      <c r="N247" s="74">
        <f t="shared" si="90"/>
        <v>1.001009687</v>
      </c>
      <c r="O247" s="74">
        <f t="shared" ca="1" si="91"/>
        <v>1.002205733</v>
      </c>
      <c r="P247" s="73">
        <f t="shared" si="98"/>
        <v>0</v>
      </c>
      <c r="Q247" s="70">
        <f t="shared" ca="1" si="99"/>
        <v>1.6959262900000001</v>
      </c>
      <c r="R247" s="70">
        <f t="shared" si="100"/>
        <v>0</v>
      </c>
      <c r="S247" s="75" t="str">
        <f t="shared" si="101"/>
        <v>A+J=</v>
      </c>
      <c r="T247" s="71">
        <f t="shared" si="102"/>
        <v>44431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8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201" x14ac:dyDescent="0.15">
      <c r="A248" s="120">
        <f t="shared" si="103"/>
        <v>44354</v>
      </c>
      <c r="B248" s="81">
        <f t="shared" ca="1" si="104"/>
        <v>770.7565755600001</v>
      </c>
      <c r="C248" s="70">
        <f t="shared" si="92"/>
        <v>768.87197962000005</v>
      </c>
      <c r="D248" s="62">
        <f t="shared" si="93"/>
        <v>44354</v>
      </c>
      <c r="E248" s="11">
        <f ca="1">IF(D248&lt;$B$1,VLOOKUP(D248,[1]DI!$A$4:$B$15000,2),0)</f>
        <v>3.4000000000000002E-2</v>
      </c>
      <c r="F248" s="12">
        <f t="shared" ca="1" si="89"/>
        <v>1.00013269</v>
      </c>
      <c r="G248" s="70">
        <f ca="1">(TRUNC(PRODUCT($F$12:$F247),16))</f>
        <v>1.02028950692412</v>
      </c>
      <c r="H248" s="70">
        <f t="shared" ca="1" si="105"/>
        <v>1.0189366722658499</v>
      </c>
      <c r="I248" s="70">
        <f t="shared" ca="1" si="106"/>
        <v>1.0013276900000001</v>
      </c>
      <c r="J248" s="142">
        <f t="shared" si="94"/>
        <v>2.8660000000000001E-2</v>
      </c>
      <c r="K248" s="71">
        <f t="shared" si="95"/>
        <v>44337</v>
      </c>
      <c r="L248" s="72">
        <f t="shared" si="96"/>
        <v>10</v>
      </c>
      <c r="M248" s="73">
        <f t="shared" si="97"/>
        <v>10</v>
      </c>
      <c r="N248" s="74">
        <f t="shared" si="90"/>
        <v>1.001121938</v>
      </c>
      <c r="O248" s="74">
        <f t="shared" ca="1" si="91"/>
        <v>1.002451118</v>
      </c>
      <c r="P248" s="73">
        <f t="shared" si="98"/>
        <v>0</v>
      </c>
      <c r="Q248" s="70">
        <f t="shared" ca="1" si="99"/>
        <v>1.8845959400000001</v>
      </c>
      <c r="R248" s="70">
        <f t="shared" si="100"/>
        <v>0</v>
      </c>
      <c r="S248" s="75" t="str">
        <f t="shared" si="101"/>
        <v>A+J=</v>
      </c>
      <c r="T248" s="71">
        <f t="shared" si="102"/>
        <v>44431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8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201" x14ac:dyDescent="0.15">
      <c r="A249" s="120">
        <f t="shared" si="103"/>
        <v>44355</v>
      </c>
      <c r="B249" s="81">
        <f t="shared" ca="1" si="104"/>
        <v>770.94529212000009</v>
      </c>
      <c r="C249" s="70">
        <f t="shared" si="92"/>
        <v>768.87197962000005</v>
      </c>
      <c r="D249" s="62">
        <f t="shared" si="93"/>
        <v>44355</v>
      </c>
      <c r="E249" s="11">
        <f ca="1">IF(D249&lt;$B$1,VLOOKUP(D249,[1]DI!$A$4:$B$15000,2),0)</f>
        <v>3.4000000000000002E-2</v>
      </c>
      <c r="F249" s="12">
        <f t="shared" ca="1" si="89"/>
        <v>1.00013269</v>
      </c>
      <c r="G249" s="70">
        <f ca="1">(TRUNC(PRODUCT($F$12:$F248),16))</f>
        <v>1.0204248891387999</v>
      </c>
      <c r="H249" s="70">
        <f t="shared" ca="1" si="105"/>
        <v>1.0189366722658499</v>
      </c>
      <c r="I249" s="70">
        <f t="shared" ca="1" si="106"/>
        <v>1.0014605599999999</v>
      </c>
      <c r="J249" s="142">
        <f t="shared" si="94"/>
        <v>2.8660000000000001E-2</v>
      </c>
      <c r="K249" s="71">
        <f t="shared" si="95"/>
        <v>44337</v>
      </c>
      <c r="L249" s="72">
        <f t="shared" si="96"/>
        <v>11</v>
      </c>
      <c r="M249" s="73">
        <f t="shared" si="97"/>
        <v>11</v>
      </c>
      <c r="N249" s="74">
        <f t="shared" si="90"/>
        <v>1.0012342009999999</v>
      </c>
      <c r="O249" s="74">
        <f t="shared" ca="1" si="91"/>
        <v>1.0026965640000001</v>
      </c>
      <c r="P249" s="73">
        <f t="shared" si="98"/>
        <v>0</v>
      </c>
      <c r="Q249" s="70">
        <f t="shared" ca="1" si="99"/>
        <v>2.0733125000000001</v>
      </c>
      <c r="R249" s="70">
        <f t="shared" si="100"/>
        <v>0</v>
      </c>
      <c r="S249" s="75" t="str">
        <f t="shared" si="101"/>
        <v>A+J=</v>
      </c>
      <c r="T249" s="71">
        <f t="shared" si="102"/>
        <v>44431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8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201" x14ac:dyDescent="0.15">
      <c r="A250" s="120">
        <f t="shared" si="103"/>
        <v>44356</v>
      </c>
      <c r="B250" s="81">
        <f t="shared" ca="1" si="104"/>
        <v>771.13404865000007</v>
      </c>
      <c r="C250" s="70">
        <f t="shared" si="92"/>
        <v>768.87197962000005</v>
      </c>
      <c r="D250" s="62">
        <f t="shared" si="93"/>
        <v>44356</v>
      </c>
      <c r="E250" s="11">
        <f ca="1">IF(D250&lt;$B$1,VLOOKUP(D250,[1]DI!$A$4:$B$15000,2),0)</f>
        <v>3.4000000000000002E-2</v>
      </c>
      <c r="F250" s="12">
        <f t="shared" ca="1" si="89"/>
        <v>1.00013269</v>
      </c>
      <c r="G250" s="70">
        <f ca="1">(TRUNC(PRODUCT($F$12:$F249),16))</f>
        <v>1.02056028931734</v>
      </c>
      <c r="H250" s="70">
        <f t="shared" ca="1" si="105"/>
        <v>1.0189366722658499</v>
      </c>
      <c r="I250" s="70">
        <f t="shared" ca="1" si="106"/>
        <v>1.0015934399999999</v>
      </c>
      <c r="J250" s="142">
        <f t="shared" si="94"/>
        <v>2.8660000000000001E-2</v>
      </c>
      <c r="K250" s="71">
        <f t="shared" si="95"/>
        <v>44337</v>
      </c>
      <c r="L250" s="72">
        <f t="shared" si="96"/>
        <v>12</v>
      </c>
      <c r="M250" s="73">
        <f t="shared" si="97"/>
        <v>12</v>
      </c>
      <c r="N250" s="74">
        <f t="shared" si="90"/>
        <v>1.0013464759999999</v>
      </c>
      <c r="O250" s="74">
        <f t="shared" ca="1" si="91"/>
        <v>1.002942062</v>
      </c>
      <c r="P250" s="73">
        <f t="shared" si="98"/>
        <v>0</v>
      </c>
      <c r="Q250" s="70">
        <f t="shared" ca="1" si="99"/>
        <v>2.2620690300000001</v>
      </c>
      <c r="R250" s="70">
        <f t="shared" si="100"/>
        <v>0</v>
      </c>
      <c r="S250" s="75" t="str">
        <f t="shared" si="101"/>
        <v>A+J=</v>
      </c>
      <c r="T250" s="71">
        <f t="shared" si="102"/>
        <v>44431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8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201" x14ac:dyDescent="0.15">
      <c r="A251" s="120">
        <f t="shared" si="103"/>
        <v>44357</v>
      </c>
      <c r="B251" s="81">
        <f t="shared" ca="1" si="104"/>
        <v>771.32285362000005</v>
      </c>
      <c r="C251" s="70">
        <f t="shared" si="92"/>
        <v>768.87197962000005</v>
      </c>
      <c r="D251" s="62">
        <f t="shared" si="93"/>
        <v>44357</v>
      </c>
      <c r="E251" s="11">
        <f ca="1">IF(D251&lt;$B$1,VLOOKUP(D251,[1]DI!$A$4:$B$15000,2),0)</f>
        <v>3.4000000000000002E-2</v>
      </c>
      <c r="F251" s="12">
        <f t="shared" ca="1" si="89"/>
        <v>1.00013269</v>
      </c>
      <c r="G251" s="70">
        <f ca="1">(TRUNC(PRODUCT($F$12:$F250),16))</f>
        <v>1.0206957074621299</v>
      </c>
      <c r="H251" s="70">
        <f t="shared" ca="1" si="105"/>
        <v>1.0189366722658499</v>
      </c>
      <c r="I251" s="70">
        <f t="shared" ca="1" si="106"/>
        <v>1.00172634</v>
      </c>
      <c r="J251" s="142">
        <f t="shared" si="94"/>
        <v>2.8660000000000001E-2</v>
      </c>
      <c r="K251" s="71">
        <f t="shared" si="95"/>
        <v>44337</v>
      </c>
      <c r="L251" s="72">
        <f t="shared" si="96"/>
        <v>13</v>
      </c>
      <c r="M251" s="73">
        <f t="shared" si="97"/>
        <v>13</v>
      </c>
      <c r="N251" s="74">
        <f t="shared" si="90"/>
        <v>1.001458765</v>
      </c>
      <c r="O251" s="74">
        <f t="shared" ca="1" si="91"/>
        <v>1.0031876230000001</v>
      </c>
      <c r="P251" s="73">
        <f t="shared" si="98"/>
        <v>0</v>
      </c>
      <c r="Q251" s="70">
        <f t="shared" ca="1" si="99"/>
        <v>2.4508740000000002</v>
      </c>
      <c r="R251" s="70">
        <f t="shared" si="100"/>
        <v>0</v>
      </c>
      <c r="S251" s="75" t="str">
        <f t="shared" si="101"/>
        <v>A+J=</v>
      </c>
      <c r="T251" s="71">
        <f t="shared" si="102"/>
        <v>44431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201" x14ac:dyDescent="0.15">
      <c r="A252" s="120">
        <f t="shared" si="103"/>
        <v>44358</v>
      </c>
      <c r="B252" s="81">
        <f t="shared" ca="1" si="104"/>
        <v>771.5117062600001</v>
      </c>
      <c r="C252" s="70">
        <f t="shared" si="92"/>
        <v>768.87197962000005</v>
      </c>
      <c r="D252" s="62">
        <f t="shared" si="93"/>
        <v>44358</v>
      </c>
      <c r="E252" s="11">
        <f ca="1">IF(D252&lt;$B$1,VLOOKUP(D252,[1]DI!$A$4:$B$15000,2),0)</f>
        <v>3.4000000000000002E-2</v>
      </c>
      <c r="F252" s="12">
        <f t="shared" ca="1" si="89"/>
        <v>1.00013269</v>
      </c>
      <c r="G252" s="70">
        <f ca="1">(TRUNC(PRODUCT($F$12:$F251),16))</f>
        <v>1.0208311435755499</v>
      </c>
      <c r="H252" s="70">
        <f t="shared" ca="1" si="105"/>
        <v>1.0189366722658499</v>
      </c>
      <c r="I252" s="70">
        <f t="shared" ca="1" si="106"/>
        <v>1.00185926</v>
      </c>
      <c r="J252" s="142">
        <f t="shared" si="94"/>
        <v>2.8660000000000001E-2</v>
      </c>
      <c r="K252" s="71">
        <f t="shared" si="95"/>
        <v>44337</v>
      </c>
      <c r="L252" s="72">
        <f t="shared" si="96"/>
        <v>14</v>
      </c>
      <c r="M252" s="73">
        <f t="shared" si="97"/>
        <v>14</v>
      </c>
      <c r="N252" s="74">
        <f t="shared" si="90"/>
        <v>1.001571065</v>
      </c>
      <c r="O252" s="74">
        <f t="shared" ca="1" si="91"/>
        <v>1.0034332459999999</v>
      </c>
      <c r="P252" s="73">
        <f t="shared" si="98"/>
        <v>0</v>
      </c>
      <c r="Q252" s="70">
        <f t="shared" ca="1" si="99"/>
        <v>2.6397266400000001</v>
      </c>
      <c r="R252" s="70">
        <f t="shared" si="100"/>
        <v>0</v>
      </c>
      <c r="S252" s="75" t="str">
        <f t="shared" si="101"/>
        <v>A+J=</v>
      </c>
      <c r="T252" s="71">
        <f t="shared" si="102"/>
        <v>44431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201" x14ac:dyDescent="0.15">
      <c r="A253" s="120">
        <f t="shared" si="103"/>
        <v>44361</v>
      </c>
      <c r="B253" s="81">
        <f t="shared" ca="1" si="104"/>
        <v>771.70060811000008</v>
      </c>
      <c r="C253" s="70">
        <f t="shared" si="92"/>
        <v>768.87197962000005</v>
      </c>
      <c r="D253" s="62">
        <f t="shared" si="93"/>
        <v>44361</v>
      </c>
      <c r="E253" s="11">
        <f ca="1">IF(D253&lt;$B$1,VLOOKUP(D253,[1]DI!$A$4:$B$15000,2),0)</f>
        <v>3.4000000000000002E-2</v>
      </c>
      <c r="F253" s="12">
        <f t="shared" ca="1" si="89"/>
        <v>1.00013269</v>
      </c>
      <c r="G253" s="70">
        <f ca="1">(TRUNC(PRODUCT($F$12:$F252),16))</f>
        <v>1.02096659765999</v>
      </c>
      <c r="H253" s="70">
        <f t="shared" ca="1" si="105"/>
        <v>1.0189366722658499</v>
      </c>
      <c r="I253" s="70">
        <f t="shared" ca="1" si="106"/>
        <v>1.0019922000000001</v>
      </c>
      <c r="J253" s="142">
        <f t="shared" si="94"/>
        <v>2.8660000000000001E-2</v>
      </c>
      <c r="K253" s="71">
        <f t="shared" si="95"/>
        <v>44337</v>
      </c>
      <c r="L253" s="72">
        <f t="shared" si="96"/>
        <v>15</v>
      </c>
      <c r="M253" s="73">
        <f t="shared" si="97"/>
        <v>15</v>
      </c>
      <c r="N253" s="74">
        <f t="shared" si="90"/>
        <v>1.0016833789999999</v>
      </c>
      <c r="O253" s="74">
        <f t="shared" ca="1" si="91"/>
        <v>1.003678933</v>
      </c>
      <c r="P253" s="73">
        <f t="shared" si="98"/>
        <v>0</v>
      </c>
      <c r="Q253" s="70">
        <f t="shared" ca="1" si="99"/>
        <v>2.8286284899999998</v>
      </c>
      <c r="R253" s="70">
        <f t="shared" si="100"/>
        <v>0</v>
      </c>
      <c r="S253" s="75" t="str">
        <f t="shared" si="101"/>
        <v>A+J=</v>
      </c>
      <c r="T253" s="71">
        <f t="shared" si="102"/>
        <v>44431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201" x14ac:dyDescent="0.15">
      <c r="A254" s="120">
        <f t="shared" si="103"/>
        <v>44362</v>
      </c>
      <c r="B254" s="81">
        <f t="shared" ca="1" si="104"/>
        <v>771.88954918000002</v>
      </c>
      <c r="C254" s="70">
        <f t="shared" si="92"/>
        <v>768.87197962000005</v>
      </c>
      <c r="D254" s="62">
        <f t="shared" si="93"/>
        <v>44362</v>
      </c>
      <c r="E254" s="11">
        <f ca="1">IF(D254&lt;$B$1,VLOOKUP(D254,[1]DI!$A$4:$B$15000,2),0)</f>
        <v>3.4000000000000002E-2</v>
      </c>
      <c r="F254" s="12">
        <f t="shared" ca="1" si="89"/>
        <v>1.00013269</v>
      </c>
      <c r="G254" s="70">
        <f ca="1">(TRUNC(PRODUCT($F$12:$F253),16))</f>
        <v>1.0211020697178299</v>
      </c>
      <c r="H254" s="70">
        <f t="shared" ca="1" si="105"/>
        <v>1.0189366722658499</v>
      </c>
      <c r="I254" s="70">
        <f t="shared" ca="1" si="106"/>
        <v>1.0021251499999999</v>
      </c>
      <c r="J254" s="142">
        <f t="shared" si="94"/>
        <v>2.8660000000000001E-2</v>
      </c>
      <c r="K254" s="71">
        <f t="shared" si="95"/>
        <v>44337</v>
      </c>
      <c r="L254" s="72">
        <f t="shared" si="96"/>
        <v>16</v>
      </c>
      <c r="M254" s="73">
        <f t="shared" si="97"/>
        <v>16</v>
      </c>
      <c r="N254" s="74">
        <f t="shared" si="90"/>
        <v>1.0017957049999999</v>
      </c>
      <c r="O254" s="74">
        <f t="shared" ca="1" si="91"/>
        <v>1.003924671</v>
      </c>
      <c r="P254" s="73">
        <f t="shared" si="98"/>
        <v>0</v>
      </c>
      <c r="Q254" s="70">
        <f t="shared" ca="1" si="99"/>
        <v>3.0175695600000001</v>
      </c>
      <c r="R254" s="70">
        <f t="shared" si="100"/>
        <v>0</v>
      </c>
      <c r="S254" s="75" t="str">
        <f t="shared" si="101"/>
        <v>A+J=</v>
      </c>
      <c r="T254" s="71">
        <f t="shared" si="102"/>
        <v>44431</v>
      </c>
      <c r="U254" s="16"/>
      <c r="V254" s="8"/>
      <c r="W254" s="8"/>
      <c r="X254" s="16"/>
      <c r="Y254" s="18"/>
      <c r="Z254" s="16"/>
      <c r="AA254" s="16"/>
      <c r="AB254" s="16"/>
      <c r="AC254" s="16"/>
      <c r="AD254" s="16"/>
      <c r="AE254" s="19"/>
      <c r="AF254" s="16"/>
      <c r="AG254" s="16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</row>
    <row r="255" spans="1:201" x14ac:dyDescent="0.15">
      <c r="A255" s="120">
        <f t="shared" si="103"/>
        <v>44363</v>
      </c>
      <c r="B255" s="81">
        <f t="shared" ca="1" si="104"/>
        <v>772.07854637000003</v>
      </c>
      <c r="C255" s="70">
        <f t="shared" si="92"/>
        <v>768.87197962000005</v>
      </c>
      <c r="D255" s="62">
        <f t="shared" si="93"/>
        <v>44363</v>
      </c>
      <c r="E255" s="11">
        <f ca="1">IF(D255&lt;$B$1,VLOOKUP(D255,[1]DI!$A$4:$B$15000,2),0)</f>
        <v>3.4000000000000002E-2</v>
      </c>
      <c r="F255" s="12">
        <f t="shared" ca="1" si="89"/>
        <v>1.00013269</v>
      </c>
      <c r="G255" s="70">
        <f ca="1">(TRUNC(PRODUCT($F$12:$F254),16))</f>
        <v>1.02123755975146</v>
      </c>
      <c r="H255" s="70">
        <f t="shared" ca="1" si="105"/>
        <v>1.0189366722658499</v>
      </c>
      <c r="I255" s="70">
        <f t="shared" ca="1" si="106"/>
        <v>1.00225813</v>
      </c>
      <c r="J255" s="142">
        <f t="shared" si="94"/>
        <v>2.8660000000000001E-2</v>
      </c>
      <c r="K255" s="71">
        <f t="shared" si="95"/>
        <v>44337</v>
      </c>
      <c r="L255" s="72">
        <f t="shared" si="96"/>
        <v>17</v>
      </c>
      <c r="M255" s="73">
        <f t="shared" si="97"/>
        <v>17</v>
      </c>
      <c r="N255" s="74">
        <f t="shared" si="90"/>
        <v>1.001908043</v>
      </c>
      <c r="O255" s="74">
        <f t="shared" ca="1" si="91"/>
        <v>1.0041704819999999</v>
      </c>
      <c r="P255" s="73">
        <f t="shared" si="98"/>
        <v>0</v>
      </c>
      <c r="Q255" s="70">
        <f t="shared" ca="1" si="99"/>
        <v>3.2065667499999999</v>
      </c>
      <c r="R255" s="70">
        <f t="shared" si="100"/>
        <v>0</v>
      </c>
      <c r="S255" s="75" t="str">
        <f t="shared" si="101"/>
        <v>A+J=</v>
      </c>
      <c r="T255" s="71">
        <f t="shared" si="102"/>
        <v>44431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201" x14ac:dyDescent="0.15">
      <c r="A256" s="120">
        <f t="shared" si="103"/>
        <v>44364</v>
      </c>
      <c r="B256" s="81">
        <f t="shared" ca="1" si="104"/>
        <v>772.26758354000003</v>
      </c>
      <c r="C256" s="70">
        <f t="shared" si="92"/>
        <v>768.87197962000005</v>
      </c>
      <c r="D256" s="62">
        <f t="shared" si="93"/>
        <v>44364</v>
      </c>
      <c r="E256" s="11">
        <f ca="1">IF(D256&lt;$B$1,VLOOKUP(D256,[1]DI!$A$4:$B$15000,2),0)</f>
        <v>4.1500000000000002E-2</v>
      </c>
      <c r="F256" s="12">
        <f t="shared" ca="1" si="89"/>
        <v>1.00016137</v>
      </c>
      <c r="G256" s="70">
        <f ca="1">(TRUNC(PRODUCT($F$12:$F255),16))</f>
        <v>1.02137306776327</v>
      </c>
      <c r="H256" s="70">
        <f t="shared" ca="1" si="105"/>
        <v>1.0189366722658499</v>
      </c>
      <c r="I256" s="70">
        <f t="shared" ca="1" si="106"/>
        <v>1.00239112</v>
      </c>
      <c r="J256" s="142">
        <f t="shared" si="94"/>
        <v>2.8660000000000001E-2</v>
      </c>
      <c r="K256" s="71">
        <f t="shared" si="95"/>
        <v>44337</v>
      </c>
      <c r="L256" s="72">
        <f t="shared" si="96"/>
        <v>18</v>
      </c>
      <c r="M256" s="73">
        <f t="shared" si="97"/>
        <v>18</v>
      </c>
      <c r="N256" s="74">
        <f t="shared" si="90"/>
        <v>1.0020203940000001</v>
      </c>
      <c r="O256" s="74">
        <f t="shared" ca="1" si="91"/>
        <v>1.0044163450000001</v>
      </c>
      <c r="P256" s="73">
        <f t="shared" si="98"/>
        <v>0</v>
      </c>
      <c r="Q256" s="70">
        <f t="shared" ca="1" si="99"/>
        <v>3.3956039200000001</v>
      </c>
      <c r="R256" s="70">
        <f t="shared" si="100"/>
        <v>0</v>
      </c>
      <c r="S256" s="75" t="str">
        <f t="shared" si="101"/>
        <v>A+J=</v>
      </c>
      <c r="T256" s="71">
        <f t="shared" si="102"/>
        <v>44431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15">
      <c r="A257" s="120">
        <f t="shared" si="103"/>
        <v>44365</v>
      </c>
      <c r="B257" s="81">
        <f t="shared" ca="1" si="104"/>
        <v>772.4788142000001</v>
      </c>
      <c r="C257" s="70">
        <f t="shared" si="92"/>
        <v>768.87197962000005</v>
      </c>
      <c r="D257" s="62">
        <f t="shared" si="93"/>
        <v>44365</v>
      </c>
      <c r="E257" s="11">
        <f ca="1">IF(D257&lt;$B$1,VLOOKUP(D257,[1]DI!$A$4:$B$15000,2),0)</f>
        <v>4.1500000000000002E-2</v>
      </c>
      <c r="F257" s="12">
        <f t="shared" ca="1" si="89"/>
        <v>1.00016137</v>
      </c>
      <c r="G257" s="70">
        <f ca="1">(TRUNC(PRODUCT($F$12:$F256),16))</f>
        <v>1.0215378867352101</v>
      </c>
      <c r="H257" s="70">
        <f t="shared" ca="1" si="105"/>
        <v>1.0189366722658499</v>
      </c>
      <c r="I257" s="70">
        <f t="shared" ca="1" si="106"/>
        <v>1.0025528699999999</v>
      </c>
      <c r="J257" s="142">
        <f t="shared" si="94"/>
        <v>2.8660000000000001E-2</v>
      </c>
      <c r="K257" s="71">
        <f t="shared" si="95"/>
        <v>44337</v>
      </c>
      <c r="L257" s="72">
        <f t="shared" si="96"/>
        <v>19</v>
      </c>
      <c r="M257" s="73">
        <f t="shared" si="97"/>
        <v>19</v>
      </c>
      <c r="N257" s="74">
        <f t="shared" si="90"/>
        <v>1.0021327579999999</v>
      </c>
      <c r="O257" s="74">
        <f t="shared" ca="1" si="91"/>
        <v>1.004691073</v>
      </c>
      <c r="P257" s="73">
        <f t="shared" si="98"/>
        <v>0</v>
      </c>
      <c r="Q257" s="70">
        <f t="shared" ca="1" si="99"/>
        <v>3.6068345800000001</v>
      </c>
      <c r="R257" s="70">
        <f t="shared" si="100"/>
        <v>0</v>
      </c>
      <c r="S257" s="75" t="str">
        <f t="shared" si="101"/>
        <v>A+J=</v>
      </c>
      <c r="T257" s="71">
        <f t="shared" si="102"/>
        <v>44431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15">
      <c r="A258" s="120">
        <f t="shared" si="103"/>
        <v>44368</v>
      </c>
      <c r="B258" s="81">
        <f t="shared" ca="1" si="104"/>
        <v>772.69010483</v>
      </c>
      <c r="C258" s="70">
        <f t="shared" si="92"/>
        <v>768.87197962000005</v>
      </c>
      <c r="D258" s="62">
        <f t="shared" si="93"/>
        <v>44368</v>
      </c>
      <c r="E258" s="11">
        <f ca="1">IF(D258&lt;$B$1,VLOOKUP(D258,[1]DI!$A$4:$B$15000,2),0)</f>
        <v>4.1500000000000002E-2</v>
      </c>
      <c r="F258" s="12">
        <f t="shared" ca="1" si="89"/>
        <v>1.00016137</v>
      </c>
      <c r="G258" s="70">
        <f ca="1">(TRUNC(PRODUCT($F$12:$F257),16))</f>
        <v>1.021702732304</v>
      </c>
      <c r="H258" s="70">
        <f t="shared" ca="1" si="105"/>
        <v>1.0189366722658499</v>
      </c>
      <c r="I258" s="70">
        <f t="shared" ca="1" si="106"/>
        <v>1.0027146499999999</v>
      </c>
      <c r="J258" s="142">
        <f t="shared" si="94"/>
        <v>2.8660000000000001E-2</v>
      </c>
      <c r="K258" s="71">
        <f t="shared" si="95"/>
        <v>44337</v>
      </c>
      <c r="L258" s="72">
        <f t="shared" si="96"/>
        <v>20</v>
      </c>
      <c r="M258" s="73">
        <f t="shared" si="97"/>
        <v>20</v>
      </c>
      <c r="N258" s="74">
        <f t="shared" si="90"/>
        <v>1.002245134</v>
      </c>
      <c r="O258" s="74">
        <f t="shared" ca="1" si="91"/>
        <v>1.004965879</v>
      </c>
      <c r="P258" s="73">
        <f t="shared" si="98"/>
        <v>0</v>
      </c>
      <c r="Q258" s="70">
        <f t="shared" ca="1" si="99"/>
        <v>3.8181252099999998</v>
      </c>
      <c r="R258" s="70">
        <f t="shared" si="100"/>
        <v>0</v>
      </c>
      <c r="S258" s="75" t="str">
        <f t="shared" si="101"/>
        <v>A+J=</v>
      </c>
      <c r="T258" s="71">
        <f t="shared" si="102"/>
        <v>44431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15">
      <c r="A259" s="120">
        <f t="shared" si="103"/>
        <v>44369</v>
      </c>
      <c r="B259" s="81">
        <f t="shared" ca="1" si="104"/>
        <v>772.90145620999999</v>
      </c>
      <c r="C259" s="70">
        <f t="shared" si="92"/>
        <v>768.87197962000005</v>
      </c>
      <c r="D259" s="62">
        <f t="shared" si="93"/>
        <v>44369</v>
      </c>
      <c r="E259" s="11">
        <f ca="1">IF(D259&lt;$B$1,VLOOKUP(D259,[1]DI!$A$4:$B$15000,2),0)</f>
        <v>4.1500000000000002E-2</v>
      </c>
      <c r="F259" s="12">
        <f t="shared" ca="1" si="89"/>
        <v>1.00016137</v>
      </c>
      <c r="G259" s="70">
        <f ca="1">(TRUNC(PRODUCT($F$12:$F258),16))</f>
        <v>1.0218676044739099</v>
      </c>
      <c r="H259" s="70">
        <f t="shared" ca="1" si="105"/>
        <v>1.0189366722658499</v>
      </c>
      <c r="I259" s="70">
        <f t="shared" ca="1" si="106"/>
        <v>1.00287646</v>
      </c>
      <c r="J259" s="142">
        <f t="shared" si="94"/>
        <v>2.8660000000000001E-2</v>
      </c>
      <c r="K259" s="71">
        <f t="shared" si="95"/>
        <v>44337</v>
      </c>
      <c r="L259" s="72">
        <f t="shared" si="96"/>
        <v>21</v>
      </c>
      <c r="M259" s="73">
        <f t="shared" si="97"/>
        <v>21</v>
      </c>
      <c r="N259" s="74">
        <f t="shared" si="90"/>
        <v>1.0023575229999999</v>
      </c>
      <c r="O259" s="74">
        <f t="shared" ca="1" si="91"/>
        <v>1.0052407640000001</v>
      </c>
      <c r="P259" s="73">
        <f t="shared" si="98"/>
        <v>0</v>
      </c>
      <c r="Q259" s="70">
        <f t="shared" ca="1" si="99"/>
        <v>4.0294765899999998</v>
      </c>
      <c r="R259" s="70">
        <f t="shared" si="100"/>
        <v>0</v>
      </c>
      <c r="S259" s="75" t="str">
        <f t="shared" si="101"/>
        <v>A+J=</v>
      </c>
      <c r="T259" s="71">
        <f t="shared" si="102"/>
        <v>44431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15">
      <c r="A260" s="120">
        <f t="shared" si="103"/>
        <v>44370</v>
      </c>
      <c r="B260" s="81">
        <f t="shared" ca="1" si="104"/>
        <v>773.11286909</v>
      </c>
      <c r="C260" s="70">
        <f t="shared" si="92"/>
        <v>768.87197962000005</v>
      </c>
      <c r="D260" s="62">
        <f t="shared" si="93"/>
        <v>44370</v>
      </c>
      <c r="E260" s="11">
        <f ca="1">IF(D260&lt;$B$1,VLOOKUP(D260,[1]DI!$A$4:$B$15000,2),0)</f>
        <v>4.1500000000000002E-2</v>
      </c>
      <c r="F260" s="12">
        <f t="shared" ca="1" si="89"/>
        <v>1.00016137</v>
      </c>
      <c r="G260" s="70">
        <f ca="1">(TRUNC(PRODUCT($F$12:$F259),16))</f>
        <v>1.0220325032492401</v>
      </c>
      <c r="H260" s="70">
        <f t="shared" ca="1" si="105"/>
        <v>1.0189366722658499</v>
      </c>
      <c r="I260" s="70">
        <f t="shared" ca="1" si="106"/>
        <v>1.0030383</v>
      </c>
      <c r="J260" s="142">
        <f t="shared" si="94"/>
        <v>2.8660000000000001E-2</v>
      </c>
      <c r="K260" s="71">
        <f t="shared" si="95"/>
        <v>44337</v>
      </c>
      <c r="L260" s="72">
        <f t="shared" si="96"/>
        <v>22</v>
      </c>
      <c r="M260" s="73">
        <f t="shared" si="97"/>
        <v>22</v>
      </c>
      <c r="N260" s="74">
        <f t="shared" si="90"/>
        <v>1.002469925</v>
      </c>
      <c r="O260" s="74">
        <f t="shared" ca="1" si="91"/>
        <v>1.0055157290000001</v>
      </c>
      <c r="P260" s="73">
        <f t="shared" si="98"/>
        <v>0</v>
      </c>
      <c r="Q260" s="70">
        <f t="shared" ca="1" si="99"/>
        <v>4.2408894699999999</v>
      </c>
      <c r="R260" s="70">
        <f t="shared" si="100"/>
        <v>0</v>
      </c>
      <c r="S260" s="75" t="str">
        <f t="shared" si="101"/>
        <v>A+J=</v>
      </c>
      <c r="T260" s="71">
        <f t="shared" si="102"/>
        <v>44431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15">
      <c r="A261" s="120">
        <f t="shared" si="103"/>
        <v>44371</v>
      </c>
      <c r="B261" s="81">
        <f t="shared" ca="1" si="104"/>
        <v>773.32433503000004</v>
      </c>
      <c r="C261" s="70">
        <f t="shared" si="92"/>
        <v>768.87197962000005</v>
      </c>
      <c r="D261" s="62">
        <f t="shared" si="93"/>
        <v>44371</v>
      </c>
      <c r="E261" s="11">
        <f ca="1">IF(D261&lt;$B$1,VLOOKUP(D261,[1]DI!$A$4:$B$15000,2),0)</f>
        <v>4.1500000000000002E-2</v>
      </c>
      <c r="F261" s="12">
        <f t="shared" ca="1" si="89"/>
        <v>1.00016137</v>
      </c>
      <c r="G261" s="70">
        <f ca="1">(TRUNC(PRODUCT($F$12:$F260),16))</f>
        <v>1.0221974286342901</v>
      </c>
      <c r="H261" s="70">
        <f t="shared" ca="1" si="105"/>
        <v>1.0189366722658499</v>
      </c>
      <c r="I261" s="70">
        <f t="shared" ca="1" si="106"/>
        <v>1.00320016</v>
      </c>
      <c r="J261" s="142">
        <f t="shared" si="94"/>
        <v>2.8660000000000001E-2</v>
      </c>
      <c r="K261" s="71">
        <f t="shared" si="95"/>
        <v>44337</v>
      </c>
      <c r="L261" s="72">
        <f t="shared" si="96"/>
        <v>23</v>
      </c>
      <c r="M261" s="73">
        <f t="shared" si="97"/>
        <v>23</v>
      </c>
      <c r="N261" s="74">
        <f t="shared" si="90"/>
        <v>1.0025823389999999</v>
      </c>
      <c r="O261" s="74">
        <f t="shared" ca="1" si="91"/>
        <v>1.005790763</v>
      </c>
      <c r="P261" s="73">
        <f t="shared" si="98"/>
        <v>0</v>
      </c>
      <c r="Q261" s="70">
        <f t="shared" ca="1" si="99"/>
        <v>4.45235541</v>
      </c>
      <c r="R261" s="70">
        <f t="shared" si="100"/>
        <v>0</v>
      </c>
      <c r="S261" s="75" t="str">
        <f t="shared" si="101"/>
        <v>A+J=</v>
      </c>
      <c r="T261" s="71">
        <f t="shared" si="102"/>
        <v>44431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8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15">
      <c r="A262" s="120">
        <f t="shared" si="103"/>
        <v>44372</v>
      </c>
      <c r="B262" s="81">
        <f t="shared" ca="1" si="104"/>
        <v>773.53585401000009</v>
      </c>
      <c r="C262" s="70">
        <f t="shared" si="92"/>
        <v>768.87197962000005</v>
      </c>
      <c r="D262" s="62">
        <f t="shared" si="93"/>
        <v>44372</v>
      </c>
      <c r="E262" s="11">
        <f ca="1">IF(D262&lt;$B$1,VLOOKUP(D262,[1]DI!$A$4:$B$15000,2),0)</f>
        <v>4.1500000000000002E-2</v>
      </c>
      <c r="F262" s="12">
        <f t="shared" ca="1" si="89"/>
        <v>1.00016137</v>
      </c>
      <c r="G262" s="70">
        <f ca="1">(TRUNC(PRODUCT($F$12:$F261),16))</f>
        <v>1.0223623806333499</v>
      </c>
      <c r="H262" s="70">
        <f t="shared" ca="1" si="105"/>
        <v>1.0189366722658499</v>
      </c>
      <c r="I262" s="70">
        <f t="shared" ca="1" si="106"/>
        <v>1.0033620400000001</v>
      </c>
      <c r="J262" s="142">
        <f t="shared" si="94"/>
        <v>2.8660000000000001E-2</v>
      </c>
      <c r="K262" s="71">
        <f t="shared" si="95"/>
        <v>44337</v>
      </c>
      <c r="L262" s="72">
        <f t="shared" si="96"/>
        <v>24</v>
      </c>
      <c r="M262" s="73">
        <f t="shared" si="97"/>
        <v>24</v>
      </c>
      <c r="N262" s="74">
        <f t="shared" si="90"/>
        <v>1.0026947660000001</v>
      </c>
      <c r="O262" s="74">
        <f t="shared" ca="1" si="91"/>
        <v>1.0060658659999999</v>
      </c>
      <c r="P262" s="73">
        <f t="shared" si="98"/>
        <v>0</v>
      </c>
      <c r="Q262" s="70">
        <f t="shared" ca="1" si="99"/>
        <v>4.6638743900000001</v>
      </c>
      <c r="R262" s="70">
        <f t="shared" si="100"/>
        <v>0</v>
      </c>
      <c r="S262" s="75" t="str">
        <f t="shared" si="101"/>
        <v>A+J=</v>
      </c>
      <c r="T262" s="71">
        <f t="shared" si="102"/>
        <v>44431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8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15">
      <c r="A263" s="120">
        <f t="shared" si="103"/>
        <v>44375</v>
      </c>
      <c r="B263" s="81">
        <f t="shared" ca="1" si="104"/>
        <v>773.74744066000005</v>
      </c>
      <c r="C263" s="70">
        <f t="shared" si="92"/>
        <v>768.87197962000005</v>
      </c>
      <c r="D263" s="62">
        <f t="shared" si="93"/>
        <v>44375</v>
      </c>
      <c r="E263" s="11">
        <f ca="1">IF(D263&lt;$B$1,VLOOKUP(D263,[1]DI!$A$4:$B$15000,2),0)</f>
        <v>4.1500000000000002E-2</v>
      </c>
      <c r="F263" s="12">
        <f t="shared" ca="1" si="89"/>
        <v>1.00016137</v>
      </c>
      <c r="G263" s="70">
        <f ca="1">(TRUNC(PRODUCT($F$12:$F262),16))</f>
        <v>1.02252735925071</v>
      </c>
      <c r="H263" s="70">
        <f t="shared" ca="1" si="105"/>
        <v>1.0189366722658499</v>
      </c>
      <c r="I263" s="70">
        <f t="shared" ca="1" si="106"/>
        <v>1.0035239600000001</v>
      </c>
      <c r="J263" s="142">
        <f t="shared" si="94"/>
        <v>2.8660000000000001E-2</v>
      </c>
      <c r="K263" s="71">
        <f t="shared" si="95"/>
        <v>44337</v>
      </c>
      <c r="L263" s="72">
        <f t="shared" si="96"/>
        <v>25</v>
      </c>
      <c r="M263" s="73">
        <f t="shared" si="97"/>
        <v>25</v>
      </c>
      <c r="N263" s="74">
        <f t="shared" si="90"/>
        <v>1.0028072050000001</v>
      </c>
      <c r="O263" s="74">
        <f t="shared" ca="1" si="91"/>
        <v>1.006341057</v>
      </c>
      <c r="P263" s="73">
        <f t="shared" si="98"/>
        <v>0</v>
      </c>
      <c r="Q263" s="70">
        <f t="shared" ca="1" si="99"/>
        <v>4.8754610400000002</v>
      </c>
      <c r="R263" s="70">
        <f t="shared" si="100"/>
        <v>0</v>
      </c>
      <c r="S263" s="75" t="str">
        <f t="shared" si="101"/>
        <v>A+J=</v>
      </c>
      <c r="T263" s="71">
        <f t="shared" si="102"/>
        <v>44431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8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15">
      <c r="A264" s="120">
        <f t="shared" si="103"/>
        <v>44376</v>
      </c>
      <c r="B264" s="81">
        <f t="shared" ca="1" si="104"/>
        <v>773.95907421000004</v>
      </c>
      <c r="C264" s="70">
        <f t="shared" si="92"/>
        <v>768.87197962000005</v>
      </c>
      <c r="D264" s="62">
        <f t="shared" si="93"/>
        <v>44376</v>
      </c>
      <c r="E264" s="11">
        <f ca="1">IF(D264&lt;$B$1,VLOOKUP(D264,[1]DI!$A$4:$B$15000,2),0)</f>
        <v>4.1500000000000002E-2</v>
      </c>
      <c r="F264" s="12">
        <f t="shared" ca="1" si="89"/>
        <v>1.00016137</v>
      </c>
      <c r="G264" s="70">
        <f ca="1">(TRUNC(PRODUCT($F$12:$F263),16))</f>
        <v>1.02269236449067</v>
      </c>
      <c r="H264" s="70">
        <f t="shared" ca="1" si="105"/>
        <v>1.0189366722658499</v>
      </c>
      <c r="I264" s="70">
        <f t="shared" ca="1" si="106"/>
        <v>1.0036858900000001</v>
      </c>
      <c r="J264" s="142">
        <f t="shared" si="94"/>
        <v>2.8660000000000001E-2</v>
      </c>
      <c r="K264" s="71">
        <f t="shared" si="95"/>
        <v>44337</v>
      </c>
      <c r="L264" s="72">
        <f t="shared" si="96"/>
        <v>26</v>
      </c>
      <c r="M264" s="73">
        <f t="shared" si="97"/>
        <v>26</v>
      </c>
      <c r="N264" s="74">
        <f t="shared" si="90"/>
        <v>1.0029196570000001</v>
      </c>
      <c r="O264" s="74">
        <f t="shared" ca="1" si="91"/>
        <v>1.006616309</v>
      </c>
      <c r="P264" s="73">
        <f t="shared" si="98"/>
        <v>0</v>
      </c>
      <c r="Q264" s="70">
        <f t="shared" ca="1" si="99"/>
        <v>5.0870945900000004</v>
      </c>
      <c r="R264" s="70">
        <f t="shared" si="100"/>
        <v>0</v>
      </c>
      <c r="S264" s="75" t="str">
        <f t="shared" si="101"/>
        <v>A+J=</v>
      </c>
      <c r="T264" s="71">
        <f t="shared" si="102"/>
        <v>44431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8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15">
      <c r="A265" s="120">
        <f t="shared" si="103"/>
        <v>44377</v>
      </c>
      <c r="B265" s="81">
        <f t="shared" ca="1" si="104"/>
        <v>774.17077542000004</v>
      </c>
      <c r="C265" s="70">
        <f t="shared" si="92"/>
        <v>768.87197962000005</v>
      </c>
      <c r="D265" s="62">
        <f t="shared" si="93"/>
        <v>44377</v>
      </c>
      <c r="E265" s="11">
        <f ca="1">IF(D265&lt;$B$1,VLOOKUP(D265,[1]DI!$A$4:$B$15000,2),0)</f>
        <v>4.1500000000000002E-2</v>
      </c>
      <c r="F265" s="12">
        <f t="shared" ca="1" si="89"/>
        <v>1.00016137</v>
      </c>
      <c r="G265" s="70">
        <f ca="1">(TRUNC(PRODUCT($F$12:$F264),16))</f>
        <v>1.02285739635753</v>
      </c>
      <c r="H265" s="70">
        <f t="shared" ca="1" si="105"/>
        <v>1.0189366722658499</v>
      </c>
      <c r="I265" s="70">
        <f t="shared" ca="1" si="106"/>
        <v>1.00384786</v>
      </c>
      <c r="J265" s="142">
        <f t="shared" si="94"/>
        <v>2.8660000000000001E-2</v>
      </c>
      <c r="K265" s="71">
        <f t="shared" si="95"/>
        <v>44337</v>
      </c>
      <c r="L265" s="72">
        <f t="shared" si="96"/>
        <v>27</v>
      </c>
      <c r="M265" s="73">
        <f t="shared" si="97"/>
        <v>27</v>
      </c>
      <c r="N265" s="74">
        <f t="shared" si="90"/>
        <v>1.003032122</v>
      </c>
      <c r="O265" s="74">
        <f t="shared" ca="1" si="91"/>
        <v>1.0068916489999999</v>
      </c>
      <c r="P265" s="73">
        <f t="shared" si="98"/>
        <v>0</v>
      </c>
      <c r="Q265" s="70">
        <f t="shared" ca="1" si="99"/>
        <v>5.2987957999999997</v>
      </c>
      <c r="R265" s="70">
        <f t="shared" si="100"/>
        <v>0</v>
      </c>
      <c r="S265" s="75" t="str">
        <f t="shared" si="101"/>
        <v>A+J=</v>
      </c>
      <c r="T265" s="71">
        <f t="shared" si="102"/>
        <v>44431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8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15">
      <c r="A266" s="120">
        <f t="shared" si="103"/>
        <v>44378</v>
      </c>
      <c r="B266" s="81">
        <f t="shared" ca="1" si="104"/>
        <v>774.38252969000007</v>
      </c>
      <c r="C266" s="70">
        <f t="shared" si="92"/>
        <v>768.87197962000005</v>
      </c>
      <c r="D266" s="62">
        <f t="shared" si="93"/>
        <v>44378</v>
      </c>
      <c r="E266" s="11">
        <f ca="1">IF(D266&lt;$B$1,VLOOKUP(D266,[1]DI!$A$4:$B$15000,2),0)</f>
        <v>4.1500000000000002E-2</v>
      </c>
      <c r="F266" s="12">
        <f t="shared" ca="1" si="89"/>
        <v>1.00016137</v>
      </c>
      <c r="G266" s="70">
        <f ca="1">(TRUNC(PRODUCT($F$12:$F265),16))</f>
        <v>1.02302245485558</v>
      </c>
      <c r="H266" s="70">
        <f t="shared" ca="1" si="105"/>
        <v>1.0189366722658499</v>
      </c>
      <c r="I266" s="70">
        <f t="shared" ca="1" si="106"/>
        <v>1.0040098500000001</v>
      </c>
      <c r="J266" s="142">
        <f t="shared" si="94"/>
        <v>2.8660000000000001E-2</v>
      </c>
      <c r="K266" s="71">
        <f t="shared" si="95"/>
        <v>44337</v>
      </c>
      <c r="L266" s="72">
        <f t="shared" si="96"/>
        <v>28</v>
      </c>
      <c r="M266" s="73">
        <f t="shared" si="97"/>
        <v>28</v>
      </c>
      <c r="N266" s="74">
        <f t="shared" si="90"/>
        <v>1.0031445990000001</v>
      </c>
      <c r="O266" s="74">
        <f t="shared" ca="1" si="91"/>
        <v>1.0071670580000001</v>
      </c>
      <c r="P266" s="73">
        <f t="shared" si="98"/>
        <v>0</v>
      </c>
      <c r="Q266" s="70">
        <f t="shared" ca="1" si="99"/>
        <v>5.5105500699999999</v>
      </c>
      <c r="R266" s="70">
        <f t="shared" si="100"/>
        <v>0</v>
      </c>
      <c r="S266" s="75" t="str">
        <f t="shared" si="101"/>
        <v>A+J=</v>
      </c>
      <c r="T266" s="71">
        <f t="shared" si="102"/>
        <v>44431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8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15">
      <c r="A267" s="120">
        <f t="shared" si="103"/>
        <v>44379</v>
      </c>
      <c r="B267" s="81">
        <f t="shared" ca="1" si="104"/>
        <v>774.59434546</v>
      </c>
      <c r="C267" s="70">
        <f t="shared" si="92"/>
        <v>768.87197962000005</v>
      </c>
      <c r="D267" s="62">
        <f t="shared" si="93"/>
        <v>44379</v>
      </c>
      <c r="E267" s="11">
        <f ca="1">IF(D267&lt;$B$1,VLOOKUP(D267,[1]DI!$A$4:$B$15000,2),0)</f>
        <v>4.1500000000000002E-2</v>
      </c>
      <c r="F267" s="12">
        <f t="shared" ca="1" si="89"/>
        <v>1.00016137</v>
      </c>
      <c r="G267" s="70">
        <f ca="1">(TRUNC(PRODUCT($F$12:$F266),16))</f>
        <v>1.0231875399891199</v>
      </c>
      <c r="H267" s="70">
        <f t="shared" ca="1" si="105"/>
        <v>1.0189366722658499</v>
      </c>
      <c r="I267" s="70">
        <f t="shared" ca="1" si="106"/>
        <v>1.00417187</v>
      </c>
      <c r="J267" s="142">
        <f t="shared" si="94"/>
        <v>2.8660000000000001E-2</v>
      </c>
      <c r="K267" s="71">
        <f t="shared" si="95"/>
        <v>44337</v>
      </c>
      <c r="L267" s="72">
        <f t="shared" si="96"/>
        <v>29</v>
      </c>
      <c r="M267" s="73">
        <f t="shared" si="97"/>
        <v>29</v>
      </c>
      <c r="N267" s="74">
        <f t="shared" si="90"/>
        <v>1.0032570890000001</v>
      </c>
      <c r="O267" s="74">
        <f t="shared" ca="1" si="91"/>
        <v>1.0074425469999999</v>
      </c>
      <c r="P267" s="73">
        <f t="shared" si="98"/>
        <v>0</v>
      </c>
      <c r="Q267" s="70">
        <f t="shared" ca="1" si="99"/>
        <v>5.7223658400000001</v>
      </c>
      <c r="R267" s="70">
        <f t="shared" si="100"/>
        <v>0</v>
      </c>
      <c r="S267" s="75" t="str">
        <f t="shared" si="101"/>
        <v>A+J=</v>
      </c>
      <c r="T267" s="71">
        <f t="shared" si="102"/>
        <v>44431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8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15">
      <c r="A268" s="120">
        <f t="shared" si="103"/>
        <v>44382</v>
      </c>
      <c r="B268" s="81">
        <f t="shared" ca="1" si="104"/>
        <v>774.80621429000007</v>
      </c>
      <c r="C268" s="70">
        <f t="shared" si="92"/>
        <v>768.87197962000005</v>
      </c>
      <c r="D268" s="62">
        <f t="shared" si="93"/>
        <v>44382</v>
      </c>
      <c r="E268" s="11">
        <f ca="1">IF(D268&lt;$B$1,VLOOKUP(D268,[1]DI!$A$4:$B$15000,2),0)</f>
        <v>4.1500000000000002E-2</v>
      </c>
      <c r="F268" s="12">
        <f t="shared" ref="F268:F331" ca="1" si="107">IF(A268&lt;A$9,1,ROUND(((1+E268)^(1/252)),8))</f>
        <v>1.00016137</v>
      </c>
      <c r="G268" s="70">
        <f ca="1">(TRUNC(PRODUCT($F$12:$F267),16))</f>
        <v>1.02335265176245</v>
      </c>
      <c r="H268" s="70">
        <f t="shared" ca="1" si="105"/>
        <v>1.0189366722658499</v>
      </c>
      <c r="I268" s="70">
        <f t="shared" ca="1" si="106"/>
        <v>1.0043339099999999</v>
      </c>
      <c r="J268" s="142">
        <f t="shared" si="94"/>
        <v>2.8660000000000001E-2</v>
      </c>
      <c r="K268" s="71">
        <f t="shared" si="95"/>
        <v>44337</v>
      </c>
      <c r="L268" s="72">
        <f t="shared" si="96"/>
        <v>30</v>
      </c>
      <c r="M268" s="73">
        <f t="shared" si="97"/>
        <v>30</v>
      </c>
      <c r="N268" s="74">
        <f t="shared" ref="N268:N331" si="108">ROUND((J268+1)^(M268/252),9)</f>
        <v>1.003369591</v>
      </c>
      <c r="O268" s="74">
        <f t="shared" ref="O268:O331" ca="1" si="109">ROUND(I268*N268,9)</f>
        <v>1.0077181049999999</v>
      </c>
      <c r="P268" s="73">
        <f t="shared" si="98"/>
        <v>0</v>
      </c>
      <c r="Q268" s="70">
        <f t="shared" ca="1" si="99"/>
        <v>5.9342346700000004</v>
      </c>
      <c r="R268" s="70">
        <f t="shared" si="100"/>
        <v>0</v>
      </c>
      <c r="S268" s="75" t="str">
        <f t="shared" si="101"/>
        <v>A+J=</v>
      </c>
      <c r="T268" s="71">
        <f t="shared" si="102"/>
        <v>44431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8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15">
      <c r="A269" s="120">
        <f t="shared" si="103"/>
        <v>44383</v>
      </c>
      <c r="B269" s="81">
        <f t="shared" ca="1" si="104"/>
        <v>775.01814308000007</v>
      </c>
      <c r="C269" s="70">
        <f t="shared" ref="C269:C332" si="110">(C268-R268)</f>
        <v>768.87197962000005</v>
      </c>
      <c r="D269" s="62">
        <f t="shared" ref="D269:D332" si="111">WORKDAY($A269,0,U$72:U$214)</f>
        <v>44383</v>
      </c>
      <c r="E269" s="11">
        <f ca="1">IF(D269&lt;$B$1,VLOOKUP(D269,[1]DI!$A$4:$B$15000,2),0)</f>
        <v>4.1500000000000002E-2</v>
      </c>
      <c r="F269" s="12">
        <f t="shared" ca="1" si="107"/>
        <v>1.00016137</v>
      </c>
      <c r="G269" s="70">
        <f ca="1">(TRUNC(PRODUCT($F$12:$F268),16))</f>
        <v>1.02351779017987</v>
      </c>
      <c r="H269" s="70">
        <f t="shared" ca="1" si="105"/>
        <v>1.0189366722658499</v>
      </c>
      <c r="I269" s="70">
        <f t="shared" ca="1" si="106"/>
        <v>1.00449598</v>
      </c>
      <c r="J269" s="142">
        <f t="shared" ref="J269:J332" si="112">J268</f>
        <v>2.8660000000000001E-2</v>
      </c>
      <c r="K269" s="71">
        <f t="shared" ref="K269:K332" si="113">IF(P268&gt;0,VLOOKUP(P268,V$12:AF$48,2),K268)</f>
        <v>44337</v>
      </c>
      <c r="L269" s="72">
        <f t="shared" ref="L269:L332" si="114">IF(A269&gt;K269,IF(NETWORKDAYS(K269,A269,$V$72:$V$436)-1=0,1,NETWORKDAYS(K269,A269,$V$72:$V$436)-1),0)</f>
        <v>31</v>
      </c>
      <c r="M269" s="73">
        <f t="shared" ref="M269:M332" si="115">IF(AND(L269=1,L268=1),1,IF(L269&gt;0,IF(L269=L268,L269+1,L269),0))</f>
        <v>31</v>
      </c>
      <c r="N269" s="74">
        <f t="shared" si="108"/>
        <v>1.0034821060000001</v>
      </c>
      <c r="O269" s="74">
        <f t="shared" ca="1" si="109"/>
        <v>1.0079937409999999</v>
      </c>
      <c r="P269" s="73">
        <f t="shared" ref="P269:P332" si="116">IF(VLOOKUP(A269,W$12:AD$60,8)=VLOOKUP(A268,W$12:AD$60,8),0,VLOOKUP(A269,W$12:AD$60,8))</f>
        <v>0</v>
      </c>
      <c r="Q269" s="70">
        <f t="shared" ref="Q269:Q332" ca="1" si="117">TRUNC(((O269-1)*C269),8)</f>
        <v>6.1461634600000004</v>
      </c>
      <c r="R269" s="70">
        <f t="shared" ref="R269:R332" si="118">IF(P269&gt;0,VLOOKUP(P269,$V$12:$AA$60,6),0)</f>
        <v>0</v>
      </c>
      <c r="S269" s="75" t="str">
        <f t="shared" ref="S269:S332" si="119">IF(P268&gt;0,VLOOKUP(P268,V$12:AF$60,10),S268)</f>
        <v>A+J=</v>
      </c>
      <c r="T269" s="71">
        <f t="shared" ref="T269:T332" si="120">IF(P268&gt;0,VLOOKUP(P268,V$12:AF$60,11),T268)</f>
        <v>44431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8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15">
      <c r="A270" s="120">
        <f t="shared" ref="A270:A333" si="121">WORKDAY($A269,1,V$72:V$214)</f>
        <v>44384</v>
      </c>
      <c r="B270" s="81">
        <f t="shared" ref="B270:B333" ca="1" si="122">IF(A270&lt;=TODAY(),C270+Q270,IF(AND(A270&gt;TODAY(),A270&lt;=$B$1),IF(VLOOKUP(TODAY(),$A$10:$E$10000,4,FALSE)=0,"n.d",C270+Q270),"n.d"))</f>
        <v>775.23012647000007</v>
      </c>
      <c r="C270" s="70">
        <f t="shared" si="110"/>
        <v>768.87197962000005</v>
      </c>
      <c r="D270" s="62">
        <f t="shared" si="111"/>
        <v>44384</v>
      </c>
      <c r="E270" s="11">
        <f ca="1">IF(D270&lt;$B$1,VLOOKUP(D270,[1]DI!$A$4:$B$15000,2),0)</f>
        <v>4.1500000000000002E-2</v>
      </c>
      <c r="F270" s="12">
        <f t="shared" ca="1" si="107"/>
        <v>1.00016137</v>
      </c>
      <c r="G270" s="70">
        <f ca="1">(TRUNC(PRODUCT($F$12:$F269),16))</f>
        <v>1.0236829552456701</v>
      </c>
      <c r="H270" s="70">
        <f t="shared" ref="H270:H333" ca="1" si="123">IF(P269&gt;0,G269,H269)</f>
        <v>1.0189366722658499</v>
      </c>
      <c r="I270" s="70">
        <f t="shared" ref="I270:I333" ca="1" si="124">ROUND(G270/H270,8)</f>
        <v>1.0046580700000001</v>
      </c>
      <c r="J270" s="142">
        <f t="shared" si="112"/>
        <v>2.8660000000000001E-2</v>
      </c>
      <c r="K270" s="71">
        <f t="shared" si="113"/>
        <v>44337</v>
      </c>
      <c r="L270" s="72">
        <f t="shared" si="114"/>
        <v>32</v>
      </c>
      <c r="M270" s="73">
        <f t="shared" si="115"/>
        <v>32</v>
      </c>
      <c r="N270" s="74">
        <f t="shared" si="108"/>
        <v>1.0035946339999999</v>
      </c>
      <c r="O270" s="74">
        <f t="shared" ca="1" si="109"/>
        <v>1.0082694480000001</v>
      </c>
      <c r="P270" s="73">
        <f t="shared" si="116"/>
        <v>0</v>
      </c>
      <c r="Q270" s="70">
        <f t="shared" ca="1" si="117"/>
        <v>6.3581468499999998</v>
      </c>
      <c r="R270" s="70">
        <f t="shared" si="118"/>
        <v>0</v>
      </c>
      <c r="S270" s="75" t="str">
        <f t="shared" si="119"/>
        <v>A+J=</v>
      </c>
      <c r="T270" s="71">
        <f t="shared" si="120"/>
        <v>44431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8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15">
      <c r="A271" s="120">
        <f t="shared" si="121"/>
        <v>44385</v>
      </c>
      <c r="B271" s="81">
        <f t="shared" ca="1" si="122"/>
        <v>775.44217752000009</v>
      </c>
      <c r="C271" s="70">
        <f t="shared" si="110"/>
        <v>768.87197962000005</v>
      </c>
      <c r="D271" s="62">
        <f t="shared" si="111"/>
        <v>44385</v>
      </c>
      <c r="E271" s="11">
        <f ca="1">IF(D271&lt;$B$1,VLOOKUP(D271,[1]DI!$A$4:$B$15000,2),0)</f>
        <v>4.1500000000000002E-2</v>
      </c>
      <c r="F271" s="12">
        <f t="shared" ca="1" si="107"/>
        <v>1.00016137</v>
      </c>
      <c r="G271" s="70">
        <f ca="1">(TRUNC(PRODUCT($F$12:$F270),16))</f>
        <v>1.02384814696416</v>
      </c>
      <c r="H271" s="70">
        <f t="shared" ca="1" si="123"/>
        <v>1.0189366722658499</v>
      </c>
      <c r="I271" s="70">
        <f t="shared" ca="1" si="124"/>
        <v>1.0048201999999999</v>
      </c>
      <c r="J271" s="142">
        <f t="shared" si="112"/>
        <v>2.8660000000000001E-2</v>
      </c>
      <c r="K271" s="71">
        <f t="shared" si="113"/>
        <v>44337</v>
      </c>
      <c r="L271" s="72">
        <f t="shared" si="114"/>
        <v>33</v>
      </c>
      <c r="M271" s="73">
        <f t="shared" si="115"/>
        <v>33</v>
      </c>
      <c r="N271" s="74">
        <f t="shared" si="108"/>
        <v>1.0037071740000001</v>
      </c>
      <c r="O271" s="74">
        <f t="shared" ca="1" si="109"/>
        <v>1.0085452429999999</v>
      </c>
      <c r="P271" s="73">
        <f t="shared" si="116"/>
        <v>0</v>
      </c>
      <c r="Q271" s="70">
        <f t="shared" ca="1" si="117"/>
        <v>6.5701979000000001</v>
      </c>
      <c r="R271" s="70">
        <f t="shared" si="118"/>
        <v>0</v>
      </c>
      <c r="S271" s="75" t="str">
        <f t="shared" si="119"/>
        <v>A+J=</v>
      </c>
      <c r="T271" s="71">
        <f t="shared" si="120"/>
        <v>44431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8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15">
      <c r="A272" s="120">
        <f t="shared" si="121"/>
        <v>44386</v>
      </c>
      <c r="B272" s="81">
        <f t="shared" ca="1" si="122"/>
        <v>775.65427470000009</v>
      </c>
      <c r="C272" s="70">
        <f t="shared" si="110"/>
        <v>768.87197962000005</v>
      </c>
      <c r="D272" s="62">
        <f t="shared" si="111"/>
        <v>44386</v>
      </c>
      <c r="E272" s="11">
        <f ca="1">IF(D272&lt;$B$1,VLOOKUP(D272,[1]DI!$A$4:$B$15000,2),0)</f>
        <v>4.1500000000000002E-2</v>
      </c>
      <c r="F272" s="12">
        <f t="shared" ca="1" si="107"/>
        <v>1.00016137</v>
      </c>
      <c r="G272" s="70">
        <f ca="1">(TRUNC(PRODUCT($F$12:$F271),16))</f>
        <v>1.0240133653396299</v>
      </c>
      <c r="H272" s="70">
        <f t="shared" ca="1" si="123"/>
        <v>1.0189366722658499</v>
      </c>
      <c r="I272" s="70">
        <f t="shared" ca="1" si="124"/>
        <v>1.00498234</v>
      </c>
      <c r="J272" s="142">
        <f t="shared" si="112"/>
        <v>2.8660000000000001E-2</v>
      </c>
      <c r="K272" s="71">
        <f t="shared" si="113"/>
        <v>44337</v>
      </c>
      <c r="L272" s="72">
        <f t="shared" si="114"/>
        <v>34</v>
      </c>
      <c r="M272" s="73">
        <f t="shared" si="115"/>
        <v>34</v>
      </c>
      <c r="N272" s="74">
        <f t="shared" si="108"/>
        <v>1.003819727</v>
      </c>
      <c r="O272" s="74">
        <f t="shared" ca="1" si="109"/>
        <v>1.0088210980000001</v>
      </c>
      <c r="P272" s="73">
        <f t="shared" si="116"/>
        <v>0</v>
      </c>
      <c r="Q272" s="70">
        <f t="shared" ca="1" si="117"/>
        <v>6.7822950799999999</v>
      </c>
      <c r="R272" s="70">
        <f t="shared" si="118"/>
        <v>0</v>
      </c>
      <c r="S272" s="75" t="str">
        <f t="shared" si="119"/>
        <v>A+J=</v>
      </c>
      <c r="T272" s="71">
        <f t="shared" si="120"/>
        <v>44431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8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201" x14ac:dyDescent="0.15">
      <c r="A273" s="120">
        <f t="shared" si="121"/>
        <v>44389</v>
      </c>
      <c r="B273" s="81">
        <f t="shared" ca="1" si="122"/>
        <v>775.86644031000003</v>
      </c>
      <c r="C273" s="70">
        <f t="shared" si="110"/>
        <v>768.87197962000005</v>
      </c>
      <c r="D273" s="62">
        <f t="shared" si="111"/>
        <v>44389</v>
      </c>
      <c r="E273" s="11">
        <f ca="1">IF(D273&lt;$B$1,VLOOKUP(D273,[1]DI!$A$4:$B$15000,2),0)</f>
        <v>4.1500000000000002E-2</v>
      </c>
      <c r="F273" s="12">
        <f t="shared" ca="1" si="107"/>
        <v>1.00016137</v>
      </c>
      <c r="G273" s="70">
        <f ca="1">(TRUNC(PRODUCT($F$12:$F272),16))</f>
        <v>1.0241786103763999</v>
      </c>
      <c r="H273" s="70">
        <f t="shared" ca="1" si="123"/>
        <v>1.0189366722658499</v>
      </c>
      <c r="I273" s="70">
        <f t="shared" ca="1" si="124"/>
        <v>1.00514452</v>
      </c>
      <c r="J273" s="142">
        <f t="shared" si="112"/>
        <v>2.8660000000000001E-2</v>
      </c>
      <c r="K273" s="71">
        <f t="shared" si="113"/>
        <v>44337</v>
      </c>
      <c r="L273" s="72">
        <f t="shared" si="114"/>
        <v>35</v>
      </c>
      <c r="M273" s="73">
        <f t="shared" si="115"/>
        <v>35</v>
      </c>
      <c r="N273" s="74">
        <f t="shared" si="108"/>
        <v>1.003932292</v>
      </c>
      <c r="O273" s="74">
        <f t="shared" ca="1" si="109"/>
        <v>1.0090970420000001</v>
      </c>
      <c r="P273" s="73">
        <f t="shared" si="116"/>
        <v>0</v>
      </c>
      <c r="Q273" s="70">
        <f t="shared" ca="1" si="117"/>
        <v>6.9944606900000004</v>
      </c>
      <c r="R273" s="70">
        <f t="shared" si="118"/>
        <v>0</v>
      </c>
      <c r="S273" s="75" t="str">
        <f t="shared" si="119"/>
        <v>A+J=</v>
      </c>
      <c r="T273" s="71">
        <f t="shared" si="120"/>
        <v>44431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8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201" x14ac:dyDescent="0.15">
      <c r="A274" s="120">
        <f t="shared" si="121"/>
        <v>44390</v>
      </c>
      <c r="B274" s="81">
        <f t="shared" ca="1" si="122"/>
        <v>776.07865974000003</v>
      </c>
      <c r="C274" s="70">
        <f t="shared" si="110"/>
        <v>768.87197962000005</v>
      </c>
      <c r="D274" s="62">
        <f t="shared" si="111"/>
        <v>44390</v>
      </c>
      <c r="E274" s="11">
        <f ca="1">IF(D274&lt;$B$1,VLOOKUP(D274,[1]DI!$A$4:$B$15000,2),0)</f>
        <v>4.1500000000000002E-2</v>
      </c>
      <c r="F274" s="12">
        <f t="shared" ca="1" si="107"/>
        <v>1.00016137</v>
      </c>
      <c r="G274" s="70">
        <f ca="1">(TRUNC(PRODUCT($F$12:$F273),16))</f>
        <v>1.02434388207875</v>
      </c>
      <c r="H274" s="70">
        <f t="shared" ca="1" si="123"/>
        <v>1.0189366722658499</v>
      </c>
      <c r="I274" s="70">
        <f t="shared" ca="1" si="124"/>
        <v>1.0053067200000001</v>
      </c>
      <c r="J274" s="142">
        <f t="shared" si="112"/>
        <v>2.8660000000000001E-2</v>
      </c>
      <c r="K274" s="71">
        <f t="shared" si="113"/>
        <v>44337</v>
      </c>
      <c r="L274" s="72">
        <f t="shared" si="114"/>
        <v>36</v>
      </c>
      <c r="M274" s="73">
        <f t="shared" si="115"/>
        <v>36</v>
      </c>
      <c r="N274" s="74">
        <f t="shared" si="108"/>
        <v>1.0040448710000001</v>
      </c>
      <c r="O274" s="74">
        <f t="shared" ca="1" si="109"/>
        <v>1.009373056</v>
      </c>
      <c r="P274" s="73">
        <f t="shared" si="116"/>
        <v>0</v>
      </c>
      <c r="Q274" s="70">
        <f t="shared" ca="1" si="117"/>
        <v>7.2066801199999997</v>
      </c>
      <c r="R274" s="70">
        <f t="shared" si="118"/>
        <v>0</v>
      </c>
      <c r="S274" s="75" t="str">
        <f t="shared" si="119"/>
        <v>A+J=</v>
      </c>
      <c r="T274" s="71">
        <f t="shared" si="120"/>
        <v>44431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8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201" x14ac:dyDescent="0.15">
      <c r="A275" s="120">
        <f t="shared" si="121"/>
        <v>44391</v>
      </c>
      <c r="B275" s="81">
        <f t="shared" ca="1" si="122"/>
        <v>776.29093145000002</v>
      </c>
      <c r="C275" s="70">
        <f t="shared" si="110"/>
        <v>768.87197962000005</v>
      </c>
      <c r="D275" s="62">
        <f t="shared" si="111"/>
        <v>44391</v>
      </c>
      <c r="E275" s="11">
        <f ca="1">IF(D275&lt;$B$1,VLOOKUP(D275,[1]DI!$A$4:$B$15000,2),0)</f>
        <v>4.1500000000000002E-2</v>
      </c>
      <c r="F275" s="12">
        <f t="shared" ca="1" si="107"/>
        <v>1.00016137</v>
      </c>
      <c r="G275" s="70">
        <f ca="1">(TRUNC(PRODUCT($F$12:$F274),16))</f>
        <v>1.024509180451</v>
      </c>
      <c r="H275" s="70">
        <f t="shared" ca="1" si="123"/>
        <v>1.0189366722658499</v>
      </c>
      <c r="I275" s="70">
        <f t="shared" ca="1" si="124"/>
        <v>1.0054689400000001</v>
      </c>
      <c r="J275" s="142">
        <f t="shared" si="112"/>
        <v>2.8660000000000001E-2</v>
      </c>
      <c r="K275" s="71">
        <f t="shared" si="113"/>
        <v>44337</v>
      </c>
      <c r="L275" s="72">
        <f t="shared" si="114"/>
        <v>37</v>
      </c>
      <c r="M275" s="73">
        <f t="shared" si="115"/>
        <v>37</v>
      </c>
      <c r="N275" s="74">
        <f t="shared" si="108"/>
        <v>1.0041574609999999</v>
      </c>
      <c r="O275" s="74">
        <f t="shared" ca="1" si="109"/>
        <v>1.0096491379999999</v>
      </c>
      <c r="P275" s="73">
        <f t="shared" si="116"/>
        <v>0</v>
      </c>
      <c r="Q275" s="70">
        <f t="shared" ca="1" si="117"/>
        <v>7.4189518300000001</v>
      </c>
      <c r="R275" s="70">
        <f t="shared" si="118"/>
        <v>0</v>
      </c>
      <c r="S275" s="75" t="str">
        <f t="shared" si="119"/>
        <v>A+J=</v>
      </c>
      <c r="T275" s="71">
        <f t="shared" si="120"/>
        <v>44431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8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201" x14ac:dyDescent="0.15">
      <c r="A276" s="120">
        <f t="shared" si="121"/>
        <v>44392</v>
      </c>
      <c r="B276" s="81">
        <f t="shared" ca="1" si="122"/>
        <v>776.50327313000003</v>
      </c>
      <c r="C276" s="70">
        <f t="shared" si="110"/>
        <v>768.87197962000005</v>
      </c>
      <c r="D276" s="62">
        <f t="shared" si="111"/>
        <v>44392</v>
      </c>
      <c r="E276" s="11">
        <f ca="1">IF(D276&lt;$B$1,VLOOKUP(D276,[1]DI!$A$4:$B$15000,2),0)</f>
        <v>4.1500000000000002E-2</v>
      </c>
      <c r="F276" s="12">
        <f t="shared" ca="1" si="107"/>
        <v>1.00016137</v>
      </c>
      <c r="G276" s="70">
        <f ca="1">(TRUNC(PRODUCT($F$12:$F275),16))</f>
        <v>1.02467450549745</v>
      </c>
      <c r="H276" s="70">
        <f t="shared" ca="1" si="123"/>
        <v>1.0189366722658499</v>
      </c>
      <c r="I276" s="70">
        <f t="shared" ca="1" si="124"/>
        <v>1.0056312000000001</v>
      </c>
      <c r="J276" s="142">
        <f t="shared" si="112"/>
        <v>2.8660000000000001E-2</v>
      </c>
      <c r="K276" s="71">
        <f t="shared" si="113"/>
        <v>44337</v>
      </c>
      <c r="L276" s="72">
        <f t="shared" si="114"/>
        <v>38</v>
      </c>
      <c r="M276" s="73">
        <f t="shared" si="115"/>
        <v>38</v>
      </c>
      <c r="N276" s="74">
        <f t="shared" si="108"/>
        <v>1.004270065</v>
      </c>
      <c r="O276" s="74">
        <f t="shared" ca="1" si="109"/>
        <v>1.0099253109999999</v>
      </c>
      <c r="P276" s="73">
        <f t="shared" si="116"/>
        <v>0</v>
      </c>
      <c r="Q276" s="70">
        <f t="shared" ca="1" si="117"/>
        <v>7.6312935099999999</v>
      </c>
      <c r="R276" s="70">
        <f t="shared" si="118"/>
        <v>0</v>
      </c>
      <c r="S276" s="75" t="str">
        <f t="shared" si="119"/>
        <v>A+J=</v>
      </c>
      <c r="T276" s="71">
        <f t="shared" si="120"/>
        <v>44431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8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201" x14ac:dyDescent="0.15">
      <c r="A277" s="120">
        <f t="shared" si="121"/>
        <v>44393</v>
      </c>
      <c r="B277" s="81">
        <f t="shared" ca="1" si="122"/>
        <v>776.71566710000002</v>
      </c>
      <c r="C277" s="70">
        <f t="shared" si="110"/>
        <v>768.87197962000005</v>
      </c>
      <c r="D277" s="62">
        <f t="shared" si="111"/>
        <v>44393</v>
      </c>
      <c r="E277" s="11">
        <f ca="1">IF(D277&lt;$B$1,VLOOKUP(D277,[1]DI!$A$4:$B$15000,2),0)</f>
        <v>4.1500000000000002E-2</v>
      </c>
      <c r="F277" s="12">
        <f t="shared" ca="1" si="107"/>
        <v>1.00016137</v>
      </c>
      <c r="G277" s="70">
        <f ca="1">(TRUNC(PRODUCT($F$12:$F276),16))</f>
        <v>1.02483985722241</v>
      </c>
      <c r="H277" s="70">
        <f t="shared" ca="1" si="123"/>
        <v>1.0189366722658499</v>
      </c>
      <c r="I277" s="70">
        <f t="shared" ca="1" si="124"/>
        <v>1.0057934799999999</v>
      </c>
      <c r="J277" s="142">
        <f t="shared" si="112"/>
        <v>2.8660000000000001E-2</v>
      </c>
      <c r="K277" s="71">
        <f t="shared" si="113"/>
        <v>44337</v>
      </c>
      <c r="L277" s="72">
        <f t="shared" si="114"/>
        <v>39</v>
      </c>
      <c r="M277" s="73">
        <f t="shared" si="115"/>
        <v>39</v>
      </c>
      <c r="N277" s="74">
        <f t="shared" si="108"/>
        <v>1.0043826810000001</v>
      </c>
      <c r="O277" s="74">
        <f t="shared" ca="1" si="109"/>
        <v>1.0102015520000001</v>
      </c>
      <c r="P277" s="73">
        <f t="shared" si="116"/>
        <v>0</v>
      </c>
      <c r="Q277" s="70">
        <f t="shared" ca="1" si="117"/>
        <v>7.8436874799999998</v>
      </c>
      <c r="R277" s="70">
        <f t="shared" si="118"/>
        <v>0</v>
      </c>
      <c r="S277" s="75" t="str">
        <f t="shared" si="119"/>
        <v>A+J=</v>
      </c>
      <c r="T277" s="71">
        <f t="shared" si="120"/>
        <v>44431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8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201" x14ac:dyDescent="0.15">
      <c r="A278" s="120">
        <f t="shared" si="121"/>
        <v>44396</v>
      </c>
      <c r="B278" s="81">
        <f t="shared" ca="1" si="122"/>
        <v>776.92811411000002</v>
      </c>
      <c r="C278" s="70">
        <f t="shared" si="110"/>
        <v>768.87197962000005</v>
      </c>
      <c r="D278" s="62">
        <f t="shared" si="111"/>
        <v>44396</v>
      </c>
      <c r="E278" s="11">
        <f ca="1">IF(D278&lt;$B$1,VLOOKUP(D278,[1]DI!$A$4:$B$15000,2),0)</f>
        <v>4.1500000000000002E-2</v>
      </c>
      <c r="F278" s="12">
        <f t="shared" ca="1" si="107"/>
        <v>1.00016137</v>
      </c>
      <c r="G278" s="70">
        <f ca="1">(TRUNC(PRODUCT($F$12:$F277),16))</f>
        <v>1.02500523563017</v>
      </c>
      <c r="H278" s="70">
        <f t="shared" ca="1" si="123"/>
        <v>1.0189366722658499</v>
      </c>
      <c r="I278" s="70">
        <f t="shared" ca="1" si="124"/>
        <v>1.0059557800000001</v>
      </c>
      <c r="J278" s="142">
        <f t="shared" si="112"/>
        <v>2.8660000000000001E-2</v>
      </c>
      <c r="K278" s="71">
        <f t="shared" si="113"/>
        <v>44337</v>
      </c>
      <c r="L278" s="72">
        <f t="shared" si="114"/>
        <v>40</v>
      </c>
      <c r="M278" s="73">
        <f t="shared" si="115"/>
        <v>40</v>
      </c>
      <c r="N278" s="74">
        <f t="shared" si="108"/>
        <v>1.0044953089999999</v>
      </c>
      <c r="O278" s="74">
        <f t="shared" ca="1" si="109"/>
        <v>1.0104778619999999</v>
      </c>
      <c r="P278" s="73">
        <f t="shared" si="116"/>
        <v>0</v>
      </c>
      <c r="Q278" s="70">
        <f t="shared" ca="1" si="117"/>
        <v>8.0561344899999998</v>
      </c>
      <c r="R278" s="70">
        <f t="shared" si="118"/>
        <v>0</v>
      </c>
      <c r="S278" s="75" t="str">
        <f t="shared" si="119"/>
        <v>A+J=</v>
      </c>
      <c r="T278" s="71">
        <f t="shared" si="120"/>
        <v>44431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8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201" x14ac:dyDescent="0.15">
      <c r="A279" s="120">
        <f t="shared" si="121"/>
        <v>44397</v>
      </c>
      <c r="B279" s="81">
        <f t="shared" ca="1" si="122"/>
        <v>777.1406234100001</v>
      </c>
      <c r="C279" s="70">
        <f t="shared" si="110"/>
        <v>768.87197962000005</v>
      </c>
      <c r="D279" s="62">
        <f t="shared" si="111"/>
        <v>44397</v>
      </c>
      <c r="E279" s="11">
        <f ca="1">IF(D279&lt;$B$1,VLOOKUP(D279,[1]DI!$A$4:$B$15000,2),0)</f>
        <v>4.1500000000000002E-2</v>
      </c>
      <c r="F279" s="12">
        <f t="shared" ca="1" si="107"/>
        <v>1.00016137</v>
      </c>
      <c r="G279" s="70">
        <f ca="1">(TRUNC(PRODUCT($F$12:$F278),16))</f>
        <v>1.02517064072504</v>
      </c>
      <c r="H279" s="70">
        <f t="shared" ca="1" si="123"/>
        <v>1.0189366722658499</v>
      </c>
      <c r="I279" s="70">
        <f t="shared" ca="1" si="124"/>
        <v>1.0061181100000001</v>
      </c>
      <c r="J279" s="142">
        <f t="shared" si="112"/>
        <v>2.8660000000000001E-2</v>
      </c>
      <c r="K279" s="71">
        <f t="shared" si="113"/>
        <v>44337</v>
      </c>
      <c r="L279" s="72">
        <f t="shared" si="114"/>
        <v>41</v>
      </c>
      <c r="M279" s="73">
        <f t="shared" si="115"/>
        <v>41</v>
      </c>
      <c r="N279" s="74">
        <f t="shared" si="108"/>
        <v>1.0046079510000001</v>
      </c>
      <c r="O279" s="74">
        <f t="shared" ca="1" si="109"/>
        <v>1.010754253</v>
      </c>
      <c r="P279" s="73">
        <f t="shared" si="116"/>
        <v>0</v>
      </c>
      <c r="Q279" s="70">
        <f t="shared" ca="1" si="117"/>
        <v>8.2686437900000005</v>
      </c>
      <c r="R279" s="70">
        <f t="shared" si="118"/>
        <v>0</v>
      </c>
      <c r="S279" s="75" t="str">
        <f t="shared" si="119"/>
        <v>A+J=</v>
      </c>
      <c r="T279" s="71">
        <f t="shared" si="120"/>
        <v>44431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8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201" x14ac:dyDescent="0.15">
      <c r="A280" s="120">
        <f t="shared" si="121"/>
        <v>44398</v>
      </c>
      <c r="B280" s="81">
        <f t="shared" ca="1" si="122"/>
        <v>777.35319344000004</v>
      </c>
      <c r="C280" s="70">
        <f t="shared" si="110"/>
        <v>768.87197962000005</v>
      </c>
      <c r="D280" s="62">
        <f t="shared" si="111"/>
        <v>44398</v>
      </c>
      <c r="E280" s="11">
        <f ca="1">IF(D280&lt;$B$1,VLOOKUP(D280,[1]DI!$A$4:$B$15000,2),0)</f>
        <v>4.1500000000000002E-2</v>
      </c>
      <c r="F280" s="12">
        <f t="shared" ca="1" si="107"/>
        <v>1.00016137</v>
      </c>
      <c r="G280" s="70">
        <f ca="1">(TRUNC(PRODUCT($F$12:$F279),16))</f>
        <v>1.0253360725113301</v>
      </c>
      <c r="H280" s="70">
        <f t="shared" ca="1" si="123"/>
        <v>1.0189366722658499</v>
      </c>
      <c r="I280" s="70">
        <f t="shared" ca="1" si="124"/>
        <v>1.0062804700000001</v>
      </c>
      <c r="J280" s="142">
        <f t="shared" si="112"/>
        <v>2.8660000000000001E-2</v>
      </c>
      <c r="K280" s="71">
        <f t="shared" si="113"/>
        <v>44337</v>
      </c>
      <c r="L280" s="72">
        <f t="shared" si="114"/>
        <v>42</v>
      </c>
      <c r="M280" s="73">
        <f t="shared" si="115"/>
        <v>42</v>
      </c>
      <c r="N280" s="74">
        <f t="shared" si="108"/>
        <v>1.0047206049999999</v>
      </c>
      <c r="O280" s="74">
        <f t="shared" ca="1" si="109"/>
        <v>1.011030723</v>
      </c>
      <c r="P280" s="73">
        <f t="shared" si="116"/>
        <v>0</v>
      </c>
      <c r="Q280" s="70">
        <f t="shared" ca="1" si="117"/>
        <v>8.4812138200000007</v>
      </c>
      <c r="R280" s="70">
        <f t="shared" si="118"/>
        <v>0</v>
      </c>
      <c r="S280" s="75" t="str">
        <f t="shared" si="119"/>
        <v>A+J=</v>
      </c>
      <c r="T280" s="71">
        <f t="shared" si="120"/>
        <v>44431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8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201" x14ac:dyDescent="0.15">
      <c r="A281" s="120">
        <f t="shared" si="121"/>
        <v>44399</v>
      </c>
      <c r="B281" s="81">
        <f t="shared" ca="1" si="122"/>
        <v>777.56581576000008</v>
      </c>
      <c r="C281" s="70">
        <f t="shared" si="110"/>
        <v>768.87197962000005</v>
      </c>
      <c r="D281" s="62">
        <f t="shared" si="111"/>
        <v>44399</v>
      </c>
      <c r="E281" s="11">
        <f ca="1">IF(D281&lt;$B$1,VLOOKUP(D281,[1]DI!$A$4:$B$15000,2),0)</f>
        <v>4.1500000000000002E-2</v>
      </c>
      <c r="F281" s="12">
        <f t="shared" ca="1" si="107"/>
        <v>1.00016137</v>
      </c>
      <c r="G281" s="70">
        <f ca="1">(TRUNC(PRODUCT($F$12:$F280),16))</f>
        <v>1.02550153099335</v>
      </c>
      <c r="H281" s="70">
        <f t="shared" ca="1" si="123"/>
        <v>1.0189366722658499</v>
      </c>
      <c r="I281" s="70">
        <f t="shared" ca="1" si="124"/>
        <v>1.00644285</v>
      </c>
      <c r="J281" s="142">
        <f t="shared" si="112"/>
        <v>2.8660000000000001E-2</v>
      </c>
      <c r="K281" s="71">
        <f t="shared" si="113"/>
        <v>44337</v>
      </c>
      <c r="L281" s="72">
        <f t="shared" si="114"/>
        <v>43</v>
      </c>
      <c r="M281" s="73">
        <f t="shared" si="115"/>
        <v>43</v>
      </c>
      <c r="N281" s="74">
        <f t="shared" si="108"/>
        <v>1.0048332710000001</v>
      </c>
      <c r="O281" s="74">
        <f t="shared" ca="1" si="109"/>
        <v>1.011307261</v>
      </c>
      <c r="P281" s="73">
        <f t="shared" si="116"/>
        <v>0</v>
      </c>
      <c r="Q281" s="70">
        <f t="shared" ca="1" si="117"/>
        <v>8.6938361400000002</v>
      </c>
      <c r="R281" s="70">
        <f t="shared" si="118"/>
        <v>0</v>
      </c>
      <c r="S281" s="75" t="str">
        <f t="shared" si="119"/>
        <v>A+J=</v>
      </c>
      <c r="T281" s="71">
        <f t="shared" si="120"/>
        <v>44431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8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201" x14ac:dyDescent="0.15">
      <c r="A282" s="120">
        <f t="shared" si="121"/>
        <v>44400</v>
      </c>
      <c r="B282" s="81">
        <f t="shared" ca="1" si="122"/>
        <v>777.77849959000002</v>
      </c>
      <c r="C282" s="70">
        <f t="shared" si="110"/>
        <v>768.87197962000005</v>
      </c>
      <c r="D282" s="62">
        <f t="shared" si="111"/>
        <v>44400</v>
      </c>
      <c r="E282" s="11">
        <f ca="1">IF(D282&lt;$B$1,VLOOKUP(D282,[1]DI!$A$4:$B$15000,2),0)</f>
        <v>4.1500000000000002E-2</v>
      </c>
      <c r="F282" s="12">
        <f t="shared" ca="1" si="107"/>
        <v>1.00016137</v>
      </c>
      <c r="G282" s="70">
        <f ca="1">(TRUNC(PRODUCT($F$12:$F281),16))</f>
        <v>1.02566701617541</v>
      </c>
      <c r="H282" s="70">
        <f t="shared" ca="1" si="123"/>
        <v>1.0189366722658499</v>
      </c>
      <c r="I282" s="70">
        <f t="shared" ca="1" si="124"/>
        <v>1.0066052599999999</v>
      </c>
      <c r="J282" s="142">
        <f t="shared" si="112"/>
        <v>2.8660000000000001E-2</v>
      </c>
      <c r="K282" s="71">
        <f t="shared" si="113"/>
        <v>44337</v>
      </c>
      <c r="L282" s="72">
        <f t="shared" si="114"/>
        <v>44</v>
      </c>
      <c r="M282" s="73">
        <f t="shared" si="115"/>
        <v>44</v>
      </c>
      <c r="N282" s="74">
        <f t="shared" si="108"/>
        <v>1.00494595</v>
      </c>
      <c r="O282" s="74">
        <f t="shared" ca="1" si="109"/>
        <v>1.011583879</v>
      </c>
      <c r="P282" s="73">
        <f t="shared" si="116"/>
        <v>0</v>
      </c>
      <c r="Q282" s="70">
        <f t="shared" ca="1" si="117"/>
        <v>8.9065199699999997</v>
      </c>
      <c r="R282" s="70">
        <f t="shared" si="118"/>
        <v>0</v>
      </c>
      <c r="S282" s="75" t="str">
        <f t="shared" si="119"/>
        <v>A+J=</v>
      </c>
      <c r="T282" s="71">
        <f t="shared" si="120"/>
        <v>44431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8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201" x14ac:dyDescent="0.15">
      <c r="A283" s="120">
        <f t="shared" si="121"/>
        <v>44403</v>
      </c>
      <c r="B283" s="81">
        <f t="shared" ca="1" si="122"/>
        <v>777.99124492999999</v>
      </c>
      <c r="C283" s="70">
        <f t="shared" si="110"/>
        <v>768.87197962000005</v>
      </c>
      <c r="D283" s="62">
        <f t="shared" si="111"/>
        <v>44403</v>
      </c>
      <c r="E283" s="11">
        <f ca="1">IF(D283&lt;$B$1,VLOOKUP(D283,[1]DI!$A$4:$B$15000,2),0)</f>
        <v>4.1500000000000002E-2</v>
      </c>
      <c r="F283" s="12">
        <f t="shared" ca="1" si="107"/>
        <v>1.00016137</v>
      </c>
      <c r="G283" s="70">
        <f ca="1">(TRUNC(PRODUCT($F$12:$F282),16))</f>
        <v>1.0258325280618099</v>
      </c>
      <c r="H283" s="70">
        <f t="shared" ca="1" si="123"/>
        <v>1.0189366722658499</v>
      </c>
      <c r="I283" s="70">
        <f t="shared" ca="1" si="124"/>
        <v>1.0067676999999999</v>
      </c>
      <c r="J283" s="142">
        <f t="shared" si="112"/>
        <v>2.8660000000000001E-2</v>
      </c>
      <c r="K283" s="71">
        <f t="shared" si="113"/>
        <v>44337</v>
      </c>
      <c r="L283" s="72">
        <f t="shared" si="114"/>
        <v>45</v>
      </c>
      <c r="M283" s="73">
        <f t="shared" si="115"/>
        <v>45</v>
      </c>
      <c r="N283" s="74">
        <f t="shared" si="108"/>
        <v>1.0050586420000001</v>
      </c>
      <c r="O283" s="74">
        <f t="shared" ca="1" si="109"/>
        <v>1.011860577</v>
      </c>
      <c r="P283" s="73">
        <f t="shared" si="116"/>
        <v>0</v>
      </c>
      <c r="Q283" s="70">
        <f t="shared" ca="1" si="117"/>
        <v>9.1192653099999994</v>
      </c>
      <c r="R283" s="70">
        <f t="shared" si="118"/>
        <v>0</v>
      </c>
      <c r="S283" s="75" t="str">
        <f t="shared" si="119"/>
        <v>A+J=</v>
      </c>
      <c r="T283" s="71">
        <f t="shared" si="120"/>
        <v>44431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8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201" x14ac:dyDescent="0.15">
      <c r="A284" s="120">
        <f t="shared" si="121"/>
        <v>44404</v>
      </c>
      <c r="B284" s="81">
        <f t="shared" ca="1" si="122"/>
        <v>778.2040433200001</v>
      </c>
      <c r="C284" s="70">
        <f t="shared" si="110"/>
        <v>768.87197962000005</v>
      </c>
      <c r="D284" s="62">
        <f t="shared" si="111"/>
        <v>44404</v>
      </c>
      <c r="E284" s="11">
        <f ca="1">IF(D284&lt;$B$1,VLOOKUP(D284,[1]DI!$A$4:$B$15000,2),0)</f>
        <v>4.1500000000000002E-2</v>
      </c>
      <c r="F284" s="12">
        <f t="shared" ca="1" si="107"/>
        <v>1.00016137</v>
      </c>
      <c r="G284" s="70">
        <f ca="1">(TRUNC(PRODUCT($F$12:$F283),16))</f>
        <v>1.02599806665686</v>
      </c>
      <c r="H284" s="70">
        <f t="shared" ca="1" si="123"/>
        <v>1.0189366722658499</v>
      </c>
      <c r="I284" s="70">
        <f t="shared" ca="1" si="124"/>
        <v>1.00693016</v>
      </c>
      <c r="J284" s="142">
        <f t="shared" si="112"/>
        <v>2.8660000000000001E-2</v>
      </c>
      <c r="K284" s="71">
        <f t="shared" si="113"/>
        <v>44337</v>
      </c>
      <c r="L284" s="72">
        <f t="shared" si="114"/>
        <v>46</v>
      </c>
      <c r="M284" s="73">
        <f t="shared" si="115"/>
        <v>46</v>
      </c>
      <c r="N284" s="74">
        <f t="shared" si="108"/>
        <v>1.005171346</v>
      </c>
      <c r="O284" s="74">
        <f t="shared" ca="1" si="109"/>
        <v>1.0121373440000001</v>
      </c>
      <c r="P284" s="73">
        <f t="shared" si="116"/>
        <v>0</v>
      </c>
      <c r="Q284" s="70">
        <f t="shared" ca="1" si="117"/>
        <v>9.3320637000000008</v>
      </c>
      <c r="R284" s="70">
        <f t="shared" si="118"/>
        <v>0</v>
      </c>
      <c r="S284" s="75" t="str">
        <f t="shared" si="119"/>
        <v>A+J=</v>
      </c>
      <c r="T284" s="71">
        <f t="shared" si="120"/>
        <v>44431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8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201" x14ac:dyDescent="0.15">
      <c r="A285" s="120">
        <f t="shared" si="121"/>
        <v>44405</v>
      </c>
      <c r="B285" s="81">
        <f t="shared" ca="1" si="122"/>
        <v>778.41690399000004</v>
      </c>
      <c r="C285" s="70">
        <f t="shared" si="110"/>
        <v>768.87197962000005</v>
      </c>
      <c r="D285" s="62">
        <f t="shared" si="111"/>
        <v>44405</v>
      </c>
      <c r="E285" s="11">
        <f ca="1">IF(D285&lt;$B$1,VLOOKUP(D285,[1]DI!$A$4:$B$15000,2),0)</f>
        <v>4.1500000000000002E-2</v>
      </c>
      <c r="F285" s="12">
        <f t="shared" ca="1" si="107"/>
        <v>1.00016137</v>
      </c>
      <c r="G285" s="70">
        <f ca="1">(TRUNC(PRODUCT($F$12:$F284),16))</f>
        <v>1.0261636319648799</v>
      </c>
      <c r="H285" s="70">
        <f t="shared" ca="1" si="123"/>
        <v>1.0189366722658499</v>
      </c>
      <c r="I285" s="70">
        <f t="shared" ca="1" si="124"/>
        <v>1.0070926499999999</v>
      </c>
      <c r="J285" s="142">
        <f t="shared" si="112"/>
        <v>2.8660000000000001E-2</v>
      </c>
      <c r="K285" s="71">
        <f t="shared" si="113"/>
        <v>44337</v>
      </c>
      <c r="L285" s="72">
        <f t="shared" si="114"/>
        <v>47</v>
      </c>
      <c r="M285" s="73">
        <f t="shared" si="115"/>
        <v>47</v>
      </c>
      <c r="N285" s="74">
        <f t="shared" si="108"/>
        <v>1.005284064</v>
      </c>
      <c r="O285" s="74">
        <f t="shared" ca="1" si="109"/>
        <v>1.012414192</v>
      </c>
      <c r="P285" s="73">
        <f t="shared" si="116"/>
        <v>0</v>
      </c>
      <c r="Q285" s="70">
        <f t="shared" ca="1" si="117"/>
        <v>9.5449243700000004</v>
      </c>
      <c r="R285" s="70">
        <f t="shared" si="118"/>
        <v>0</v>
      </c>
      <c r="S285" s="75" t="str">
        <f t="shared" si="119"/>
        <v>A+J=</v>
      </c>
      <c r="T285" s="71">
        <f t="shared" si="120"/>
        <v>44431</v>
      </c>
      <c r="U285" s="16"/>
      <c r="V285" s="8"/>
      <c r="W285" s="8"/>
      <c r="X285" s="16"/>
      <c r="Y285" s="18"/>
      <c r="Z285" s="16"/>
      <c r="AA285" s="16"/>
      <c r="AB285" s="16"/>
      <c r="AC285" s="16"/>
      <c r="AD285" s="16"/>
      <c r="AE285" s="19"/>
      <c r="AF285" s="16"/>
      <c r="AG285" s="16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</row>
    <row r="286" spans="1:201" x14ac:dyDescent="0.15">
      <c r="A286" s="120">
        <f t="shared" si="121"/>
        <v>44406</v>
      </c>
      <c r="B286" s="81">
        <f t="shared" ca="1" si="122"/>
        <v>778.62981695000008</v>
      </c>
      <c r="C286" s="70">
        <f t="shared" si="110"/>
        <v>768.87197962000005</v>
      </c>
      <c r="D286" s="62">
        <f t="shared" si="111"/>
        <v>44406</v>
      </c>
      <c r="E286" s="11">
        <f ca="1">IF(D286&lt;$B$1,VLOOKUP(D286,[1]DI!$A$4:$B$15000,2),0)</f>
        <v>4.1500000000000002E-2</v>
      </c>
      <c r="F286" s="12">
        <f t="shared" ca="1" si="107"/>
        <v>1.00016137</v>
      </c>
      <c r="G286" s="70">
        <f ca="1">(TRUNC(PRODUCT($F$12:$F285),16))</f>
        <v>1.02632922399017</v>
      </c>
      <c r="H286" s="70">
        <f t="shared" ca="1" si="123"/>
        <v>1.0189366722658499</v>
      </c>
      <c r="I286" s="70">
        <f t="shared" ca="1" si="124"/>
        <v>1.0072551599999999</v>
      </c>
      <c r="J286" s="142">
        <f t="shared" si="112"/>
        <v>2.8660000000000001E-2</v>
      </c>
      <c r="K286" s="71">
        <f t="shared" si="113"/>
        <v>44337</v>
      </c>
      <c r="L286" s="72">
        <f t="shared" si="114"/>
        <v>48</v>
      </c>
      <c r="M286" s="73">
        <f t="shared" si="115"/>
        <v>48</v>
      </c>
      <c r="N286" s="74">
        <f t="shared" si="108"/>
        <v>1.0053967930000001</v>
      </c>
      <c r="O286" s="74">
        <f t="shared" ca="1" si="109"/>
        <v>1.0126911080000001</v>
      </c>
      <c r="P286" s="73">
        <f t="shared" si="116"/>
        <v>0</v>
      </c>
      <c r="Q286" s="70">
        <f t="shared" ca="1" si="117"/>
        <v>9.7578373299999992</v>
      </c>
      <c r="R286" s="70">
        <f t="shared" si="118"/>
        <v>0</v>
      </c>
      <c r="S286" s="75" t="str">
        <f t="shared" si="119"/>
        <v>A+J=</v>
      </c>
      <c r="T286" s="71">
        <f t="shared" si="120"/>
        <v>44431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8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201" x14ac:dyDescent="0.15">
      <c r="A287" s="120">
        <f t="shared" si="121"/>
        <v>44407</v>
      </c>
      <c r="B287" s="81">
        <f t="shared" ca="1" si="122"/>
        <v>778.84279141000002</v>
      </c>
      <c r="C287" s="70">
        <f t="shared" si="110"/>
        <v>768.87197962000005</v>
      </c>
      <c r="D287" s="62">
        <f t="shared" si="111"/>
        <v>44407</v>
      </c>
      <c r="E287" s="11">
        <f ca="1">IF(D287&lt;$B$1,VLOOKUP(D287,[1]DI!$A$4:$B$15000,2),0)</f>
        <v>4.1500000000000002E-2</v>
      </c>
      <c r="F287" s="12">
        <f t="shared" ca="1" si="107"/>
        <v>1.00016137</v>
      </c>
      <c r="G287" s="70">
        <f ca="1">(TRUNC(PRODUCT($F$12:$F286),16))</f>
        <v>1.0264948427370499</v>
      </c>
      <c r="H287" s="70">
        <f t="shared" ca="1" si="123"/>
        <v>1.0189366722658499</v>
      </c>
      <c r="I287" s="70">
        <f t="shared" ca="1" si="124"/>
        <v>1.0074177</v>
      </c>
      <c r="J287" s="142">
        <f t="shared" si="112"/>
        <v>2.8660000000000001E-2</v>
      </c>
      <c r="K287" s="71">
        <f t="shared" si="113"/>
        <v>44337</v>
      </c>
      <c r="L287" s="72">
        <f t="shared" si="114"/>
        <v>49</v>
      </c>
      <c r="M287" s="73">
        <f t="shared" si="115"/>
        <v>49</v>
      </c>
      <c r="N287" s="74">
        <f t="shared" si="108"/>
        <v>1.0055095359999999</v>
      </c>
      <c r="O287" s="74">
        <f t="shared" ca="1" si="109"/>
        <v>1.012968104</v>
      </c>
      <c r="P287" s="73">
        <f t="shared" si="116"/>
        <v>0</v>
      </c>
      <c r="Q287" s="70">
        <f t="shared" ca="1" si="117"/>
        <v>9.9708117900000008</v>
      </c>
      <c r="R287" s="70">
        <f t="shared" si="118"/>
        <v>0</v>
      </c>
      <c r="S287" s="75" t="str">
        <f t="shared" si="119"/>
        <v>A+J=</v>
      </c>
      <c r="T287" s="71">
        <f t="shared" si="120"/>
        <v>44431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8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201" x14ac:dyDescent="0.15">
      <c r="A288" s="120">
        <f t="shared" si="121"/>
        <v>44410</v>
      </c>
      <c r="B288" s="81">
        <f t="shared" ca="1" si="122"/>
        <v>779.05582661000005</v>
      </c>
      <c r="C288" s="70">
        <f t="shared" si="110"/>
        <v>768.87197962000005</v>
      </c>
      <c r="D288" s="62">
        <f t="shared" si="111"/>
        <v>44410</v>
      </c>
      <c r="E288" s="11">
        <f ca="1">IF(D288&lt;$B$1,VLOOKUP(D288,[1]DI!$A$4:$B$15000,2),0)</f>
        <v>4.1500000000000002E-2</v>
      </c>
      <c r="F288" s="12">
        <f t="shared" ca="1" si="107"/>
        <v>1.00016137</v>
      </c>
      <c r="G288" s="70">
        <f ca="1">(TRUNC(PRODUCT($F$12:$F287),16))</f>
        <v>1.02666048820982</v>
      </c>
      <c r="H288" s="70">
        <f t="shared" ca="1" si="123"/>
        <v>1.0189366722658499</v>
      </c>
      <c r="I288" s="70">
        <f t="shared" ca="1" si="124"/>
        <v>1.0075802700000001</v>
      </c>
      <c r="J288" s="142">
        <f t="shared" si="112"/>
        <v>2.8660000000000001E-2</v>
      </c>
      <c r="K288" s="71">
        <f t="shared" si="113"/>
        <v>44337</v>
      </c>
      <c r="L288" s="72">
        <f t="shared" si="114"/>
        <v>50</v>
      </c>
      <c r="M288" s="73">
        <f t="shared" si="115"/>
        <v>50</v>
      </c>
      <c r="N288" s="74">
        <f t="shared" si="108"/>
        <v>1.0056222909999999</v>
      </c>
      <c r="O288" s="74">
        <f t="shared" ca="1" si="109"/>
        <v>1.0132451790000001</v>
      </c>
      <c r="P288" s="73">
        <f t="shared" si="116"/>
        <v>0</v>
      </c>
      <c r="Q288" s="70">
        <f t="shared" ca="1" si="117"/>
        <v>10.183846989999999</v>
      </c>
      <c r="R288" s="70">
        <f t="shared" si="118"/>
        <v>0</v>
      </c>
      <c r="S288" s="75" t="str">
        <f t="shared" si="119"/>
        <v>A+J=</v>
      </c>
      <c r="T288" s="71">
        <f t="shared" si="120"/>
        <v>44431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8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15">
      <c r="A289" s="120">
        <f t="shared" si="121"/>
        <v>44411</v>
      </c>
      <c r="B289" s="81">
        <f t="shared" ca="1" si="122"/>
        <v>779.26891564000005</v>
      </c>
      <c r="C289" s="70">
        <f t="shared" si="110"/>
        <v>768.87197962000005</v>
      </c>
      <c r="D289" s="62">
        <f t="shared" si="111"/>
        <v>44411</v>
      </c>
      <c r="E289" s="11">
        <f ca="1">IF(D289&lt;$B$1,VLOOKUP(D289,[1]DI!$A$4:$B$15000,2),0)</f>
        <v>4.1500000000000002E-2</v>
      </c>
      <c r="F289" s="12">
        <f t="shared" ca="1" si="107"/>
        <v>1.00016137</v>
      </c>
      <c r="G289" s="70">
        <f ca="1">(TRUNC(PRODUCT($F$12:$F288),16))</f>
        <v>1.0268261604127999</v>
      </c>
      <c r="H289" s="70">
        <f t="shared" ca="1" si="123"/>
        <v>1.0189366722658499</v>
      </c>
      <c r="I289" s="70">
        <f t="shared" ca="1" si="124"/>
        <v>1.00774286</v>
      </c>
      <c r="J289" s="142">
        <f t="shared" si="112"/>
        <v>2.8660000000000001E-2</v>
      </c>
      <c r="K289" s="71">
        <f t="shared" si="113"/>
        <v>44337</v>
      </c>
      <c r="L289" s="72">
        <f t="shared" si="114"/>
        <v>51</v>
      </c>
      <c r="M289" s="73">
        <f t="shared" si="115"/>
        <v>51</v>
      </c>
      <c r="N289" s="74">
        <f t="shared" si="108"/>
        <v>1.005735058</v>
      </c>
      <c r="O289" s="74">
        <f t="shared" ca="1" si="109"/>
        <v>1.013522324</v>
      </c>
      <c r="P289" s="73">
        <f t="shared" si="116"/>
        <v>0</v>
      </c>
      <c r="Q289" s="70">
        <f t="shared" ca="1" si="117"/>
        <v>10.39693602</v>
      </c>
      <c r="R289" s="70">
        <f t="shared" si="118"/>
        <v>0</v>
      </c>
      <c r="S289" s="75" t="str">
        <f t="shared" si="119"/>
        <v>A+J=</v>
      </c>
      <c r="T289" s="71">
        <f t="shared" si="120"/>
        <v>44431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8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15">
      <c r="A290" s="120">
        <f t="shared" si="121"/>
        <v>44412</v>
      </c>
      <c r="B290" s="81">
        <f t="shared" ca="1" si="122"/>
        <v>779.48206617000005</v>
      </c>
      <c r="C290" s="70">
        <f t="shared" si="110"/>
        <v>768.87197962000005</v>
      </c>
      <c r="D290" s="62">
        <f t="shared" si="111"/>
        <v>44412</v>
      </c>
      <c r="E290" s="11">
        <f ca="1">IF(D290&lt;$B$1,VLOOKUP(D290,[1]DI!$A$4:$B$15000,2),0)</f>
        <v>4.1500000000000002E-2</v>
      </c>
      <c r="F290" s="12">
        <f t="shared" ca="1" si="107"/>
        <v>1.00016137</v>
      </c>
      <c r="G290" s="70">
        <f ca="1">(TRUNC(PRODUCT($F$12:$F289),16))</f>
        <v>1.02699185935031</v>
      </c>
      <c r="H290" s="70">
        <f t="shared" ca="1" si="123"/>
        <v>1.0189366722658499</v>
      </c>
      <c r="I290" s="70">
        <f t="shared" ca="1" si="124"/>
        <v>1.00790548</v>
      </c>
      <c r="J290" s="142">
        <f t="shared" si="112"/>
        <v>2.8660000000000001E-2</v>
      </c>
      <c r="K290" s="71">
        <f t="shared" si="113"/>
        <v>44337</v>
      </c>
      <c r="L290" s="72">
        <f t="shared" si="114"/>
        <v>52</v>
      </c>
      <c r="M290" s="73">
        <f t="shared" si="115"/>
        <v>52</v>
      </c>
      <c r="N290" s="74">
        <f t="shared" si="108"/>
        <v>1.0058478390000001</v>
      </c>
      <c r="O290" s="74">
        <f t="shared" ca="1" si="109"/>
        <v>1.013799549</v>
      </c>
      <c r="P290" s="73">
        <f t="shared" si="116"/>
        <v>0</v>
      </c>
      <c r="Q290" s="70">
        <f t="shared" ca="1" si="117"/>
        <v>10.61008655</v>
      </c>
      <c r="R290" s="70">
        <f t="shared" si="118"/>
        <v>0</v>
      </c>
      <c r="S290" s="75" t="str">
        <f t="shared" si="119"/>
        <v>A+J=</v>
      </c>
      <c r="T290" s="71">
        <f t="shared" si="120"/>
        <v>44431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8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15">
      <c r="A291" s="120">
        <f t="shared" si="121"/>
        <v>44413</v>
      </c>
      <c r="B291" s="81">
        <f t="shared" ca="1" si="122"/>
        <v>779.69527668000001</v>
      </c>
      <c r="C291" s="70">
        <f t="shared" si="110"/>
        <v>768.87197962000005</v>
      </c>
      <c r="D291" s="62">
        <f t="shared" si="111"/>
        <v>44413</v>
      </c>
      <c r="E291" s="11">
        <f ca="1">IF(D291&lt;$B$1,VLOOKUP(D291,[1]DI!$A$4:$B$15000,2),0)</f>
        <v>5.1499999999999997E-2</v>
      </c>
      <c r="F291" s="12">
        <f t="shared" ca="1" si="107"/>
        <v>1.0001993</v>
      </c>
      <c r="G291" s="70">
        <f ca="1">(TRUNC(PRODUCT($F$12:$F290),16))</f>
        <v>1.0271575850266501</v>
      </c>
      <c r="H291" s="70">
        <f t="shared" ca="1" si="123"/>
        <v>1.0189366722658499</v>
      </c>
      <c r="I291" s="70">
        <f t="shared" ca="1" si="124"/>
        <v>1.0080681300000001</v>
      </c>
      <c r="J291" s="142">
        <f t="shared" si="112"/>
        <v>2.8660000000000001E-2</v>
      </c>
      <c r="K291" s="71">
        <f t="shared" si="113"/>
        <v>44337</v>
      </c>
      <c r="L291" s="72">
        <f t="shared" si="114"/>
        <v>53</v>
      </c>
      <c r="M291" s="73">
        <f t="shared" si="115"/>
        <v>53</v>
      </c>
      <c r="N291" s="74">
        <f t="shared" si="108"/>
        <v>1.005960631</v>
      </c>
      <c r="O291" s="74">
        <f t="shared" ca="1" si="109"/>
        <v>1.0140768520000001</v>
      </c>
      <c r="P291" s="73">
        <f t="shared" si="116"/>
        <v>0</v>
      </c>
      <c r="Q291" s="70">
        <f t="shared" ca="1" si="117"/>
        <v>10.82329706</v>
      </c>
      <c r="R291" s="70">
        <f t="shared" si="118"/>
        <v>0</v>
      </c>
      <c r="S291" s="75" t="str">
        <f t="shared" si="119"/>
        <v>A+J=</v>
      </c>
      <c r="T291" s="71">
        <f t="shared" si="120"/>
        <v>44431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8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15">
      <c r="A292" s="120">
        <f t="shared" si="121"/>
        <v>44414</v>
      </c>
      <c r="B292" s="81">
        <f t="shared" ca="1" si="122"/>
        <v>779.93812181999999</v>
      </c>
      <c r="C292" s="70">
        <f t="shared" si="110"/>
        <v>768.87197962000005</v>
      </c>
      <c r="D292" s="62">
        <f t="shared" si="111"/>
        <v>44414</v>
      </c>
      <c r="E292" s="11">
        <f ca="1">IF(D292&lt;$B$1,VLOOKUP(D292,[1]DI!$A$4:$B$15000,2),0)</f>
        <v>5.1499999999999997E-2</v>
      </c>
      <c r="F292" s="12">
        <f t="shared" ca="1" si="107"/>
        <v>1.0001993</v>
      </c>
      <c r="G292" s="70">
        <f ca="1">(TRUNC(PRODUCT($F$12:$F291),16))</f>
        <v>1.0273622975333501</v>
      </c>
      <c r="H292" s="70">
        <f t="shared" ca="1" si="123"/>
        <v>1.0189366722658499</v>
      </c>
      <c r="I292" s="70">
        <f t="shared" ca="1" si="124"/>
        <v>1.0082690400000001</v>
      </c>
      <c r="J292" s="142">
        <f t="shared" si="112"/>
        <v>2.8660000000000001E-2</v>
      </c>
      <c r="K292" s="71">
        <f t="shared" si="113"/>
        <v>44337</v>
      </c>
      <c r="L292" s="72">
        <f t="shared" si="114"/>
        <v>54</v>
      </c>
      <c r="M292" s="73">
        <f t="shared" si="115"/>
        <v>54</v>
      </c>
      <c r="N292" s="74">
        <f t="shared" si="108"/>
        <v>1.006073437</v>
      </c>
      <c r="O292" s="74">
        <f t="shared" ca="1" si="109"/>
        <v>1.014392698</v>
      </c>
      <c r="P292" s="73">
        <f t="shared" si="116"/>
        <v>0</v>
      </c>
      <c r="Q292" s="70">
        <f t="shared" ca="1" si="117"/>
        <v>11.0661422</v>
      </c>
      <c r="R292" s="70">
        <f t="shared" si="118"/>
        <v>0</v>
      </c>
      <c r="S292" s="75" t="str">
        <f t="shared" si="119"/>
        <v>A+J=</v>
      </c>
      <c r="T292" s="71">
        <f t="shared" si="120"/>
        <v>44431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8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15">
      <c r="A293" s="120">
        <f t="shared" si="121"/>
        <v>44417</v>
      </c>
      <c r="B293" s="81">
        <f t="shared" ca="1" si="122"/>
        <v>780.18104307999999</v>
      </c>
      <c r="C293" s="70">
        <f t="shared" si="110"/>
        <v>768.87197962000005</v>
      </c>
      <c r="D293" s="62">
        <f t="shared" si="111"/>
        <v>44417</v>
      </c>
      <c r="E293" s="11">
        <f ca="1">IF(D293&lt;$B$1,VLOOKUP(D293,[1]DI!$A$4:$B$15000,2),0)</f>
        <v>5.1499999999999997E-2</v>
      </c>
      <c r="F293" s="12">
        <f t="shared" ca="1" si="107"/>
        <v>1.0001993</v>
      </c>
      <c r="G293" s="70">
        <f ca="1">(TRUNC(PRODUCT($F$12:$F292),16))</f>
        <v>1.02756705083924</v>
      </c>
      <c r="H293" s="70">
        <f t="shared" ca="1" si="123"/>
        <v>1.0189366722658499</v>
      </c>
      <c r="I293" s="70">
        <f t="shared" ca="1" si="124"/>
        <v>1.00846999</v>
      </c>
      <c r="J293" s="142">
        <f t="shared" si="112"/>
        <v>2.8660000000000001E-2</v>
      </c>
      <c r="K293" s="71">
        <f t="shared" si="113"/>
        <v>44337</v>
      </c>
      <c r="L293" s="72">
        <f t="shared" si="114"/>
        <v>55</v>
      </c>
      <c r="M293" s="73">
        <f t="shared" si="115"/>
        <v>55</v>
      </c>
      <c r="N293" s="74">
        <f t="shared" si="108"/>
        <v>1.006186255</v>
      </c>
      <c r="O293" s="74">
        <f t="shared" ca="1" si="109"/>
        <v>1.0147086430000001</v>
      </c>
      <c r="P293" s="73">
        <f t="shared" si="116"/>
        <v>0</v>
      </c>
      <c r="Q293" s="70">
        <f t="shared" ca="1" si="117"/>
        <v>11.309063460000001</v>
      </c>
      <c r="R293" s="70">
        <f t="shared" si="118"/>
        <v>0</v>
      </c>
      <c r="S293" s="75" t="str">
        <f t="shared" si="119"/>
        <v>A+J=</v>
      </c>
      <c r="T293" s="71">
        <f t="shared" si="120"/>
        <v>44431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8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15">
      <c r="A294" s="120">
        <f t="shared" si="121"/>
        <v>44418</v>
      </c>
      <c r="B294" s="81">
        <f t="shared" ca="1" si="122"/>
        <v>780.42403123000008</v>
      </c>
      <c r="C294" s="70">
        <f t="shared" si="110"/>
        <v>768.87197962000005</v>
      </c>
      <c r="D294" s="62">
        <f t="shared" si="111"/>
        <v>44418</v>
      </c>
      <c r="E294" s="11">
        <f ca="1">IF(D294&lt;$B$1,VLOOKUP(D294,[1]DI!$A$4:$B$15000,2),0)</f>
        <v>5.1499999999999997E-2</v>
      </c>
      <c r="F294" s="12">
        <f t="shared" ca="1" si="107"/>
        <v>1.0001993</v>
      </c>
      <c r="G294" s="70">
        <f ca="1">(TRUNC(PRODUCT($F$12:$F293),16))</f>
        <v>1.02777184495248</v>
      </c>
      <c r="H294" s="70">
        <f t="shared" ca="1" si="123"/>
        <v>1.0189366722658499</v>
      </c>
      <c r="I294" s="70">
        <f t="shared" ca="1" si="124"/>
        <v>1.0086709700000001</v>
      </c>
      <c r="J294" s="142">
        <f t="shared" si="112"/>
        <v>2.8660000000000001E-2</v>
      </c>
      <c r="K294" s="71">
        <f t="shared" si="113"/>
        <v>44337</v>
      </c>
      <c r="L294" s="72">
        <f t="shared" si="114"/>
        <v>56</v>
      </c>
      <c r="M294" s="73">
        <f t="shared" si="115"/>
        <v>56</v>
      </c>
      <c r="N294" s="74">
        <f t="shared" si="108"/>
        <v>1.0062990860000001</v>
      </c>
      <c r="O294" s="74">
        <f t="shared" ca="1" si="109"/>
        <v>1.015024675</v>
      </c>
      <c r="P294" s="73">
        <f t="shared" si="116"/>
        <v>0</v>
      </c>
      <c r="Q294" s="70">
        <f t="shared" ca="1" si="117"/>
        <v>11.552051609999999</v>
      </c>
      <c r="R294" s="70">
        <f t="shared" si="118"/>
        <v>0</v>
      </c>
      <c r="S294" s="75" t="str">
        <f t="shared" si="119"/>
        <v>A+J=</v>
      </c>
      <c r="T294" s="71">
        <f t="shared" si="120"/>
        <v>44431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8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15">
      <c r="A295" s="120">
        <f t="shared" si="121"/>
        <v>44419</v>
      </c>
      <c r="B295" s="81">
        <f t="shared" ca="1" si="122"/>
        <v>780.66710395000007</v>
      </c>
      <c r="C295" s="70">
        <f t="shared" si="110"/>
        <v>768.87197962000005</v>
      </c>
      <c r="D295" s="62">
        <f t="shared" si="111"/>
        <v>44419</v>
      </c>
      <c r="E295" s="11">
        <f ca="1">IF(D295&lt;$B$1,VLOOKUP(D295,[1]DI!$A$4:$B$15000,2),0)</f>
        <v>5.1499999999999997E-2</v>
      </c>
      <c r="F295" s="12">
        <f t="shared" ca="1" si="107"/>
        <v>1.0001993</v>
      </c>
      <c r="G295" s="70">
        <f ca="1">(TRUNC(PRODUCT($F$12:$F294),16))</f>
        <v>1.02797667988118</v>
      </c>
      <c r="H295" s="70">
        <f t="shared" ca="1" si="123"/>
        <v>1.0189366722658499</v>
      </c>
      <c r="I295" s="70">
        <f t="shared" ca="1" si="124"/>
        <v>1.008872</v>
      </c>
      <c r="J295" s="142">
        <f t="shared" si="112"/>
        <v>2.8660000000000001E-2</v>
      </c>
      <c r="K295" s="71">
        <f t="shared" si="113"/>
        <v>44337</v>
      </c>
      <c r="L295" s="72">
        <f t="shared" si="114"/>
        <v>57</v>
      </c>
      <c r="M295" s="73">
        <f t="shared" si="115"/>
        <v>57</v>
      </c>
      <c r="N295" s="74">
        <f t="shared" si="108"/>
        <v>1.0064119300000001</v>
      </c>
      <c r="O295" s="74">
        <f t="shared" ca="1" si="109"/>
        <v>1.015340817</v>
      </c>
      <c r="P295" s="73">
        <f t="shared" si="116"/>
        <v>0</v>
      </c>
      <c r="Q295" s="70">
        <f t="shared" ca="1" si="117"/>
        <v>11.79512433</v>
      </c>
      <c r="R295" s="70">
        <f t="shared" si="118"/>
        <v>0</v>
      </c>
      <c r="S295" s="75" t="str">
        <f t="shared" si="119"/>
        <v>A+J=</v>
      </c>
      <c r="T295" s="71">
        <f t="shared" si="120"/>
        <v>44431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8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15">
      <c r="A296" s="120">
        <f t="shared" si="121"/>
        <v>44420</v>
      </c>
      <c r="B296" s="81">
        <f t="shared" ca="1" si="122"/>
        <v>780.91025126</v>
      </c>
      <c r="C296" s="70">
        <f t="shared" si="110"/>
        <v>768.87197962000005</v>
      </c>
      <c r="D296" s="62">
        <f t="shared" si="111"/>
        <v>44420</v>
      </c>
      <c r="E296" s="11">
        <f ca="1">IF(D296&lt;$B$1,VLOOKUP(D296,[1]DI!$A$4:$B$15000,2),0)</f>
        <v>5.1499999999999997E-2</v>
      </c>
      <c r="F296" s="12">
        <f t="shared" ca="1" si="107"/>
        <v>1.0001993</v>
      </c>
      <c r="G296" s="70">
        <f ca="1">(TRUNC(PRODUCT($F$12:$F295),16))</f>
        <v>1.0281815556334799</v>
      </c>
      <c r="H296" s="70">
        <f t="shared" ca="1" si="123"/>
        <v>1.0189366722658499</v>
      </c>
      <c r="I296" s="70">
        <f t="shared" ca="1" si="124"/>
        <v>1.0090730699999999</v>
      </c>
      <c r="J296" s="142">
        <f t="shared" si="112"/>
        <v>2.8660000000000001E-2</v>
      </c>
      <c r="K296" s="71">
        <f t="shared" si="113"/>
        <v>44337</v>
      </c>
      <c r="L296" s="72">
        <f t="shared" si="114"/>
        <v>58</v>
      </c>
      <c r="M296" s="73">
        <f t="shared" si="115"/>
        <v>58</v>
      </c>
      <c r="N296" s="74">
        <f t="shared" si="108"/>
        <v>1.0065247859999999</v>
      </c>
      <c r="O296" s="74">
        <f t="shared" ca="1" si="109"/>
        <v>1.015657056</v>
      </c>
      <c r="P296" s="73">
        <f t="shared" si="116"/>
        <v>0</v>
      </c>
      <c r="Q296" s="70">
        <f t="shared" ca="1" si="117"/>
        <v>12.03827164</v>
      </c>
      <c r="R296" s="70">
        <f t="shared" si="118"/>
        <v>0</v>
      </c>
      <c r="S296" s="75" t="str">
        <f t="shared" si="119"/>
        <v>A+J=</v>
      </c>
      <c r="T296" s="71">
        <f t="shared" si="120"/>
        <v>44431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8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15">
      <c r="A297" s="120">
        <f t="shared" si="121"/>
        <v>44421</v>
      </c>
      <c r="B297" s="81">
        <f t="shared" ca="1" si="122"/>
        <v>781.15347468000004</v>
      </c>
      <c r="C297" s="70">
        <f t="shared" si="110"/>
        <v>768.87197962000005</v>
      </c>
      <c r="D297" s="62">
        <f t="shared" si="111"/>
        <v>44421</v>
      </c>
      <c r="E297" s="11">
        <f ca="1">IF(D297&lt;$B$1,VLOOKUP(D297,[1]DI!$A$4:$B$15000,2),0)</f>
        <v>5.1499999999999997E-2</v>
      </c>
      <c r="F297" s="12">
        <f t="shared" ca="1" si="107"/>
        <v>1.0001993</v>
      </c>
      <c r="G297" s="70">
        <f ca="1">(TRUNC(PRODUCT($F$12:$F296),16))</f>
        <v>1.02838647221751</v>
      </c>
      <c r="H297" s="70">
        <f t="shared" ca="1" si="123"/>
        <v>1.0189366722658499</v>
      </c>
      <c r="I297" s="70">
        <f t="shared" ca="1" si="124"/>
        <v>1.00927418</v>
      </c>
      <c r="J297" s="142">
        <f t="shared" si="112"/>
        <v>2.8660000000000001E-2</v>
      </c>
      <c r="K297" s="71">
        <f t="shared" si="113"/>
        <v>44337</v>
      </c>
      <c r="L297" s="72">
        <f t="shared" si="114"/>
        <v>59</v>
      </c>
      <c r="M297" s="73">
        <f t="shared" si="115"/>
        <v>59</v>
      </c>
      <c r="N297" s="74">
        <f t="shared" si="108"/>
        <v>1.006637655</v>
      </c>
      <c r="O297" s="74">
        <f t="shared" ca="1" si="109"/>
        <v>1.015973394</v>
      </c>
      <c r="P297" s="73">
        <f t="shared" si="116"/>
        <v>0</v>
      </c>
      <c r="Q297" s="70">
        <f t="shared" ca="1" si="117"/>
        <v>12.281495059999999</v>
      </c>
      <c r="R297" s="70">
        <f t="shared" si="118"/>
        <v>0</v>
      </c>
      <c r="S297" s="75" t="str">
        <f t="shared" si="119"/>
        <v>A+J=</v>
      </c>
      <c r="T297" s="71">
        <f t="shared" si="120"/>
        <v>44431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8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15">
      <c r="A298" s="120">
        <f t="shared" si="121"/>
        <v>44424</v>
      </c>
      <c r="B298" s="81">
        <f t="shared" ca="1" si="122"/>
        <v>781.39677345000007</v>
      </c>
      <c r="C298" s="70">
        <f t="shared" si="110"/>
        <v>768.87197962000005</v>
      </c>
      <c r="D298" s="62">
        <f t="shared" si="111"/>
        <v>44424</v>
      </c>
      <c r="E298" s="11">
        <f ca="1">IF(D298&lt;$B$1,VLOOKUP(D298,[1]DI!$A$4:$B$15000,2),0)</f>
        <v>5.1499999999999997E-2</v>
      </c>
      <c r="F298" s="12">
        <f t="shared" ca="1" si="107"/>
        <v>1.0001993</v>
      </c>
      <c r="G298" s="70">
        <f ca="1">(TRUNC(PRODUCT($F$12:$F297),16))</f>
        <v>1.02859142964143</v>
      </c>
      <c r="H298" s="70">
        <f t="shared" ca="1" si="123"/>
        <v>1.0189366722658499</v>
      </c>
      <c r="I298" s="70">
        <f t="shared" ca="1" si="124"/>
        <v>1.0094753299999999</v>
      </c>
      <c r="J298" s="142">
        <f t="shared" si="112"/>
        <v>2.8660000000000001E-2</v>
      </c>
      <c r="K298" s="71">
        <f t="shared" si="113"/>
        <v>44337</v>
      </c>
      <c r="L298" s="72">
        <f t="shared" si="114"/>
        <v>60</v>
      </c>
      <c r="M298" s="73">
        <f t="shared" si="115"/>
        <v>60</v>
      </c>
      <c r="N298" s="74">
        <f t="shared" si="108"/>
        <v>1.006750536</v>
      </c>
      <c r="O298" s="74">
        <f t="shared" ca="1" si="109"/>
        <v>1.0162898300000001</v>
      </c>
      <c r="P298" s="73">
        <f t="shared" si="116"/>
        <v>0</v>
      </c>
      <c r="Q298" s="70">
        <f t="shared" ca="1" si="117"/>
        <v>12.52479383</v>
      </c>
      <c r="R298" s="70">
        <f t="shared" si="118"/>
        <v>0</v>
      </c>
      <c r="S298" s="75" t="str">
        <f t="shared" si="119"/>
        <v>A+J=</v>
      </c>
      <c r="T298" s="71">
        <f t="shared" si="120"/>
        <v>44431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8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15">
      <c r="A299" s="120">
        <f t="shared" si="121"/>
        <v>44425</v>
      </c>
      <c r="B299" s="81">
        <f t="shared" ca="1" si="122"/>
        <v>781.64013989</v>
      </c>
      <c r="C299" s="70">
        <f t="shared" si="110"/>
        <v>768.87197962000005</v>
      </c>
      <c r="D299" s="62">
        <f t="shared" si="111"/>
        <v>44425</v>
      </c>
      <c r="E299" s="11">
        <f ca="1">IF(D299&lt;$B$1,VLOOKUP(D299,[1]DI!$A$4:$B$15000,2),0)</f>
        <v>5.1499999999999997E-2</v>
      </c>
      <c r="F299" s="12">
        <f t="shared" ca="1" si="107"/>
        <v>1.0001993</v>
      </c>
      <c r="G299" s="70">
        <f ca="1">(TRUNC(PRODUCT($F$12:$F298),16))</f>
        <v>1.0287964279133499</v>
      </c>
      <c r="H299" s="70">
        <f t="shared" ca="1" si="123"/>
        <v>1.0189366722658499</v>
      </c>
      <c r="I299" s="70">
        <f t="shared" ca="1" si="124"/>
        <v>1.00967651</v>
      </c>
      <c r="J299" s="142">
        <f t="shared" si="112"/>
        <v>2.8660000000000001E-2</v>
      </c>
      <c r="K299" s="71">
        <f t="shared" si="113"/>
        <v>44337</v>
      </c>
      <c r="L299" s="72">
        <f t="shared" si="114"/>
        <v>61</v>
      </c>
      <c r="M299" s="73">
        <f t="shared" si="115"/>
        <v>61</v>
      </c>
      <c r="N299" s="74">
        <f t="shared" si="108"/>
        <v>1.0068634299999999</v>
      </c>
      <c r="O299" s="74">
        <f t="shared" ca="1" si="109"/>
        <v>1.0166063540000001</v>
      </c>
      <c r="P299" s="73">
        <f t="shared" si="116"/>
        <v>0</v>
      </c>
      <c r="Q299" s="70">
        <f t="shared" ca="1" si="117"/>
        <v>12.768160269999999</v>
      </c>
      <c r="R299" s="70">
        <f t="shared" si="118"/>
        <v>0</v>
      </c>
      <c r="S299" s="75" t="str">
        <f t="shared" si="119"/>
        <v>A+J=</v>
      </c>
      <c r="T299" s="71">
        <f t="shared" si="120"/>
        <v>44431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8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15">
      <c r="A300" s="120">
        <f t="shared" si="121"/>
        <v>44426</v>
      </c>
      <c r="B300" s="81">
        <f t="shared" ca="1" si="122"/>
        <v>781.88359013000002</v>
      </c>
      <c r="C300" s="70">
        <f t="shared" si="110"/>
        <v>768.87197962000005</v>
      </c>
      <c r="D300" s="62">
        <f t="shared" si="111"/>
        <v>44426</v>
      </c>
      <c r="E300" s="11">
        <f ca="1">IF(D300&lt;$B$1,VLOOKUP(D300,[1]DI!$A$4:$B$15000,2),0)</f>
        <v>5.1499999999999997E-2</v>
      </c>
      <c r="F300" s="12">
        <f t="shared" ca="1" si="107"/>
        <v>1.0001993</v>
      </c>
      <c r="G300" s="70">
        <f ca="1">(TRUNC(PRODUCT($F$12:$F299),16))</f>
        <v>1.02900146704144</v>
      </c>
      <c r="H300" s="70">
        <f t="shared" ca="1" si="123"/>
        <v>1.0189366722658499</v>
      </c>
      <c r="I300" s="70">
        <f t="shared" ca="1" si="124"/>
        <v>1.0098777400000001</v>
      </c>
      <c r="J300" s="142">
        <f t="shared" si="112"/>
        <v>2.8660000000000001E-2</v>
      </c>
      <c r="K300" s="71">
        <f t="shared" si="113"/>
        <v>44337</v>
      </c>
      <c r="L300" s="72">
        <f t="shared" si="114"/>
        <v>62</v>
      </c>
      <c r="M300" s="73">
        <f t="shared" si="115"/>
        <v>62</v>
      </c>
      <c r="N300" s="74">
        <f t="shared" si="108"/>
        <v>1.006976337</v>
      </c>
      <c r="O300" s="74">
        <f t="shared" ca="1" si="109"/>
        <v>1.0169229870000001</v>
      </c>
      <c r="P300" s="73">
        <f t="shared" si="116"/>
        <v>0</v>
      </c>
      <c r="Q300" s="70">
        <f t="shared" ca="1" si="117"/>
        <v>13.011610510000001</v>
      </c>
      <c r="R300" s="70">
        <f t="shared" si="118"/>
        <v>0</v>
      </c>
      <c r="S300" s="75" t="str">
        <f t="shared" si="119"/>
        <v>A+J=</v>
      </c>
      <c r="T300" s="71">
        <f t="shared" si="120"/>
        <v>44431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8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15">
      <c r="A301" s="120">
        <f t="shared" si="121"/>
        <v>44427</v>
      </c>
      <c r="B301" s="81">
        <f t="shared" ca="1" si="122"/>
        <v>782.12711726000009</v>
      </c>
      <c r="C301" s="70">
        <f t="shared" si="110"/>
        <v>768.87197962000005</v>
      </c>
      <c r="D301" s="62">
        <f t="shared" si="111"/>
        <v>44427</v>
      </c>
      <c r="E301" s="11">
        <f ca="1">IF(D301&lt;$B$1,VLOOKUP(D301,[1]DI!$A$4:$B$15000,2),0)</f>
        <v>5.1499999999999997E-2</v>
      </c>
      <c r="F301" s="12">
        <f t="shared" ca="1" si="107"/>
        <v>1.0001993</v>
      </c>
      <c r="G301" s="70">
        <f ca="1">(TRUNC(PRODUCT($F$12:$F300),16))</f>
        <v>1.0292065470338201</v>
      </c>
      <c r="H301" s="70">
        <f t="shared" ca="1" si="123"/>
        <v>1.0189366722658499</v>
      </c>
      <c r="I301" s="70">
        <f t="shared" ca="1" si="124"/>
        <v>1.0100790100000001</v>
      </c>
      <c r="J301" s="142">
        <f t="shared" si="112"/>
        <v>2.8660000000000001E-2</v>
      </c>
      <c r="K301" s="71">
        <f t="shared" si="113"/>
        <v>44337</v>
      </c>
      <c r="L301" s="72">
        <f t="shared" si="114"/>
        <v>63</v>
      </c>
      <c r="M301" s="73">
        <f t="shared" si="115"/>
        <v>63</v>
      </c>
      <c r="N301" s="74">
        <f t="shared" si="108"/>
        <v>1.0070892570000001</v>
      </c>
      <c r="O301" s="74">
        <f t="shared" ca="1" si="109"/>
        <v>1.0172397200000001</v>
      </c>
      <c r="P301" s="73">
        <f t="shared" si="116"/>
        <v>0</v>
      </c>
      <c r="Q301" s="70">
        <f t="shared" ca="1" si="117"/>
        <v>13.255137639999999</v>
      </c>
      <c r="R301" s="70">
        <f t="shared" si="118"/>
        <v>0</v>
      </c>
      <c r="S301" s="75" t="str">
        <f t="shared" si="119"/>
        <v>A+J=</v>
      </c>
      <c r="T301" s="71">
        <f t="shared" si="120"/>
        <v>44431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8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15">
      <c r="A302" s="120">
        <f t="shared" si="121"/>
        <v>44428</v>
      </c>
      <c r="B302" s="81">
        <f t="shared" ca="1" si="122"/>
        <v>782.3707189700001</v>
      </c>
      <c r="C302" s="70">
        <f t="shared" si="110"/>
        <v>768.87197962000005</v>
      </c>
      <c r="D302" s="62">
        <f t="shared" si="111"/>
        <v>44428</v>
      </c>
      <c r="E302" s="11">
        <f ca="1">IF(D302&lt;$B$1,VLOOKUP(D302,[1]DI!$A$4:$B$15000,2),0)</f>
        <v>5.1499999999999997E-2</v>
      </c>
      <c r="F302" s="12">
        <f t="shared" ca="1" si="107"/>
        <v>1.0001993</v>
      </c>
      <c r="G302" s="70">
        <f ca="1">(TRUNC(PRODUCT($F$12:$F301),16))</f>
        <v>1.02941166789864</v>
      </c>
      <c r="H302" s="70">
        <f t="shared" ca="1" si="123"/>
        <v>1.0189366722658499</v>
      </c>
      <c r="I302" s="70">
        <f t="shared" ca="1" si="124"/>
        <v>1.0102803199999999</v>
      </c>
      <c r="J302" s="142">
        <f t="shared" si="112"/>
        <v>2.8660000000000001E-2</v>
      </c>
      <c r="K302" s="71">
        <f t="shared" si="113"/>
        <v>44337</v>
      </c>
      <c r="L302" s="72">
        <f t="shared" si="114"/>
        <v>64</v>
      </c>
      <c r="M302" s="73">
        <f t="shared" si="115"/>
        <v>64</v>
      </c>
      <c r="N302" s="74">
        <f t="shared" si="108"/>
        <v>1.007202189</v>
      </c>
      <c r="O302" s="74">
        <f t="shared" ca="1" si="109"/>
        <v>1.0175565499999999</v>
      </c>
      <c r="P302" s="73">
        <f t="shared" si="116"/>
        <v>0</v>
      </c>
      <c r="Q302" s="70">
        <f t="shared" ca="1" si="117"/>
        <v>13.498739349999999</v>
      </c>
      <c r="R302" s="70">
        <f t="shared" si="118"/>
        <v>0</v>
      </c>
      <c r="S302" s="75" t="str">
        <f t="shared" si="119"/>
        <v>A+J=</v>
      </c>
      <c r="T302" s="71">
        <f t="shared" si="120"/>
        <v>44431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15">
      <c r="A303" s="120">
        <f t="shared" si="121"/>
        <v>44431</v>
      </c>
      <c r="B303" s="81">
        <f t="shared" ca="1" si="122"/>
        <v>782.61439680000001</v>
      </c>
      <c r="C303" s="70">
        <f t="shared" si="110"/>
        <v>768.87197962000005</v>
      </c>
      <c r="D303" s="62">
        <f t="shared" si="111"/>
        <v>44431</v>
      </c>
      <c r="E303" s="11">
        <f ca="1">IF(D303&lt;$B$1,VLOOKUP(D303,[1]DI!$A$4:$B$15000,2),0)</f>
        <v>5.1499999999999997E-2</v>
      </c>
      <c r="F303" s="12">
        <f t="shared" ca="1" si="107"/>
        <v>1.0001993</v>
      </c>
      <c r="G303" s="70">
        <f ca="1">(TRUNC(PRODUCT($F$12:$F302),16))</f>
        <v>1.02961682964406</v>
      </c>
      <c r="H303" s="70">
        <f t="shared" ca="1" si="123"/>
        <v>1.0189366722658499</v>
      </c>
      <c r="I303" s="70">
        <f t="shared" ca="1" si="124"/>
        <v>1.0104816700000001</v>
      </c>
      <c r="J303" s="142">
        <f t="shared" si="112"/>
        <v>2.8660000000000001E-2</v>
      </c>
      <c r="K303" s="71">
        <f t="shared" si="113"/>
        <v>44337</v>
      </c>
      <c r="L303" s="72">
        <f t="shared" si="114"/>
        <v>65</v>
      </c>
      <c r="M303" s="73">
        <f t="shared" si="115"/>
        <v>65</v>
      </c>
      <c r="N303" s="74">
        <f t="shared" si="108"/>
        <v>1.0073151339999999</v>
      </c>
      <c r="O303" s="74">
        <f t="shared" ca="1" si="109"/>
        <v>1.0178734789999999</v>
      </c>
      <c r="P303" s="73">
        <f t="shared" si="116"/>
        <v>5</v>
      </c>
      <c r="Q303" s="70">
        <f t="shared" ca="1" si="117"/>
        <v>13.74241718</v>
      </c>
      <c r="R303" s="70">
        <f t="shared" si="118"/>
        <v>14.07496201</v>
      </c>
      <c r="S303" s="75" t="str">
        <f t="shared" si="119"/>
        <v>A+J=</v>
      </c>
      <c r="T303" s="71">
        <f t="shared" si="120"/>
        <v>44431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15">
      <c r="A304" s="120">
        <f t="shared" si="121"/>
        <v>44432</v>
      </c>
      <c r="B304" s="81">
        <f t="shared" ca="1" si="122"/>
        <v>755.03210593000006</v>
      </c>
      <c r="C304" s="70">
        <f t="shared" si="110"/>
        <v>754.79701761000001</v>
      </c>
      <c r="D304" s="62">
        <f t="shared" si="111"/>
        <v>44432</v>
      </c>
      <c r="E304" s="11">
        <f ca="1">IF(D304&lt;$B$1,VLOOKUP(D304,[1]DI!$A$4:$B$15000,2),0)</f>
        <v>5.1499999999999997E-2</v>
      </c>
      <c r="F304" s="12">
        <f t="shared" ca="1" si="107"/>
        <v>1.0001993</v>
      </c>
      <c r="G304" s="70">
        <f ca="1">(TRUNC(PRODUCT($F$12:$F303),16))</f>
        <v>1.0298220322781999</v>
      </c>
      <c r="H304" s="70">
        <f t="shared" ca="1" si="123"/>
        <v>1.02961682964406</v>
      </c>
      <c r="I304" s="70">
        <f t="shared" ca="1" si="124"/>
        <v>1.0001993</v>
      </c>
      <c r="J304" s="142">
        <f t="shared" si="112"/>
        <v>2.8660000000000001E-2</v>
      </c>
      <c r="K304" s="71">
        <f t="shared" si="113"/>
        <v>44431</v>
      </c>
      <c r="L304" s="72">
        <f t="shared" si="114"/>
        <v>1</v>
      </c>
      <c r="M304" s="73">
        <f t="shared" si="115"/>
        <v>1</v>
      </c>
      <c r="N304" s="74">
        <f t="shared" si="108"/>
        <v>1.0001121369999999</v>
      </c>
      <c r="O304" s="74">
        <f t="shared" ca="1" si="109"/>
        <v>1.000311459</v>
      </c>
      <c r="P304" s="73">
        <f t="shared" si="116"/>
        <v>0</v>
      </c>
      <c r="Q304" s="70">
        <f t="shared" ca="1" si="117"/>
        <v>0.23508831999999999</v>
      </c>
      <c r="R304" s="70">
        <f t="shared" si="118"/>
        <v>0</v>
      </c>
      <c r="S304" s="75" t="str">
        <f t="shared" si="119"/>
        <v>A+J=</v>
      </c>
      <c r="T304" s="71">
        <f t="shared" si="120"/>
        <v>44522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201" x14ac:dyDescent="0.15">
      <c r="A305" s="120">
        <f t="shared" si="121"/>
        <v>44433</v>
      </c>
      <c r="B305" s="81">
        <f t="shared" ca="1" si="122"/>
        <v>755.26726822000001</v>
      </c>
      <c r="C305" s="70">
        <f t="shared" si="110"/>
        <v>754.79701761000001</v>
      </c>
      <c r="D305" s="62">
        <f t="shared" si="111"/>
        <v>44433</v>
      </c>
      <c r="E305" s="11">
        <f ca="1">IF(D305&lt;$B$1,VLOOKUP(D305,[1]DI!$A$4:$B$15000,2),0)</f>
        <v>5.1499999999999997E-2</v>
      </c>
      <c r="F305" s="12">
        <f t="shared" ca="1" si="107"/>
        <v>1.0001993</v>
      </c>
      <c r="G305" s="70">
        <f ca="1">(TRUNC(PRODUCT($F$12:$F304),16))</f>
        <v>1.0300272758092399</v>
      </c>
      <c r="H305" s="70">
        <f t="shared" ca="1" si="123"/>
        <v>1.02961682964406</v>
      </c>
      <c r="I305" s="70">
        <f t="shared" ca="1" si="124"/>
        <v>1.00039864</v>
      </c>
      <c r="J305" s="142">
        <f t="shared" si="112"/>
        <v>2.8660000000000001E-2</v>
      </c>
      <c r="K305" s="71">
        <f t="shared" si="113"/>
        <v>44431</v>
      </c>
      <c r="L305" s="72">
        <f t="shared" si="114"/>
        <v>2</v>
      </c>
      <c r="M305" s="73">
        <f t="shared" si="115"/>
        <v>2</v>
      </c>
      <c r="N305" s="74">
        <f t="shared" si="108"/>
        <v>1.000224287</v>
      </c>
      <c r="O305" s="74">
        <f t="shared" ca="1" si="109"/>
        <v>1.000623016</v>
      </c>
      <c r="P305" s="73">
        <f t="shared" si="116"/>
        <v>0</v>
      </c>
      <c r="Q305" s="70">
        <f t="shared" ca="1" si="117"/>
        <v>0.47025061000000001</v>
      </c>
      <c r="R305" s="70">
        <f t="shared" si="118"/>
        <v>0</v>
      </c>
      <c r="S305" s="75" t="str">
        <f t="shared" si="119"/>
        <v>A+J=</v>
      </c>
      <c r="T305" s="71">
        <f t="shared" si="120"/>
        <v>44522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201" x14ac:dyDescent="0.15">
      <c r="A306" s="120">
        <f t="shared" si="121"/>
        <v>44434</v>
      </c>
      <c r="B306" s="81">
        <f t="shared" ca="1" si="122"/>
        <v>755.50250373000006</v>
      </c>
      <c r="C306" s="70">
        <f t="shared" si="110"/>
        <v>754.79701761000001</v>
      </c>
      <c r="D306" s="62">
        <f t="shared" si="111"/>
        <v>44434</v>
      </c>
      <c r="E306" s="11">
        <f ca="1">IF(D306&lt;$B$1,VLOOKUP(D306,[1]DI!$A$4:$B$15000,2),0)</f>
        <v>5.1499999999999997E-2</v>
      </c>
      <c r="F306" s="12">
        <f t="shared" ca="1" si="107"/>
        <v>1.0001993</v>
      </c>
      <c r="G306" s="70">
        <f ca="1">(TRUNC(PRODUCT($F$12:$F305),16))</f>
        <v>1.03023256024531</v>
      </c>
      <c r="H306" s="70">
        <f t="shared" ca="1" si="123"/>
        <v>1.02961682964406</v>
      </c>
      <c r="I306" s="70">
        <f t="shared" ca="1" si="124"/>
        <v>1.00059802</v>
      </c>
      <c r="J306" s="142">
        <f t="shared" si="112"/>
        <v>2.8660000000000001E-2</v>
      </c>
      <c r="K306" s="71">
        <f t="shared" si="113"/>
        <v>44431</v>
      </c>
      <c r="L306" s="72">
        <f t="shared" si="114"/>
        <v>3</v>
      </c>
      <c r="M306" s="73">
        <f t="shared" si="115"/>
        <v>3</v>
      </c>
      <c r="N306" s="74">
        <f t="shared" si="108"/>
        <v>1.000336449</v>
      </c>
      <c r="O306" s="74">
        <f t="shared" ca="1" si="109"/>
        <v>1.0009346699999999</v>
      </c>
      <c r="P306" s="73">
        <f t="shared" si="116"/>
        <v>0</v>
      </c>
      <c r="Q306" s="70">
        <f t="shared" ca="1" si="117"/>
        <v>0.70548611999999999</v>
      </c>
      <c r="R306" s="70">
        <f t="shared" si="118"/>
        <v>0</v>
      </c>
      <c r="S306" s="75" t="str">
        <f t="shared" si="119"/>
        <v>A+J=</v>
      </c>
      <c r="T306" s="71">
        <f t="shared" si="120"/>
        <v>44522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201" x14ac:dyDescent="0.15">
      <c r="A307" s="120">
        <f t="shared" si="121"/>
        <v>44435</v>
      </c>
      <c r="B307" s="81">
        <f t="shared" ca="1" si="122"/>
        <v>755.73781321000001</v>
      </c>
      <c r="C307" s="70">
        <f t="shared" si="110"/>
        <v>754.79701761000001</v>
      </c>
      <c r="D307" s="62">
        <f t="shared" si="111"/>
        <v>44435</v>
      </c>
      <c r="E307" s="11">
        <f ca="1">IF(D307&lt;$B$1,VLOOKUP(D307,[1]DI!$A$4:$B$15000,2),0)</f>
        <v>5.1499999999999997E-2</v>
      </c>
      <c r="F307" s="12">
        <f t="shared" ca="1" si="107"/>
        <v>1.0001993</v>
      </c>
      <c r="G307" s="70">
        <f ca="1">(TRUNC(PRODUCT($F$12:$F306),16))</f>
        <v>1.03043788559456</v>
      </c>
      <c r="H307" s="70">
        <f t="shared" ca="1" si="123"/>
        <v>1.02961682964406</v>
      </c>
      <c r="I307" s="70">
        <f t="shared" ca="1" si="124"/>
        <v>1.0007974399999999</v>
      </c>
      <c r="J307" s="142">
        <f t="shared" si="112"/>
        <v>2.8660000000000001E-2</v>
      </c>
      <c r="K307" s="71">
        <f t="shared" si="113"/>
        <v>44431</v>
      </c>
      <c r="L307" s="72">
        <f t="shared" si="114"/>
        <v>4</v>
      </c>
      <c r="M307" s="73">
        <f t="shared" si="115"/>
        <v>4</v>
      </c>
      <c r="N307" s="74">
        <f t="shared" si="108"/>
        <v>1.0004486239999999</v>
      </c>
      <c r="O307" s="74">
        <f t="shared" ca="1" si="109"/>
        <v>1.0012464219999999</v>
      </c>
      <c r="P307" s="73">
        <f t="shared" si="116"/>
        <v>0</v>
      </c>
      <c r="Q307" s="70">
        <f t="shared" ca="1" si="117"/>
        <v>0.94079559999999995</v>
      </c>
      <c r="R307" s="70">
        <f t="shared" si="118"/>
        <v>0</v>
      </c>
      <c r="S307" s="75" t="str">
        <f t="shared" si="119"/>
        <v>A+J=</v>
      </c>
      <c r="T307" s="71">
        <f t="shared" si="120"/>
        <v>44522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201" x14ac:dyDescent="0.15">
      <c r="A308" s="120">
        <f t="shared" si="121"/>
        <v>44438</v>
      </c>
      <c r="B308" s="81">
        <f t="shared" ca="1" si="122"/>
        <v>755.97319590999996</v>
      </c>
      <c r="C308" s="70">
        <f t="shared" si="110"/>
        <v>754.79701761000001</v>
      </c>
      <c r="D308" s="62">
        <f t="shared" si="111"/>
        <v>44438</v>
      </c>
      <c r="E308" s="11">
        <f ca="1">IF(D308&lt;$B$1,VLOOKUP(D308,[1]DI!$A$4:$B$15000,2),0)</f>
        <v>5.1499999999999997E-2</v>
      </c>
      <c r="F308" s="12">
        <f t="shared" ca="1" si="107"/>
        <v>1.0001993</v>
      </c>
      <c r="G308" s="70">
        <f ca="1">(TRUNC(PRODUCT($F$12:$F307),16))</f>
        <v>1.03064325186516</v>
      </c>
      <c r="H308" s="70">
        <f t="shared" ca="1" si="123"/>
        <v>1.02961682964406</v>
      </c>
      <c r="I308" s="70">
        <f t="shared" ca="1" si="124"/>
        <v>1.0009969000000001</v>
      </c>
      <c r="J308" s="142">
        <f t="shared" si="112"/>
        <v>2.8660000000000001E-2</v>
      </c>
      <c r="K308" s="71">
        <f t="shared" si="113"/>
        <v>44431</v>
      </c>
      <c r="L308" s="72">
        <f t="shared" si="114"/>
        <v>5</v>
      </c>
      <c r="M308" s="73">
        <f t="shared" si="115"/>
        <v>5</v>
      </c>
      <c r="N308" s="74">
        <f t="shared" si="108"/>
        <v>1.000560812</v>
      </c>
      <c r="O308" s="74">
        <f t="shared" ca="1" si="109"/>
        <v>1.0015582709999999</v>
      </c>
      <c r="P308" s="73">
        <f t="shared" si="116"/>
        <v>0</v>
      </c>
      <c r="Q308" s="70">
        <f t="shared" ca="1" si="117"/>
        <v>1.1761782999999999</v>
      </c>
      <c r="R308" s="70">
        <f t="shared" si="118"/>
        <v>0</v>
      </c>
      <c r="S308" s="75" t="str">
        <f t="shared" si="119"/>
        <v>A+J=</v>
      </c>
      <c r="T308" s="71">
        <f t="shared" si="120"/>
        <v>44522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201" x14ac:dyDescent="0.15">
      <c r="A309" s="120">
        <f t="shared" si="121"/>
        <v>44439</v>
      </c>
      <c r="B309" s="81">
        <f t="shared" ca="1" si="122"/>
        <v>756.20865182</v>
      </c>
      <c r="C309" s="70">
        <f t="shared" si="110"/>
        <v>754.79701761000001</v>
      </c>
      <c r="D309" s="62">
        <f t="shared" si="111"/>
        <v>44439</v>
      </c>
      <c r="E309" s="11">
        <f ca="1">IF(D309&lt;$B$1,VLOOKUP(D309,[1]DI!$A$4:$B$15000,2),0)</f>
        <v>5.1499999999999997E-2</v>
      </c>
      <c r="F309" s="12">
        <f t="shared" ca="1" si="107"/>
        <v>1.0001993</v>
      </c>
      <c r="G309" s="70">
        <f ca="1">(TRUNC(PRODUCT($F$12:$F308),16))</f>
        <v>1.0308486590652599</v>
      </c>
      <c r="H309" s="70">
        <f t="shared" ca="1" si="123"/>
        <v>1.02961682964406</v>
      </c>
      <c r="I309" s="70">
        <f t="shared" ca="1" si="124"/>
        <v>1.0011964</v>
      </c>
      <c r="J309" s="142">
        <f t="shared" si="112"/>
        <v>2.8660000000000001E-2</v>
      </c>
      <c r="K309" s="71">
        <f t="shared" si="113"/>
        <v>44431</v>
      </c>
      <c r="L309" s="72">
        <f t="shared" si="114"/>
        <v>6</v>
      </c>
      <c r="M309" s="73">
        <f t="shared" si="115"/>
        <v>6</v>
      </c>
      <c r="N309" s="74">
        <f t="shared" si="108"/>
        <v>1.000673012</v>
      </c>
      <c r="O309" s="74">
        <f t="shared" ca="1" si="109"/>
        <v>1.001870217</v>
      </c>
      <c r="P309" s="73">
        <f t="shared" si="116"/>
        <v>0</v>
      </c>
      <c r="Q309" s="70">
        <f t="shared" ca="1" si="117"/>
        <v>1.4116342099999999</v>
      </c>
      <c r="R309" s="70">
        <f t="shared" si="118"/>
        <v>0</v>
      </c>
      <c r="S309" s="75" t="str">
        <f t="shared" si="119"/>
        <v>A+J=</v>
      </c>
      <c r="T309" s="71">
        <f t="shared" si="120"/>
        <v>44522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201" x14ac:dyDescent="0.15">
      <c r="A310" s="120">
        <f t="shared" si="121"/>
        <v>44440</v>
      </c>
      <c r="B310" s="81">
        <f t="shared" ca="1" si="122"/>
        <v>756.44417340000007</v>
      </c>
      <c r="C310" s="70">
        <f t="shared" si="110"/>
        <v>754.79701761000001</v>
      </c>
      <c r="D310" s="62">
        <f t="shared" si="111"/>
        <v>44440</v>
      </c>
      <c r="E310" s="11">
        <f ca="1">IF(D310&lt;$B$1,VLOOKUP(D310,[1]DI!$A$4:$B$15000,2),0)</f>
        <v>5.1499999999999997E-2</v>
      </c>
      <c r="F310" s="12">
        <f t="shared" ca="1" si="107"/>
        <v>1.0001993</v>
      </c>
      <c r="G310" s="70">
        <f ca="1">(TRUNC(PRODUCT($F$12:$F309),16))</f>
        <v>1.0310541072030099</v>
      </c>
      <c r="H310" s="70">
        <f t="shared" ca="1" si="123"/>
        <v>1.02961682964406</v>
      </c>
      <c r="I310" s="70">
        <f t="shared" ca="1" si="124"/>
        <v>1.0013959299999999</v>
      </c>
      <c r="J310" s="142">
        <f t="shared" si="112"/>
        <v>2.8660000000000001E-2</v>
      </c>
      <c r="K310" s="71">
        <f t="shared" si="113"/>
        <v>44431</v>
      </c>
      <c r="L310" s="72">
        <f t="shared" si="114"/>
        <v>7</v>
      </c>
      <c r="M310" s="73">
        <f t="shared" si="115"/>
        <v>7</v>
      </c>
      <c r="N310" s="74">
        <f t="shared" si="108"/>
        <v>1.0007852239999999</v>
      </c>
      <c r="O310" s="74">
        <f t="shared" ca="1" si="109"/>
        <v>1.0021822499999999</v>
      </c>
      <c r="P310" s="73">
        <f t="shared" si="116"/>
        <v>0</v>
      </c>
      <c r="Q310" s="70">
        <f t="shared" ca="1" si="117"/>
        <v>1.64715579</v>
      </c>
      <c r="R310" s="70">
        <f t="shared" si="118"/>
        <v>0</v>
      </c>
      <c r="S310" s="75" t="str">
        <f t="shared" si="119"/>
        <v>A+J=</v>
      </c>
      <c r="T310" s="71">
        <f t="shared" si="120"/>
        <v>44522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201" x14ac:dyDescent="0.15">
      <c r="A311" s="120">
        <f t="shared" si="121"/>
        <v>44441</v>
      </c>
      <c r="B311" s="81">
        <f t="shared" ca="1" si="122"/>
        <v>756.67977725000003</v>
      </c>
      <c r="C311" s="70">
        <f t="shared" si="110"/>
        <v>754.79701761000001</v>
      </c>
      <c r="D311" s="62">
        <f t="shared" si="111"/>
        <v>44441</v>
      </c>
      <c r="E311" s="11">
        <f ca="1">IF(D311&lt;$B$1,VLOOKUP(D311,[1]DI!$A$4:$B$15000,2),0)</f>
        <v>5.1499999999999997E-2</v>
      </c>
      <c r="F311" s="12">
        <f t="shared" ca="1" si="107"/>
        <v>1.0001993</v>
      </c>
      <c r="G311" s="70">
        <f ca="1">(TRUNC(PRODUCT($F$12:$F310),16))</f>
        <v>1.03125959628658</v>
      </c>
      <c r="H311" s="70">
        <f t="shared" ca="1" si="123"/>
        <v>1.02961682964406</v>
      </c>
      <c r="I311" s="70">
        <f t="shared" ca="1" si="124"/>
        <v>1.00159551</v>
      </c>
      <c r="J311" s="142">
        <f t="shared" si="112"/>
        <v>2.8660000000000001E-2</v>
      </c>
      <c r="K311" s="71">
        <f t="shared" si="113"/>
        <v>44431</v>
      </c>
      <c r="L311" s="72">
        <f t="shared" si="114"/>
        <v>8</v>
      </c>
      <c r="M311" s="73">
        <f t="shared" si="115"/>
        <v>8</v>
      </c>
      <c r="N311" s="74">
        <f t="shared" si="108"/>
        <v>1.0008974500000001</v>
      </c>
      <c r="O311" s="74">
        <f t="shared" ca="1" si="109"/>
        <v>1.002494392</v>
      </c>
      <c r="P311" s="73">
        <f t="shared" si="116"/>
        <v>0</v>
      </c>
      <c r="Q311" s="70">
        <f t="shared" ca="1" si="117"/>
        <v>1.88275964</v>
      </c>
      <c r="R311" s="70">
        <f t="shared" si="118"/>
        <v>0</v>
      </c>
      <c r="S311" s="75" t="str">
        <f t="shared" si="119"/>
        <v>A+J=</v>
      </c>
      <c r="T311" s="71">
        <f t="shared" si="120"/>
        <v>44522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201" x14ac:dyDescent="0.15">
      <c r="A312" s="120">
        <f t="shared" si="121"/>
        <v>44442</v>
      </c>
      <c r="B312" s="81">
        <f t="shared" ca="1" si="122"/>
        <v>756.91545356000006</v>
      </c>
      <c r="C312" s="70">
        <f t="shared" si="110"/>
        <v>754.79701761000001</v>
      </c>
      <c r="D312" s="62">
        <f t="shared" si="111"/>
        <v>44442</v>
      </c>
      <c r="E312" s="11">
        <f ca="1">IF(D312&lt;$B$1,VLOOKUP(D312,[1]DI!$A$4:$B$15000,2),0)</f>
        <v>5.1499999999999997E-2</v>
      </c>
      <c r="F312" s="12">
        <f t="shared" ca="1" si="107"/>
        <v>1.0001993</v>
      </c>
      <c r="G312" s="70">
        <f ca="1">(TRUNC(PRODUCT($F$12:$F311),16))</f>
        <v>1.0314651263241199</v>
      </c>
      <c r="H312" s="70">
        <f t="shared" ca="1" si="123"/>
        <v>1.02961682964406</v>
      </c>
      <c r="I312" s="70">
        <f t="shared" ca="1" si="124"/>
        <v>1.0017951300000001</v>
      </c>
      <c r="J312" s="142">
        <f t="shared" si="112"/>
        <v>2.8660000000000001E-2</v>
      </c>
      <c r="K312" s="71">
        <f t="shared" si="113"/>
        <v>44431</v>
      </c>
      <c r="L312" s="72">
        <f t="shared" si="114"/>
        <v>9</v>
      </c>
      <c r="M312" s="73">
        <f t="shared" si="115"/>
        <v>9</v>
      </c>
      <c r="N312" s="74">
        <f t="shared" si="108"/>
        <v>1.001009687</v>
      </c>
      <c r="O312" s="74">
        <f t="shared" ca="1" si="109"/>
        <v>1.00280663</v>
      </c>
      <c r="P312" s="73">
        <f t="shared" si="116"/>
        <v>0</v>
      </c>
      <c r="Q312" s="70">
        <f t="shared" ca="1" si="117"/>
        <v>2.1184359499999998</v>
      </c>
      <c r="R312" s="70">
        <f t="shared" si="118"/>
        <v>0</v>
      </c>
      <c r="S312" s="75" t="str">
        <f t="shared" si="119"/>
        <v>A+J=</v>
      </c>
      <c r="T312" s="71">
        <f t="shared" si="120"/>
        <v>44522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201" x14ac:dyDescent="0.15">
      <c r="A313" s="120">
        <f t="shared" si="121"/>
        <v>44445</v>
      </c>
      <c r="B313" s="81">
        <f t="shared" ca="1" si="122"/>
        <v>757.15120383999999</v>
      </c>
      <c r="C313" s="70">
        <f t="shared" si="110"/>
        <v>754.79701761000001</v>
      </c>
      <c r="D313" s="62">
        <f t="shared" si="111"/>
        <v>44445</v>
      </c>
      <c r="E313" s="11">
        <f ca="1">IF(D313&lt;$B$1,VLOOKUP(D313,[1]DI!$A$4:$B$15000,2),0)</f>
        <v>5.1499999999999997E-2</v>
      </c>
      <c r="F313" s="12">
        <f t="shared" ca="1" si="107"/>
        <v>1.0001993</v>
      </c>
      <c r="G313" s="70">
        <f ca="1">(TRUNC(PRODUCT($F$12:$F312),16))</f>
        <v>1.0316706973237899</v>
      </c>
      <c r="H313" s="70">
        <f t="shared" ca="1" si="123"/>
        <v>1.02961682964406</v>
      </c>
      <c r="I313" s="70">
        <f t="shared" ca="1" si="124"/>
        <v>1.0019947899999999</v>
      </c>
      <c r="J313" s="142">
        <f t="shared" si="112"/>
        <v>2.8660000000000001E-2</v>
      </c>
      <c r="K313" s="71">
        <f t="shared" si="113"/>
        <v>44431</v>
      </c>
      <c r="L313" s="72">
        <f t="shared" si="114"/>
        <v>10</v>
      </c>
      <c r="M313" s="73">
        <f t="shared" si="115"/>
        <v>10</v>
      </c>
      <c r="N313" s="74">
        <f t="shared" si="108"/>
        <v>1.001121938</v>
      </c>
      <c r="O313" s="74">
        <f t="shared" ca="1" si="109"/>
        <v>1.0031189659999999</v>
      </c>
      <c r="P313" s="73">
        <f t="shared" si="116"/>
        <v>0</v>
      </c>
      <c r="Q313" s="70">
        <f t="shared" ca="1" si="117"/>
        <v>2.3541862299999998</v>
      </c>
      <c r="R313" s="70">
        <f t="shared" si="118"/>
        <v>0</v>
      </c>
      <c r="S313" s="75" t="str">
        <f t="shared" si="119"/>
        <v>A+J=</v>
      </c>
      <c r="T313" s="71">
        <f t="shared" si="120"/>
        <v>44522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201" x14ac:dyDescent="0.15">
      <c r="A314" s="120">
        <f t="shared" si="121"/>
        <v>44447</v>
      </c>
      <c r="B314" s="81">
        <f t="shared" ca="1" si="122"/>
        <v>757.38702734000003</v>
      </c>
      <c r="C314" s="70">
        <f t="shared" si="110"/>
        <v>754.79701761000001</v>
      </c>
      <c r="D314" s="62">
        <f t="shared" si="111"/>
        <v>44447</v>
      </c>
      <c r="E314" s="11">
        <f ca="1">IF(D314&lt;$B$1,VLOOKUP(D314,[1]DI!$A$4:$B$15000,2),0)</f>
        <v>5.1499999999999997E-2</v>
      </c>
      <c r="F314" s="12">
        <f t="shared" ca="1" si="107"/>
        <v>1.0001993</v>
      </c>
      <c r="G314" s="70">
        <f ca="1">(TRUNC(PRODUCT($F$12:$F313),16))</f>
        <v>1.0318763092937699</v>
      </c>
      <c r="H314" s="70">
        <f t="shared" ca="1" si="123"/>
        <v>1.02961682964406</v>
      </c>
      <c r="I314" s="70">
        <f t="shared" ca="1" si="124"/>
        <v>1.0021944899999999</v>
      </c>
      <c r="J314" s="142">
        <f t="shared" si="112"/>
        <v>2.8660000000000001E-2</v>
      </c>
      <c r="K314" s="71">
        <f t="shared" si="113"/>
        <v>44431</v>
      </c>
      <c r="L314" s="72">
        <f t="shared" si="114"/>
        <v>11</v>
      </c>
      <c r="M314" s="73">
        <f t="shared" si="115"/>
        <v>11</v>
      </c>
      <c r="N314" s="74">
        <f t="shared" si="108"/>
        <v>1.0012342009999999</v>
      </c>
      <c r="O314" s="74">
        <f t="shared" ca="1" si="109"/>
        <v>1.0034313989999999</v>
      </c>
      <c r="P314" s="73">
        <f t="shared" si="116"/>
        <v>0</v>
      </c>
      <c r="Q314" s="70">
        <f t="shared" ca="1" si="117"/>
        <v>2.5900097299999998</v>
      </c>
      <c r="R314" s="70">
        <f t="shared" si="118"/>
        <v>0</v>
      </c>
      <c r="S314" s="75" t="str">
        <f t="shared" si="119"/>
        <v>A+J=</v>
      </c>
      <c r="T314" s="71">
        <f t="shared" si="120"/>
        <v>44522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201" x14ac:dyDescent="0.15">
      <c r="A315" s="120">
        <f t="shared" si="121"/>
        <v>44448</v>
      </c>
      <c r="B315" s="81">
        <f t="shared" ca="1" si="122"/>
        <v>757.62291726000001</v>
      </c>
      <c r="C315" s="70">
        <f t="shared" si="110"/>
        <v>754.79701761000001</v>
      </c>
      <c r="D315" s="62">
        <f t="shared" si="111"/>
        <v>44448</v>
      </c>
      <c r="E315" s="11">
        <f ca="1">IF(D315&lt;$B$1,VLOOKUP(D315,[1]DI!$A$4:$B$15000,2),0)</f>
        <v>5.1499999999999997E-2</v>
      </c>
      <c r="F315" s="12">
        <f t="shared" ca="1" si="107"/>
        <v>1.0001993</v>
      </c>
      <c r="G315" s="70">
        <f ca="1">(TRUNC(PRODUCT($F$12:$F314),16))</f>
        <v>1.0320819622422099</v>
      </c>
      <c r="H315" s="70">
        <f t="shared" ca="1" si="123"/>
        <v>1.02961682964406</v>
      </c>
      <c r="I315" s="70">
        <f t="shared" ca="1" si="124"/>
        <v>1.00239422</v>
      </c>
      <c r="J315" s="142">
        <f t="shared" si="112"/>
        <v>2.8660000000000001E-2</v>
      </c>
      <c r="K315" s="71">
        <f t="shared" si="113"/>
        <v>44431</v>
      </c>
      <c r="L315" s="72">
        <f t="shared" si="114"/>
        <v>12</v>
      </c>
      <c r="M315" s="73">
        <f t="shared" si="115"/>
        <v>12</v>
      </c>
      <c r="N315" s="74">
        <f t="shared" si="108"/>
        <v>1.0013464759999999</v>
      </c>
      <c r="O315" s="74">
        <f t="shared" ca="1" si="109"/>
        <v>1.00374392</v>
      </c>
      <c r="P315" s="73">
        <f t="shared" si="116"/>
        <v>0</v>
      </c>
      <c r="Q315" s="70">
        <f t="shared" ca="1" si="117"/>
        <v>2.8258996500000002</v>
      </c>
      <c r="R315" s="70">
        <f t="shared" si="118"/>
        <v>0</v>
      </c>
      <c r="S315" s="75" t="str">
        <f t="shared" si="119"/>
        <v>A+J=</v>
      </c>
      <c r="T315" s="71">
        <f t="shared" si="120"/>
        <v>44522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201" x14ac:dyDescent="0.15">
      <c r="A316" s="120">
        <f t="shared" si="121"/>
        <v>44449</v>
      </c>
      <c r="B316" s="81">
        <f t="shared" ca="1" si="122"/>
        <v>757.85888868999996</v>
      </c>
      <c r="C316" s="70">
        <f t="shared" si="110"/>
        <v>754.79701761000001</v>
      </c>
      <c r="D316" s="62">
        <f t="shared" si="111"/>
        <v>44449</v>
      </c>
      <c r="E316" s="11">
        <f ca="1">IF(D316&lt;$B$1,VLOOKUP(D316,[1]DI!$A$4:$B$15000,2),0)</f>
        <v>5.1499999999999997E-2</v>
      </c>
      <c r="F316" s="12">
        <f t="shared" ca="1" si="107"/>
        <v>1.0001993</v>
      </c>
      <c r="G316" s="70">
        <f ca="1">(TRUNC(PRODUCT($F$12:$F315),16))</f>
        <v>1.03228765617729</v>
      </c>
      <c r="H316" s="70">
        <f t="shared" ca="1" si="123"/>
        <v>1.02961682964406</v>
      </c>
      <c r="I316" s="70">
        <f t="shared" ca="1" si="124"/>
        <v>1.002594</v>
      </c>
      <c r="J316" s="142">
        <f t="shared" si="112"/>
        <v>2.8660000000000001E-2</v>
      </c>
      <c r="K316" s="71">
        <f t="shared" si="113"/>
        <v>44431</v>
      </c>
      <c r="L316" s="72">
        <f t="shared" si="114"/>
        <v>13</v>
      </c>
      <c r="M316" s="73">
        <f t="shared" si="115"/>
        <v>13</v>
      </c>
      <c r="N316" s="74">
        <f t="shared" si="108"/>
        <v>1.001458765</v>
      </c>
      <c r="O316" s="74">
        <f t="shared" ca="1" si="109"/>
        <v>1.004056549</v>
      </c>
      <c r="P316" s="73">
        <f t="shared" si="116"/>
        <v>0</v>
      </c>
      <c r="Q316" s="70">
        <f t="shared" ca="1" si="117"/>
        <v>3.06187108</v>
      </c>
      <c r="R316" s="70">
        <f t="shared" si="118"/>
        <v>0</v>
      </c>
      <c r="S316" s="75" t="str">
        <f t="shared" si="119"/>
        <v>A+J=</v>
      </c>
      <c r="T316" s="71">
        <f t="shared" si="120"/>
        <v>44522</v>
      </c>
      <c r="U316" s="16"/>
      <c r="V316" s="8"/>
      <c r="W316" s="8"/>
      <c r="X316" s="16"/>
      <c r="Y316" s="18"/>
      <c r="Z316" s="16"/>
      <c r="AA316" s="16"/>
      <c r="AB316" s="16"/>
      <c r="AC316" s="16"/>
      <c r="AD316" s="16"/>
      <c r="AE316" s="19"/>
      <c r="AF316" s="16"/>
      <c r="AG316" s="16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</row>
    <row r="317" spans="1:201" x14ac:dyDescent="0.15">
      <c r="A317" s="120">
        <f t="shared" si="121"/>
        <v>44452</v>
      </c>
      <c r="B317" s="81">
        <f t="shared" ca="1" si="122"/>
        <v>758.09493258999998</v>
      </c>
      <c r="C317" s="70">
        <f t="shared" si="110"/>
        <v>754.79701761000001</v>
      </c>
      <c r="D317" s="62">
        <f t="shared" si="111"/>
        <v>44452</v>
      </c>
      <c r="E317" s="11">
        <f ca="1">IF(D317&lt;$B$1,VLOOKUP(D317,[1]DI!$A$4:$B$15000,2),0)</f>
        <v>5.1499999999999997E-2</v>
      </c>
      <c r="F317" s="12">
        <f t="shared" ca="1" si="107"/>
        <v>1.0001993</v>
      </c>
      <c r="G317" s="70">
        <f ca="1">(TRUNC(PRODUCT($F$12:$F316),16))</f>
        <v>1.0324933911071601</v>
      </c>
      <c r="H317" s="70">
        <f t="shared" ca="1" si="123"/>
        <v>1.02961682964406</v>
      </c>
      <c r="I317" s="70">
        <f t="shared" ca="1" si="124"/>
        <v>1.0027938199999999</v>
      </c>
      <c r="J317" s="142">
        <f t="shared" si="112"/>
        <v>2.8660000000000001E-2</v>
      </c>
      <c r="K317" s="71">
        <f t="shared" si="113"/>
        <v>44431</v>
      </c>
      <c r="L317" s="72">
        <f t="shared" si="114"/>
        <v>14</v>
      </c>
      <c r="M317" s="73">
        <f t="shared" si="115"/>
        <v>14</v>
      </c>
      <c r="N317" s="74">
        <f t="shared" si="108"/>
        <v>1.001571065</v>
      </c>
      <c r="O317" s="74">
        <f t="shared" ca="1" si="109"/>
        <v>1.0043692740000001</v>
      </c>
      <c r="P317" s="73">
        <f t="shared" si="116"/>
        <v>0</v>
      </c>
      <c r="Q317" s="70">
        <f t="shared" ca="1" si="117"/>
        <v>3.2979149799999998</v>
      </c>
      <c r="R317" s="70">
        <f t="shared" si="118"/>
        <v>0</v>
      </c>
      <c r="S317" s="75" t="str">
        <f t="shared" si="119"/>
        <v>A+J=</v>
      </c>
      <c r="T317" s="71">
        <f t="shared" si="120"/>
        <v>44522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201" x14ac:dyDescent="0.15">
      <c r="A318" s="120">
        <f t="shared" si="121"/>
        <v>44453</v>
      </c>
      <c r="B318" s="81">
        <f t="shared" ca="1" si="122"/>
        <v>758.33104365999998</v>
      </c>
      <c r="C318" s="70">
        <f t="shared" si="110"/>
        <v>754.79701761000001</v>
      </c>
      <c r="D318" s="62">
        <f t="shared" si="111"/>
        <v>44453</v>
      </c>
      <c r="E318" s="11">
        <f ca="1">IF(D318&lt;$B$1,VLOOKUP(D318,[1]DI!$A$4:$B$15000,2),0)</f>
        <v>5.1499999999999997E-2</v>
      </c>
      <c r="F318" s="12">
        <f t="shared" ca="1" si="107"/>
        <v>1.0001993</v>
      </c>
      <c r="G318" s="70">
        <f ca="1">(TRUNC(PRODUCT($F$12:$F317),16))</f>
        <v>1.0326991670400101</v>
      </c>
      <c r="H318" s="70">
        <f t="shared" ca="1" si="123"/>
        <v>1.02961682964406</v>
      </c>
      <c r="I318" s="70">
        <f t="shared" ca="1" si="124"/>
        <v>1.0029936699999999</v>
      </c>
      <c r="J318" s="142">
        <f t="shared" si="112"/>
        <v>2.8660000000000001E-2</v>
      </c>
      <c r="K318" s="71">
        <f t="shared" si="113"/>
        <v>44431</v>
      </c>
      <c r="L318" s="72">
        <f t="shared" si="114"/>
        <v>15</v>
      </c>
      <c r="M318" s="73">
        <f t="shared" si="115"/>
        <v>15</v>
      </c>
      <c r="N318" s="74">
        <f t="shared" si="108"/>
        <v>1.0016833789999999</v>
      </c>
      <c r="O318" s="74">
        <f t="shared" ca="1" si="109"/>
        <v>1.004682088</v>
      </c>
      <c r="P318" s="73">
        <f t="shared" si="116"/>
        <v>0</v>
      </c>
      <c r="Q318" s="70">
        <f t="shared" ca="1" si="117"/>
        <v>3.53402605</v>
      </c>
      <c r="R318" s="70">
        <f t="shared" si="118"/>
        <v>0</v>
      </c>
      <c r="S318" s="75" t="str">
        <f t="shared" si="119"/>
        <v>A+J=</v>
      </c>
      <c r="T318" s="71">
        <f t="shared" si="120"/>
        <v>44522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201" x14ac:dyDescent="0.15">
      <c r="A319" s="120">
        <f t="shared" si="121"/>
        <v>44454</v>
      </c>
      <c r="B319" s="81">
        <f t="shared" ca="1" si="122"/>
        <v>758.56723625999996</v>
      </c>
      <c r="C319" s="70">
        <f t="shared" si="110"/>
        <v>754.79701761000001</v>
      </c>
      <c r="D319" s="62">
        <f t="shared" si="111"/>
        <v>44454</v>
      </c>
      <c r="E319" s="11">
        <f ca="1">IF(D319&lt;$B$1,VLOOKUP(D319,[1]DI!$A$4:$B$15000,2),0)</f>
        <v>5.1499999999999997E-2</v>
      </c>
      <c r="F319" s="12">
        <f t="shared" ca="1" si="107"/>
        <v>1.0001993</v>
      </c>
      <c r="G319" s="70">
        <f ca="1">(TRUNC(PRODUCT($F$12:$F318),16))</f>
        <v>1.0329049839840001</v>
      </c>
      <c r="H319" s="70">
        <f t="shared" ca="1" si="123"/>
        <v>1.02961682964406</v>
      </c>
      <c r="I319" s="70">
        <f t="shared" ca="1" si="124"/>
        <v>1.0031935700000001</v>
      </c>
      <c r="J319" s="142">
        <f t="shared" si="112"/>
        <v>2.8660000000000001E-2</v>
      </c>
      <c r="K319" s="71">
        <f t="shared" si="113"/>
        <v>44431</v>
      </c>
      <c r="L319" s="72">
        <f t="shared" si="114"/>
        <v>16</v>
      </c>
      <c r="M319" s="73">
        <f t="shared" si="115"/>
        <v>16</v>
      </c>
      <c r="N319" s="74">
        <f t="shared" si="108"/>
        <v>1.0017957049999999</v>
      </c>
      <c r="O319" s="74">
        <f t="shared" ca="1" si="109"/>
        <v>1.00499501</v>
      </c>
      <c r="P319" s="73">
        <f t="shared" si="116"/>
        <v>0</v>
      </c>
      <c r="Q319" s="70">
        <f t="shared" ca="1" si="117"/>
        <v>3.7702186499999999</v>
      </c>
      <c r="R319" s="70">
        <f t="shared" si="118"/>
        <v>0</v>
      </c>
      <c r="S319" s="75" t="str">
        <f t="shared" si="119"/>
        <v>A+J=</v>
      </c>
      <c r="T319" s="71">
        <f t="shared" si="120"/>
        <v>44522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201" x14ac:dyDescent="0.15">
      <c r="A320" s="120">
        <f t="shared" si="121"/>
        <v>44455</v>
      </c>
      <c r="B320" s="81">
        <f t="shared" ca="1" si="122"/>
        <v>758.80350131</v>
      </c>
      <c r="C320" s="70">
        <f t="shared" si="110"/>
        <v>754.79701761000001</v>
      </c>
      <c r="D320" s="62">
        <f t="shared" si="111"/>
        <v>44455</v>
      </c>
      <c r="E320" s="11">
        <f ca="1">IF(D320&lt;$B$1,VLOOKUP(D320,[1]DI!$A$4:$B$15000,2),0)</f>
        <v>5.1499999999999997E-2</v>
      </c>
      <c r="F320" s="12">
        <f t="shared" ca="1" si="107"/>
        <v>1.0001993</v>
      </c>
      <c r="G320" s="70">
        <f ca="1">(TRUNC(PRODUCT($F$12:$F319),16))</f>
        <v>1.0331108419473101</v>
      </c>
      <c r="H320" s="70">
        <f t="shared" ca="1" si="123"/>
        <v>1.02961682964406</v>
      </c>
      <c r="I320" s="70">
        <f t="shared" ca="1" si="124"/>
        <v>1.00339351</v>
      </c>
      <c r="J320" s="142">
        <f t="shared" si="112"/>
        <v>2.8660000000000001E-2</v>
      </c>
      <c r="K320" s="71">
        <f t="shared" si="113"/>
        <v>44431</v>
      </c>
      <c r="L320" s="72">
        <f t="shared" si="114"/>
        <v>17</v>
      </c>
      <c r="M320" s="73">
        <f t="shared" si="115"/>
        <v>17</v>
      </c>
      <c r="N320" s="74">
        <f t="shared" si="108"/>
        <v>1.001908043</v>
      </c>
      <c r="O320" s="74">
        <f t="shared" ca="1" si="109"/>
        <v>1.005308028</v>
      </c>
      <c r="P320" s="73">
        <f t="shared" si="116"/>
        <v>0</v>
      </c>
      <c r="Q320" s="70">
        <f t="shared" ca="1" si="117"/>
        <v>4.0064837000000004</v>
      </c>
      <c r="R320" s="70">
        <f t="shared" si="118"/>
        <v>0</v>
      </c>
      <c r="S320" s="75" t="str">
        <f t="shared" si="119"/>
        <v>A+J=</v>
      </c>
      <c r="T320" s="71">
        <f t="shared" si="120"/>
        <v>44522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15">
      <c r="A321" s="120">
        <f t="shared" si="121"/>
        <v>44456</v>
      </c>
      <c r="B321" s="81">
        <f t="shared" ca="1" si="122"/>
        <v>759.03983277999998</v>
      </c>
      <c r="C321" s="70">
        <f t="shared" si="110"/>
        <v>754.79701761000001</v>
      </c>
      <c r="D321" s="62">
        <f t="shared" si="111"/>
        <v>44456</v>
      </c>
      <c r="E321" s="11">
        <f ca="1">IF(D321&lt;$B$1,VLOOKUP(D321,[1]DI!$A$4:$B$15000,2),0)</f>
        <v>5.1499999999999997E-2</v>
      </c>
      <c r="F321" s="12">
        <f t="shared" ca="1" si="107"/>
        <v>1.0001993</v>
      </c>
      <c r="G321" s="70">
        <f ca="1">(TRUNC(PRODUCT($F$12:$F320),16))</f>
        <v>1.0333167409381101</v>
      </c>
      <c r="H321" s="70">
        <f t="shared" ca="1" si="123"/>
        <v>1.02961682964406</v>
      </c>
      <c r="I321" s="70">
        <f t="shared" ca="1" si="124"/>
        <v>1.0035934799999999</v>
      </c>
      <c r="J321" s="142">
        <f t="shared" si="112"/>
        <v>2.8660000000000001E-2</v>
      </c>
      <c r="K321" s="71">
        <f t="shared" si="113"/>
        <v>44431</v>
      </c>
      <c r="L321" s="72">
        <f t="shared" si="114"/>
        <v>18</v>
      </c>
      <c r="M321" s="73">
        <f t="shared" si="115"/>
        <v>18</v>
      </c>
      <c r="N321" s="74">
        <f t="shared" si="108"/>
        <v>1.0020203940000001</v>
      </c>
      <c r="O321" s="74">
        <f t="shared" ca="1" si="109"/>
        <v>1.0056211340000001</v>
      </c>
      <c r="P321" s="73">
        <f t="shared" si="116"/>
        <v>0</v>
      </c>
      <c r="Q321" s="70">
        <f t="shared" ca="1" si="117"/>
        <v>4.2428151700000001</v>
      </c>
      <c r="R321" s="70">
        <f t="shared" si="118"/>
        <v>0</v>
      </c>
      <c r="S321" s="75" t="str">
        <f t="shared" si="119"/>
        <v>A+J=</v>
      </c>
      <c r="T321" s="71">
        <f t="shared" si="120"/>
        <v>44522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15">
      <c r="A322" s="120">
        <f t="shared" si="121"/>
        <v>44459</v>
      </c>
      <c r="B322" s="81">
        <f t="shared" ca="1" si="122"/>
        <v>759.27624652999998</v>
      </c>
      <c r="C322" s="70">
        <f t="shared" si="110"/>
        <v>754.79701761000001</v>
      </c>
      <c r="D322" s="62">
        <f t="shared" si="111"/>
        <v>44459</v>
      </c>
      <c r="E322" s="11">
        <f ca="1">IF(D322&lt;$B$1,VLOOKUP(D322,[1]DI!$A$4:$B$15000,2),0)</f>
        <v>5.1499999999999997E-2</v>
      </c>
      <c r="F322" s="12">
        <f t="shared" ca="1" si="107"/>
        <v>1.0001993</v>
      </c>
      <c r="G322" s="70">
        <f ca="1">(TRUNC(PRODUCT($F$12:$F321),16))</f>
        <v>1.0335226809645801</v>
      </c>
      <c r="H322" s="70">
        <f t="shared" ca="1" si="123"/>
        <v>1.02961682964406</v>
      </c>
      <c r="I322" s="70">
        <f t="shared" ca="1" si="124"/>
        <v>1.0037935</v>
      </c>
      <c r="J322" s="142">
        <f t="shared" si="112"/>
        <v>2.8660000000000001E-2</v>
      </c>
      <c r="K322" s="71">
        <f t="shared" si="113"/>
        <v>44431</v>
      </c>
      <c r="L322" s="72">
        <f t="shared" si="114"/>
        <v>19</v>
      </c>
      <c r="M322" s="73">
        <f t="shared" si="115"/>
        <v>19</v>
      </c>
      <c r="N322" s="74">
        <f t="shared" si="108"/>
        <v>1.0021327579999999</v>
      </c>
      <c r="O322" s="74">
        <f t="shared" ca="1" si="109"/>
        <v>1.0059343489999999</v>
      </c>
      <c r="P322" s="73">
        <f t="shared" si="116"/>
        <v>0</v>
      </c>
      <c r="Q322" s="70">
        <f t="shared" ca="1" si="117"/>
        <v>4.4792289199999997</v>
      </c>
      <c r="R322" s="70">
        <f t="shared" si="118"/>
        <v>0</v>
      </c>
      <c r="S322" s="75" t="str">
        <f t="shared" si="119"/>
        <v>A+J=</v>
      </c>
      <c r="T322" s="71">
        <f t="shared" si="120"/>
        <v>44522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8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15">
      <c r="A323" s="120">
        <f t="shared" si="121"/>
        <v>44460</v>
      </c>
      <c r="B323" s="81">
        <f t="shared" ca="1" si="122"/>
        <v>759.51273274000005</v>
      </c>
      <c r="C323" s="70">
        <f t="shared" si="110"/>
        <v>754.79701761000001</v>
      </c>
      <c r="D323" s="62">
        <f t="shared" si="111"/>
        <v>44460</v>
      </c>
      <c r="E323" s="11">
        <f ca="1">IF(D323&lt;$B$1,VLOOKUP(D323,[1]DI!$A$4:$B$15000,2),0)</f>
        <v>5.1499999999999997E-2</v>
      </c>
      <c r="F323" s="12">
        <f t="shared" ca="1" si="107"/>
        <v>1.0001993</v>
      </c>
      <c r="G323" s="70">
        <f ca="1">(TRUNC(PRODUCT($F$12:$F322),16))</f>
        <v>1.03372866203489</v>
      </c>
      <c r="H323" s="70">
        <f t="shared" ca="1" si="123"/>
        <v>1.02961682964406</v>
      </c>
      <c r="I323" s="70">
        <f t="shared" ca="1" si="124"/>
        <v>1.0039935600000001</v>
      </c>
      <c r="J323" s="142">
        <f t="shared" si="112"/>
        <v>2.8660000000000001E-2</v>
      </c>
      <c r="K323" s="71">
        <f t="shared" si="113"/>
        <v>44431</v>
      </c>
      <c r="L323" s="72">
        <f t="shared" si="114"/>
        <v>20</v>
      </c>
      <c r="M323" s="73">
        <f t="shared" si="115"/>
        <v>20</v>
      </c>
      <c r="N323" s="74">
        <f t="shared" si="108"/>
        <v>1.002245134</v>
      </c>
      <c r="O323" s="74">
        <f t="shared" ca="1" si="109"/>
        <v>1.0062476600000001</v>
      </c>
      <c r="P323" s="73">
        <f t="shared" si="116"/>
        <v>0</v>
      </c>
      <c r="Q323" s="70">
        <f t="shared" ca="1" si="117"/>
        <v>4.7157151300000004</v>
      </c>
      <c r="R323" s="70">
        <f t="shared" si="118"/>
        <v>0</v>
      </c>
      <c r="S323" s="75" t="str">
        <f t="shared" si="119"/>
        <v>A+J=</v>
      </c>
      <c r="T323" s="71">
        <f t="shared" si="120"/>
        <v>44522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15">
      <c r="A324" s="120">
        <f t="shared" si="121"/>
        <v>44461</v>
      </c>
      <c r="B324" s="81">
        <f t="shared" ca="1" si="122"/>
        <v>759.74928612999997</v>
      </c>
      <c r="C324" s="70">
        <f t="shared" si="110"/>
        <v>754.79701761000001</v>
      </c>
      <c r="D324" s="62">
        <f t="shared" si="111"/>
        <v>44461</v>
      </c>
      <c r="E324" s="11">
        <f ca="1">IF(D324&lt;$B$1,VLOOKUP(D324,[1]DI!$A$4:$B$15000,2),0)</f>
        <v>5.1499999999999997E-2</v>
      </c>
      <c r="F324" s="12">
        <f t="shared" ca="1" si="107"/>
        <v>1.0001993</v>
      </c>
      <c r="G324" s="70">
        <f ca="1">(TRUNC(PRODUCT($F$12:$F323),16))</f>
        <v>1.0339346841572401</v>
      </c>
      <c r="H324" s="70">
        <f t="shared" ca="1" si="123"/>
        <v>1.02961682964406</v>
      </c>
      <c r="I324" s="70">
        <f t="shared" ca="1" si="124"/>
        <v>1.0041936499999999</v>
      </c>
      <c r="J324" s="142">
        <f t="shared" si="112"/>
        <v>2.8660000000000001E-2</v>
      </c>
      <c r="K324" s="71">
        <f t="shared" si="113"/>
        <v>44431</v>
      </c>
      <c r="L324" s="72">
        <f t="shared" si="114"/>
        <v>21</v>
      </c>
      <c r="M324" s="73">
        <f t="shared" si="115"/>
        <v>21</v>
      </c>
      <c r="N324" s="74">
        <f t="shared" si="108"/>
        <v>1.0023575229999999</v>
      </c>
      <c r="O324" s="74">
        <f t="shared" ca="1" si="109"/>
        <v>1.0065610599999999</v>
      </c>
      <c r="P324" s="73">
        <f t="shared" si="116"/>
        <v>0</v>
      </c>
      <c r="Q324" s="70">
        <f t="shared" ca="1" si="117"/>
        <v>4.9522685199999996</v>
      </c>
      <c r="R324" s="70">
        <f t="shared" si="118"/>
        <v>0</v>
      </c>
      <c r="S324" s="75" t="str">
        <f t="shared" si="119"/>
        <v>A+J=</v>
      </c>
      <c r="T324" s="71">
        <f t="shared" si="120"/>
        <v>44522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15">
      <c r="A325" s="120">
        <f t="shared" si="121"/>
        <v>44462</v>
      </c>
      <c r="B325" s="81">
        <f t="shared" ca="1" si="122"/>
        <v>759.98592027000007</v>
      </c>
      <c r="C325" s="70">
        <f t="shared" si="110"/>
        <v>754.79701761000001</v>
      </c>
      <c r="D325" s="62">
        <f t="shared" si="111"/>
        <v>44462</v>
      </c>
      <c r="E325" s="11">
        <f ca="1">IF(D325&lt;$B$1,VLOOKUP(D325,[1]DI!$A$4:$B$15000,2),0)</f>
        <v>6.1499999999999999E-2</v>
      </c>
      <c r="F325" s="12">
        <f t="shared" ca="1" si="107"/>
        <v>1.0002368699999999</v>
      </c>
      <c r="G325" s="70">
        <f ca="1">(TRUNC(PRODUCT($F$12:$F324),16))</f>
        <v>1.0341407473397899</v>
      </c>
      <c r="H325" s="70">
        <f t="shared" ca="1" si="123"/>
        <v>1.02961682964406</v>
      </c>
      <c r="I325" s="70">
        <f t="shared" ca="1" si="124"/>
        <v>1.00439379</v>
      </c>
      <c r="J325" s="142">
        <f t="shared" si="112"/>
        <v>2.8660000000000001E-2</v>
      </c>
      <c r="K325" s="71">
        <f t="shared" si="113"/>
        <v>44431</v>
      </c>
      <c r="L325" s="72">
        <f t="shared" si="114"/>
        <v>22</v>
      </c>
      <c r="M325" s="73">
        <f t="shared" si="115"/>
        <v>22</v>
      </c>
      <c r="N325" s="74">
        <f t="shared" si="108"/>
        <v>1.002469925</v>
      </c>
      <c r="O325" s="74">
        <f t="shared" ca="1" si="109"/>
        <v>1.0068745670000001</v>
      </c>
      <c r="P325" s="73">
        <f t="shared" si="116"/>
        <v>0</v>
      </c>
      <c r="Q325" s="70">
        <f t="shared" ca="1" si="117"/>
        <v>5.1889026600000001</v>
      </c>
      <c r="R325" s="70">
        <f t="shared" si="118"/>
        <v>0</v>
      </c>
      <c r="S325" s="75" t="str">
        <f t="shared" si="119"/>
        <v>A+J=</v>
      </c>
      <c r="T325" s="71">
        <f t="shared" si="120"/>
        <v>44522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15">
      <c r="A326" s="120">
        <f t="shared" si="121"/>
        <v>44463</v>
      </c>
      <c r="B326" s="81">
        <f t="shared" ca="1" si="122"/>
        <v>760.25118084999997</v>
      </c>
      <c r="C326" s="70">
        <f t="shared" si="110"/>
        <v>754.79701761000001</v>
      </c>
      <c r="D326" s="62">
        <f t="shared" si="111"/>
        <v>44463</v>
      </c>
      <c r="E326" s="11">
        <f ca="1">IF(D326&lt;$B$1,VLOOKUP(D326,[1]DI!$A$4:$B$15000,2),0)</f>
        <v>6.1499999999999999E-2</v>
      </c>
      <c r="F326" s="12">
        <f t="shared" ca="1" si="107"/>
        <v>1.0002368699999999</v>
      </c>
      <c r="G326" s="70">
        <f ca="1">(TRUNC(PRODUCT($F$12:$F325),16))</f>
        <v>1.03438570425861</v>
      </c>
      <c r="H326" s="70">
        <f t="shared" ca="1" si="123"/>
        <v>1.02961682964406</v>
      </c>
      <c r="I326" s="70">
        <f t="shared" ca="1" si="124"/>
        <v>1.0046317</v>
      </c>
      <c r="J326" s="142">
        <f t="shared" si="112"/>
        <v>2.8660000000000001E-2</v>
      </c>
      <c r="K326" s="71">
        <f t="shared" si="113"/>
        <v>44431</v>
      </c>
      <c r="L326" s="72">
        <f t="shared" si="114"/>
        <v>23</v>
      </c>
      <c r="M326" s="73">
        <f t="shared" si="115"/>
        <v>23</v>
      </c>
      <c r="N326" s="74">
        <f t="shared" si="108"/>
        <v>1.0025823389999999</v>
      </c>
      <c r="O326" s="74">
        <f t="shared" ca="1" si="109"/>
        <v>1.007226</v>
      </c>
      <c r="P326" s="73">
        <f t="shared" si="116"/>
        <v>0</v>
      </c>
      <c r="Q326" s="70">
        <f t="shared" ca="1" si="117"/>
        <v>5.4541632399999997</v>
      </c>
      <c r="R326" s="70">
        <f t="shared" si="118"/>
        <v>0</v>
      </c>
      <c r="S326" s="75" t="str">
        <f t="shared" si="119"/>
        <v>A+J=</v>
      </c>
      <c r="T326" s="71">
        <f t="shared" si="120"/>
        <v>44522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8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15">
      <c r="A327" s="120">
        <f t="shared" si="121"/>
        <v>44466</v>
      </c>
      <c r="B327" s="81">
        <f t="shared" ca="1" si="122"/>
        <v>760.51653654000006</v>
      </c>
      <c r="C327" s="70">
        <f t="shared" si="110"/>
        <v>754.79701761000001</v>
      </c>
      <c r="D327" s="62">
        <f t="shared" si="111"/>
        <v>44466</v>
      </c>
      <c r="E327" s="11">
        <f ca="1">IF(D327&lt;$B$1,VLOOKUP(D327,[1]DI!$A$4:$B$15000,2),0)</f>
        <v>6.1499999999999999E-2</v>
      </c>
      <c r="F327" s="12">
        <f t="shared" ca="1" si="107"/>
        <v>1.0002368699999999</v>
      </c>
      <c r="G327" s="70">
        <f ca="1">(TRUNC(PRODUCT($F$12:$F326),16))</f>
        <v>1.0346307192003801</v>
      </c>
      <c r="H327" s="70">
        <f t="shared" ca="1" si="123"/>
        <v>1.02961682964406</v>
      </c>
      <c r="I327" s="70">
        <f t="shared" ca="1" si="124"/>
        <v>1.0048696699999999</v>
      </c>
      <c r="J327" s="142">
        <f t="shared" si="112"/>
        <v>2.8660000000000001E-2</v>
      </c>
      <c r="K327" s="71">
        <f t="shared" si="113"/>
        <v>44431</v>
      </c>
      <c r="L327" s="72">
        <f t="shared" si="114"/>
        <v>24</v>
      </c>
      <c r="M327" s="73">
        <f t="shared" si="115"/>
        <v>24</v>
      </c>
      <c r="N327" s="74">
        <f t="shared" si="108"/>
        <v>1.0026947660000001</v>
      </c>
      <c r="O327" s="74">
        <f t="shared" ca="1" si="109"/>
        <v>1.007577559</v>
      </c>
      <c r="P327" s="73">
        <f t="shared" si="116"/>
        <v>0</v>
      </c>
      <c r="Q327" s="70">
        <f t="shared" ca="1" si="117"/>
        <v>5.7195189299999996</v>
      </c>
      <c r="R327" s="70">
        <f t="shared" si="118"/>
        <v>0</v>
      </c>
      <c r="S327" s="75" t="str">
        <f t="shared" si="119"/>
        <v>A+J=</v>
      </c>
      <c r="T327" s="71">
        <f t="shared" si="120"/>
        <v>44522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8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15">
      <c r="A328" s="120">
        <f t="shared" si="121"/>
        <v>44467</v>
      </c>
      <c r="B328" s="81">
        <f t="shared" ca="1" si="122"/>
        <v>760.78197903</v>
      </c>
      <c r="C328" s="70">
        <f t="shared" si="110"/>
        <v>754.79701761000001</v>
      </c>
      <c r="D328" s="62">
        <f t="shared" si="111"/>
        <v>44467</v>
      </c>
      <c r="E328" s="11">
        <f ca="1">IF(D328&lt;$B$1,VLOOKUP(D328,[1]DI!$A$4:$B$15000,2),0)</f>
        <v>6.1499999999999999E-2</v>
      </c>
      <c r="F328" s="12">
        <f t="shared" ca="1" si="107"/>
        <v>1.0002368699999999</v>
      </c>
      <c r="G328" s="70">
        <f ca="1">(TRUNC(PRODUCT($F$12:$F327),16))</f>
        <v>1.0348757921788401</v>
      </c>
      <c r="H328" s="70">
        <f t="shared" ca="1" si="123"/>
        <v>1.02961682964406</v>
      </c>
      <c r="I328" s="70">
        <f t="shared" ca="1" si="124"/>
        <v>1.00510769</v>
      </c>
      <c r="J328" s="142">
        <f t="shared" si="112"/>
        <v>2.8660000000000001E-2</v>
      </c>
      <c r="K328" s="71">
        <f t="shared" si="113"/>
        <v>44431</v>
      </c>
      <c r="L328" s="72">
        <f t="shared" si="114"/>
        <v>25</v>
      </c>
      <c r="M328" s="73">
        <f t="shared" si="115"/>
        <v>25</v>
      </c>
      <c r="N328" s="74">
        <f t="shared" si="108"/>
        <v>1.0028072050000001</v>
      </c>
      <c r="O328" s="74">
        <f t="shared" ca="1" si="109"/>
        <v>1.007929233</v>
      </c>
      <c r="P328" s="73">
        <f t="shared" si="116"/>
        <v>0</v>
      </c>
      <c r="Q328" s="70">
        <f t="shared" ca="1" si="117"/>
        <v>5.9849614200000003</v>
      </c>
      <c r="R328" s="70">
        <f t="shared" si="118"/>
        <v>0</v>
      </c>
      <c r="S328" s="75" t="str">
        <f t="shared" si="119"/>
        <v>A+J=</v>
      </c>
      <c r="T328" s="71">
        <f t="shared" si="120"/>
        <v>44522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8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15">
      <c r="A329" s="120">
        <f t="shared" si="121"/>
        <v>44468</v>
      </c>
      <c r="B329" s="81">
        <f t="shared" ca="1" si="122"/>
        <v>761.04751812999996</v>
      </c>
      <c r="C329" s="70">
        <f t="shared" si="110"/>
        <v>754.79701761000001</v>
      </c>
      <c r="D329" s="62">
        <f t="shared" si="111"/>
        <v>44468</v>
      </c>
      <c r="E329" s="11">
        <f ca="1">IF(D329&lt;$B$1,VLOOKUP(D329,[1]DI!$A$4:$B$15000,2),0)</f>
        <v>6.1499999999999999E-2</v>
      </c>
      <c r="F329" s="12">
        <f t="shared" ca="1" si="107"/>
        <v>1.0002368699999999</v>
      </c>
      <c r="G329" s="70">
        <f ca="1">(TRUNC(PRODUCT($F$12:$F328),16))</f>
        <v>1.0351209232077301</v>
      </c>
      <c r="H329" s="70">
        <f t="shared" ca="1" si="123"/>
        <v>1.02961682964406</v>
      </c>
      <c r="I329" s="70">
        <f t="shared" ca="1" si="124"/>
        <v>1.0053457699999999</v>
      </c>
      <c r="J329" s="142">
        <f t="shared" si="112"/>
        <v>2.8660000000000001E-2</v>
      </c>
      <c r="K329" s="71">
        <f t="shared" si="113"/>
        <v>44431</v>
      </c>
      <c r="L329" s="72">
        <f t="shared" si="114"/>
        <v>26</v>
      </c>
      <c r="M329" s="73">
        <f t="shared" si="115"/>
        <v>26</v>
      </c>
      <c r="N329" s="74">
        <f t="shared" si="108"/>
        <v>1.0029196570000001</v>
      </c>
      <c r="O329" s="74">
        <f t="shared" ca="1" si="109"/>
        <v>1.008281035</v>
      </c>
      <c r="P329" s="73">
        <f t="shared" si="116"/>
        <v>0</v>
      </c>
      <c r="Q329" s="70">
        <f t="shared" ca="1" si="117"/>
        <v>6.2505005200000001</v>
      </c>
      <c r="R329" s="70">
        <f t="shared" si="118"/>
        <v>0</v>
      </c>
      <c r="S329" s="75" t="str">
        <f t="shared" si="119"/>
        <v>A+J=</v>
      </c>
      <c r="T329" s="71">
        <f t="shared" si="120"/>
        <v>44522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8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15">
      <c r="A330" s="120">
        <f t="shared" si="121"/>
        <v>44469</v>
      </c>
      <c r="B330" s="81">
        <f t="shared" ca="1" si="122"/>
        <v>761.31315232999998</v>
      </c>
      <c r="C330" s="70">
        <f t="shared" si="110"/>
        <v>754.79701761000001</v>
      </c>
      <c r="D330" s="62">
        <f t="shared" si="111"/>
        <v>44469</v>
      </c>
      <c r="E330" s="11">
        <f ca="1">IF(D330&lt;$B$1,VLOOKUP(D330,[1]DI!$A$4:$B$15000,2),0)</f>
        <v>6.1499999999999999E-2</v>
      </c>
      <c r="F330" s="12">
        <f t="shared" ca="1" si="107"/>
        <v>1.0002368699999999</v>
      </c>
      <c r="G330" s="70">
        <f ca="1">(TRUNC(PRODUCT($F$12:$F329),16))</f>
        <v>1.03536611230081</v>
      </c>
      <c r="H330" s="70">
        <f t="shared" ca="1" si="123"/>
        <v>1.02961682964406</v>
      </c>
      <c r="I330" s="70">
        <f t="shared" ca="1" si="124"/>
        <v>1.0055839099999999</v>
      </c>
      <c r="J330" s="142">
        <f t="shared" si="112"/>
        <v>2.8660000000000001E-2</v>
      </c>
      <c r="K330" s="71">
        <f t="shared" si="113"/>
        <v>44431</v>
      </c>
      <c r="L330" s="72">
        <f t="shared" si="114"/>
        <v>27</v>
      </c>
      <c r="M330" s="73">
        <f t="shared" si="115"/>
        <v>27</v>
      </c>
      <c r="N330" s="74">
        <f t="shared" si="108"/>
        <v>1.003032122</v>
      </c>
      <c r="O330" s="74">
        <f t="shared" ca="1" si="109"/>
        <v>1.0086329629999999</v>
      </c>
      <c r="P330" s="73">
        <f t="shared" si="116"/>
        <v>0</v>
      </c>
      <c r="Q330" s="70">
        <f t="shared" ca="1" si="117"/>
        <v>6.5161347200000002</v>
      </c>
      <c r="R330" s="70">
        <f t="shared" si="118"/>
        <v>0</v>
      </c>
      <c r="S330" s="75" t="str">
        <f t="shared" si="119"/>
        <v>A+J=</v>
      </c>
      <c r="T330" s="71">
        <f t="shared" si="120"/>
        <v>44522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8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15">
      <c r="A331" s="120">
        <f t="shared" si="121"/>
        <v>44470</v>
      </c>
      <c r="B331" s="81">
        <f t="shared" ca="1" si="122"/>
        <v>761.57887409</v>
      </c>
      <c r="C331" s="70">
        <f t="shared" si="110"/>
        <v>754.79701761000001</v>
      </c>
      <c r="D331" s="62">
        <f t="shared" si="111"/>
        <v>44470</v>
      </c>
      <c r="E331" s="11">
        <f ca="1">IF(D331&lt;$B$1,VLOOKUP(D331,[1]DI!$A$4:$B$15000,2),0)</f>
        <v>6.1499999999999999E-2</v>
      </c>
      <c r="F331" s="12">
        <f t="shared" ca="1" si="107"/>
        <v>1.0002368699999999</v>
      </c>
      <c r="G331" s="70">
        <f ca="1">(TRUNC(PRODUCT($F$12:$F330),16))</f>
        <v>1.0356113594718299</v>
      </c>
      <c r="H331" s="70">
        <f t="shared" ca="1" si="123"/>
        <v>1.02961682964406</v>
      </c>
      <c r="I331" s="70">
        <f t="shared" ca="1" si="124"/>
        <v>1.0058221000000001</v>
      </c>
      <c r="J331" s="142">
        <f t="shared" si="112"/>
        <v>2.8660000000000001E-2</v>
      </c>
      <c r="K331" s="71">
        <f t="shared" si="113"/>
        <v>44431</v>
      </c>
      <c r="L331" s="72">
        <f t="shared" si="114"/>
        <v>28</v>
      </c>
      <c r="M331" s="73">
        <f t="shared" si="115"/>
        <v>28</v>
      </c>
      <c r="N331" s="74">
        <f t="shared" si="108"/>
        <v>1.0031445990000001</v>
      </c>
      <c r="O331" s="74">
        <f t="shared" ca="1" si="109"/>
        <v>1.0089850069999999</v>
      </c>
      <c r="P331" s="73">
        <f t="shared" si="116"/>
        <v>0</v>
      </c>
      <c r="Q331" s="70">
        <f t="shared" ca="1" si="117"/>
        <v>6.7818564800000001</v>
      </c>
      <c r="R331" s="70">
        <f t="shared" si="118"/>
        <v>0</v>
      </c>
      <c r="S331" s="75" t="str">
        <f t="shared" si="119"/>
        <v>A+J=</v>
      </c>
      <c r="T331" s="71">
        <f t="shared" si="120"/>
        <v>44522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8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15">
      <c r="A332" s="120">
        <f t="shared" si="121"/>
        <v>44473</v>
      </c>
      <c r="B332" s="81">
        <f t="shared" ca="1" si="122"/>
        <v>761.84469171000001</v>
      </c>
      <c r="C332" s="70">
        <f t="shared" si="110"/>
        <v>754.79701761000001</v>
      </c>
      <c r="D332" s="62">
        <f t="shared" si="111"/>
        <v>44473</v>
      </c>
      <c r="E332" s="11">
        <f ca="1">IF(D332&lt;$B$1,VLOOKUP(D332,[1]DI!$A$4:$B$15000,2),0)</f>
        <v>6.1499999999999999E-2</v>
      </c>
      <c r="F332" s="12">
        <f t="shared" ref="F332:F395" ca="1" si="125">IF(A332&lt;A$9,1,ROUND(((1+E332)^(1/252)),8))</f>
        <v>1.0002368699999999</v>
      </c>
      <c r="G332" s="70">
        <f ca="1">(TRUNC(PRODUCT($F$12:$F331),16))</f>
        <v>1.03585666473455</v>
      </c>
      <c r="H332" s="70">
        <f t="shared" ca="1" si="123"/>
        <v>1.02961682964406</v>
      </c>
      <c r="I332" s="70">
        <f t="shared" ca="1" si="124"/>
        <v>1.00606035</v>
      </c>
      <c r="J332" s="142">
        <f t="shared" si="112"/>
        <v>2.8660000000000001E-2</v>
      </c>
      <c r="K332" s="71">
        <f t="shared" si="113"/>
        <v>44431</v>
      </c>
      <c r="L332" s="72">
        <f t="shared" si="114"/>
        <v>29</v>
      </c>
      <c r="M332" s="73">
        <f t="shared" si="115"/>
        <v>29</v>
      </c>
      <c r="N332" s="74">
        <f t="shared" ref="N332:N377" si="126">ROUND((J332+1)^(M332/252),9)</f>
        <v>1.0032570890000001</v>
      </c>
      <c r="O332" s="74">
        <f t="shared" ref="O332:O377" ca="1" si="127">ROUND(I332*N332,9)</f>
        <v>1.009337178</v>
      </c>
      <c r="P332" s="73">
        <f t="shared" si="116"/>
        <v>0</v>
      </c>
      <c r="Q332" s="70">
        <f t="shared" ca="1" si="117"/>
        <v>7.0476741000000001</v>
      </c>
      <c r="R332" s="70">
        <f t="shared" si="118"/>
        <v>0</v>
      </c>
      <c r="S332" s="75" t="str">
        <f t="shared" si="119"/>
        <v>A+J=</v>
      </c>
      <c r="T332" s="71">
        <f t="shared" si="120"/>
        <v>44522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8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15">
      <c r="A333" s="120">
        <f t="shared" si="121"/>
        <v>44474</v>
      </c>
      <c r="B333" s="81">
        <f t="shared" ca="1" si="122"/>
        <v>762.11059689000001</v>
      </c>
      <c r="C333" s="70">
        <f t="shared" ref="C333:C377" si="128">(C332-R332)</f>
        <v>754.79701761000001</v>
      </c>
      <c r="D333" s="62">
        <f t="shared" ref="D333:D396" si="129">WORKDAY($A333,0,U$72:U$214)</f>
        <v>44474</v>
      </c>
      <c r="E333" s="11">
        <f ca="1">IF(D333&lt;$B$1,VLOOKUP(D333,[1]DI!$A$4:$B$15000,2),0)</f>
        <v>6.1499999999999999E-2</v>
      </c>
      <c r="F333" s="12">
        <f t="shared" ca="1" si="125"/>
        <v>1.0002368699999999</v>
      </c>
      <c r="G333" s="70">
        <f ca="1">(TRUNC(PRODUCT($F$12:$F332),16))</f>
        <v>1.03610202810272</v>
      </c>
      <c r="H333" s="70">
        <f t="shared" ca="1" si="123"/>
        <v>1.02961682964406</v>
      </c>
      <c r="I333" s="70">
        <f t="shared" ca="1" si="124"/>
        <v>1.00629865</v>
      </c>
      <c r="J333" s="142">
        <f t="shared" ref="J333:J396" si="130">J332</f>
        <v>2.8660000000000001E-2</v>
      </c>
      <c r="K333" s="71">
        <f t="shared" ref="K333:K396" si="131">IF(P332&gt;0,VLOOKUP(P332,V$12:AF$48,2),K332)</f>
        <v>44431</v>
      </c>
      <c r="L333" s="72">
        <f t="shared" ref="L333:L396" si="132">IF(A333&gt;K333,IF(NETWORKDAYS(K333,A333,$V$72:$V$436)-1=0,1,NETWORKDAYS(K333,A333,$V$72:$V$436)-1),0)</f>
        <v>30</v>
      </c>
      <c r="M333" s="73">
        <f t="shared" ref="M333:M377" si="133">IF(AND(L333=1,L332=1),1,IF(L333&gt;0,IF(L333=L332,L333+1,L333),0))</f>
        <v>30</v>
      </c>
      <c r="N333" s="74">
        <f t="shared" si="126"/>
        <v>1.003369591</v>
      </c>
      <c r="O333" s="74">
        <f t="shared" ca="1" si="127"/>
        <v>1.0096894649999999</v>
      </c>
      <c r="P333" s="73">
        <f t="shared" ref="P333:P396" si="134">IF(VLOOKUP(A333,W$12:AD$60,8)=VLOOKUP(A332,W$12:AD$60,8),0,VLOOKUP(A333,W$12:AD$60,8))</f>
        <v>0</v>
      </c>
      <c r="Q333" s="70">
        <f t="shared" ref="Q333:Q396" ca="1" si="135">TRUNC(((O333-1)*C333),8)</f>
        <v>7.3135792799999999</v>
      </c>
      <c r="R333" s="70">
        <f t="shared" ref="R333:R396" si="136">IF(P333&gt;0,VLOOKUP(P333,$V$12:$AA$60,6),0)</f>
        <v>0</v>
      </c>
      <c r="S333" s="75" t="str">
        <f t="shared" ref="S333:S396" si="137">IF(P332&gt;0,VLOOKUP(P332,V$12:AF$60,10),S332)</f>
        <v>A+J=</v>
      </c>
      <c r="T333" s="71">
        <f t="shared" ref="T333:T396" si="138">IF(P332&gt;0,VLOOKUP(P332,V$12:AF$60,11),T332)</f>
        <v>44522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8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15">
      <c r="A334" s="120">
        <f t="shared" ref="A334:A397" si="139">WORKDAY($A333,1,V$72:V$214)</f>
        <v>44475</v>
      </c>
      <c r="B334" s="81">
        <f t="shared" ref="B334:B397" ca="1" si="140">IF(A334&lt;=TODAY(),C334+Q334,IF(AND(A334&gt;TODAY(),A334&lt;=$B$1),IF(VLOOKUP(TODAY(),$A$10:$E$10000,4,FALSE)=0,"n.d",C334+Q334),"n.d"))</f>
        <v>762.37659793</v>
      </c>
      <c r="C334" s="70">
        <f t="shared" si="128"/>
        <v>754.79701761000001</v>
      </c>
      <c r="D334" s="62">
        <f t="shared" si="129"/>
        <v>44475</v>
      </c>
      <c r="E334" s="11">
        <f ca="1">IF(D334&lt;$B$1,VLOOKUP(D334,[1]DI!$A$4:$B$15000,2),0)</f>
        <v>6.1499999999999999E-2</v>
      </c>
      <c r="F334" s="12">
        <f t="shared" ca="1" si="125"/>
        <v>1.0002368699999999</v>
      </c>
      <c r="G334" s="70">
        <f ca="1">(TRUNC(PRODUCT($F$12:$F333),16))</f>
        <v>1.0363474495901199</v>
      </c>
      <c r="H334" s="70">
        <f t="shared" ref="H334:H397" ca="1" si="141">IF(P333&gt;0,G333,H333)</f>
        <v>1.02961682964406</v>
      </c>
      <c r="I334" s="70">
        <f t="shared" ref="I334:I397" ca="1" si="142">ROUND(G334/H334,8)</f>
        <v>1.00653701</v>
      </c>
      <c r="J334" s="142">
        <f t="shared" si="130"/>
        <v>2.8660000000000001E-2</v>
      </c>
      <c r="K334" s="71">
        <f t="shared" si="131"/>
        <v>44431</v>
      </c>
      <c r="L334" s="72">
        <f t="shared" si="132"/>
        <v>31</v>
      </c>
      <c r="M334" s="73">
        <f t="shared" si="133"/>
        <v>31</v>
      </c>
      <c r="N334" s="74">
        <f t="shared" si="126"/>
        <v>1.0034821060000001</v>
      </c>
      <c r="O334" s="74">
        <f t="shared" ca="1" si="127"/>
        <v>1.0100418790000001</v>
      </c>
      <c r="P334" s="73">
        <f t="shared" si="134"/>
        <v>0</v>
      </c>
      <c r="Q334" s="70">
        <f t="shared" ca="1" si="135"/>
        <v>7.5795803199999998</v>
      </c>
      <c r="R334" s="70">
        <f t="shared" si="136"/>
        <v>0</v>
      </c>
      <c r="S334" s="75" t="str">
        <f t="shared" si="137"/>
        <v>A+J=</v>
      </c>
      <c r="T334" s="71">
        <f t="shared" si="138"/>
        <v>44522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8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15">
      <c r="A335" s="120">
        <f t="shared" si="139"/>
        <v>44476</v>
      </c>
      <c r="B335" s="81">
        <f t="shared" ca="1" si="140"/>
        <v>762.64269407000006</v>
      </c>
      <c r="C335" s="70">
        <f t="shared" si="128"/>
        <v>754.79701761000001</v>
      </c>
      <c r="D335" s="62">
        <f t="shared" si="129"/>
        <v>44476</v>
      </c>
      <c r="E335" s="11">
        <f ca="1">IF(D335&lt;$B$1,VLOOKUP(D335,[1]DI!$A$4:$B$15000,2),0)</f>
        <v>6.1499999999999999E-2</v>
      </c>
      <c r="F335" s="12">
        <f t="shared" ca="1" si="125"/>
        <v>1.0002368699999999</v>
      </c>
      <c r="G335" s="70">
        <f ca="1">(TRUNC(PRODUCT($F$12:$F334),16))</f>
        <v>1.0365929292105101</v>
      </c>
      <c r="H335" s="70">
        <f t="shared" ca="1" si="141"/>
        <v>1.02961682964406</v>
      </c>
      <c r="I335" s="70">
        <f t="shared" ca="1" si="142"/>
        <v>1.00677543</v>
      </c>
      <c r="J335" s="142">
        <f t="shared" si="130"/>
        <v>2.8660000000000001E-2</v>
      </c>
      <c r="K335" s="71">
        <f t="shared" si="131"/>
        <v>44431</v>
      </c>
      <c r="L335" s="72">
        <f t="shared" si="132"/>
        <v>32</v>
      </c>
      <c r="M335" s="73">
        <f t="shared" si="133"/>
        <v>32</v>
      </c>
      <c r="N335" s="74">
        <f t="shared" si="126"/>
        <v>1.0035946339999999</v>
      </c>
      <c r="O335" s="74">
        <f t="shared" ca="1" si="127"/>
        <v>1.010394419</v>
      </c>
      <c r="P335" s="73">
        <f t="shared" si="134"/>
        <v>0</v>
      </c>
      <c r="Q335" s="70">
        <f t="shared" ca="1" si="135"/>
        <v>7.84567646</v>
      </c>
      <c r="R335" s="70">
        <f t="shared" si="136"/>
        <v>0</v>
      </c>
      <c r="S335" s="75" t="str">
        <f t="shared" si="137"/>
        <v>A+J=</v>
      </c>
      <c r="T335" s="71">
        <f t="shared" si="138"/>
        <v>44522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8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15">
      <c r="A336" s="120">
        <f t="shared" si="139"/>
        <v>44477</v>
      </c>
      <c r="B336" s="81">
        <f t="shared" ca="1" si="140"/>
        <v>762.90888606999999</v>
      </c>
      <c r="C336" s="70">
        <f t="shared" si="128"/>
        <v>754.79701761000001</v>
      </c>
      <c r="D336" s="62">
        <f t="shared" si="129"/>
        <v>44477</v>
      </c>
      <c r="E336" s="11">
        <f ca="1">IF(D336&lt;$B$1,VLOOKUP(D336,[1]DI!$A$4:$B$15000,2),0)</f>
        <v>6.1499999999999999E-2</v>
      </c>
      <c r="F336" s="12">
        <f t="shared" ca="1" si="125"/>
        <v>1.0002368699999999</v>
      </c>
      <c r="G336" s="70">
        <f ca="1">(TRUNC(PRODUCT($F$12:$F335),16))</f>
        <v>1.03683846697765</v>
      </c>
      <c r="H336" s="70">
        <f t="shared" ca="1" si="141"/>
        <v>1.02961682964406</v>
      </c>
      <c r="I336" s="70">
        <f t="shared" ca="1" si="142"/>
        <v>1.00701391</v>
      </c>
      <c r="J336" s="142">
        <f t="shared" si="130"/>
        <v>2.8660000000000001E-2</v>
      </c>
      <c r="K336" s="71">
        <f t="shared" si="131"/>
        <v>44431</v>
      </c>
      <c r="L336" s="72">
        <f t="shared" si="132"/>
        <v>33</v>
      </c>
      <c r="M336" s="73">
        <f t="shared" si="133"/>
        <v>33</v>
      </c>
      <c r="N336" s="74">
        <f t="shared" si="126"/>
        <v>1.0037071740000001</v>
      </c>
      <c r="O336" s="74">
        <f t="shared" ca="1" si="127"/>
        <v>1.0107470860000001</v>
      </c>
      <c r="P336" s="73">
        <f t="shared" si="134"/>
        <v>0</v>
      </c>
      <c r="Q336" s="70">
        <f t="shared" ca="1" si="135"/>
        <v>8.1118684600000002</v>
      </c>
      <c r="R336" s="70">
        <f t="shared" si="136"/>
        <v>0</v>
      </c>
      <c r="S336" s="75" t="str">
        <f t="shared" si="137"/>
        <v>A+J=</v>
      </c>
      <c r="T336" s="71">
        <f t="shared" si="138"/>
        <v>44522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8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201" x14ac:dyDescent="0.15">
      <c r="A337" s="120">
        <f t="shared" si="139"/>
        <v>44480</v>
      </c>
      <c r="B337" s="81">
        <f t="shared" ca="1" si="140"/>
        <v>763.17516562000003</v>
      </c>
      <c r="C337" s="70">
        <f t="shared" si="128"/>
        <v>754.79701761000001</v>
      </c>
      <c r="D337" s="62">
        <f t="shared" si="129"/>
        <v>44480</v>
      </c>
      <c r="E337" s="11">
        <f ca="1">IF(D337&lt;$B$1,VLOOKUP(D337,[1]DI!$A$4:$B$15000,2),0)</f>
        <v>6.1499999999999999E-2</v>
      </c>
      <c r="F337" s="12">
        <f t="shared" ca="1" si="125"/>
        <v>1.0002368699999999</v>
      </c>
      <c r="G337" s="70">
        <f ca="1">(TRUNC(PRODUCT($F$12:$F336),16))</f>
        <v>1.03708406290532</v>
      </c>
      <c r="H337" s="70">
        <f t="shared" ca="1" si="141"/>
        <v>1.02961682964406</v>
      </c>
      <c r="I337" s="70">
        <f t="shared" ca="1" si="142"/>
        <v>1.00725244</v>
      </c>
      <c r="J337" s="142">
        <f t="shared" si="130"/>
        <v>2.8660000000000001E-2</v>
      </c>
      <c r="K337" s="71">
        <f t="shared" si="131"/>
        <v>44431</v>
      </c>
      <c r="L337" s="72">
        <f t="shared" si="132"/>
        <v>34</v>
      </c>
      <c r="M337" s="73">
        <f t="shared" si="133"/>
        <v>34</v>
      </c>
      <c r="N337" s="74">
        <f t="shared" si="126"/>
        <v>1.003819727</v>
      </c>
      <c r="O337" s="74">
        <f t="shared" ca="1" si="127"/>
        <v>1.0110998689999999</v>
      </c>
      <c r="P337" s="73">
        <f t="shared" si="134"/>
        <v>0</v>
      </c>
      <c r="Q337" s="70">
        <f t="shared" ca="1" si="135"/>
        <v>8.3781480100000003</v>
      </c>
      <c r="R337" s="70">
        <f t="shared" si="136"/>
        <v>0</v>
      </c>
      <c r="S337" s="75" t="str">
        <f t="shared" si="137"/>
        <v>A+J=</v>
      </c>
      <c r="T337" s="71">
        <f t="shared" si="138"/>
        <v>44522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8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201" x14ac:dyDescent="0.15">
      <c r="A338" s="120">
        <f t="shared" si="139"/>
        <v>44482</v>
      </c>
      <c r="B338" s="81">
        <f t="shared" ca="1" si="140"/>
        <v>763.44154104000006</v>
      </c>
      <c r="C338" s="70">
        <f t="shared" si="128"/>
        <v>754.79701761000001</v>
      </c>
      <c r="D338" s="62">
        <f t="shared" si="129"/>
        <v>44482</v>
      </c>
      <c r="E338" s="11">
        <f ca="1">IF(D338&lt;$B$1,VLOOKUP(D338,[1]DI!$A$4:$B$15000,2),0)</f>
        <v>6.1499999999999999E-2</v>
      </c>
      <c r="F338" s="12">
        <f t="shared" ca="1" si="125"/>
        <v>1.0002368699999999</v>
      </c>
      <c r="G338" s="70">
        <f ca="1">(TRUNC(PRODUCT($F$12:$F337),16))</f>
        <v>1.0373297170072999</v>
      </c>
      <c r="H338" s="70">
        <f t="shared" ca="1" si="141"/>
        <v>1.02961682964406</v>
      </c>
      <c r="I338" s="70">
        <f t="shared" ca="1" si="142"/>
        <v>1.00749103</v>
      </c>
      <c r="J338" s="142">
        <f t="shared" si="130"/>
        <v>2.8660000000000001E-2</v>
      </c>
      <c r="K338" s="71">
        <f t="shared" si="131"/>
        <v>44431</v>
      </c>
      <c r="L338" s="72">
        <f t="shared" si="132"/>
        <v>35</v>
      </c>
      <c r="M338" s="73">
        <f t="shared" si="133"/>
        <v>35</v>
      </c>
      <c r="N338" s="74">
        <f t="shared" si="126"/>
        <v>1.003932292</v>
      </c>
      <c r="O338" s="74">
        <f t="shared" ca="1" si="127"/>
        <v>1.0114527790000001</v>
      </c>
      <c r="P338" s="73">
        <f t="shared" si="134"/>
        <v>0</v>
      </c>
      <c r="Q338" s="70">
        <f t="shared" ca="1" si="135"/>
        <v>8.6445234299999996</v>
      </c>
      <c r="R338" s="70">
        <f t="shared" si="136"/>
        <v>0</v>
      </c>
      <c r="S338" s="75" t="str">
        <f t="shared" si="137"/>
        <v>A+J=</v>
      </c>
      <c r="T338" s="71">
        <f t="shared" si="138"/>
        <v>44522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8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201" x14ac:dyDescent="0.15">
      <c r="A339" s="120">
        <f t="shared" si="139"/>
        <v>44483</v>
      </c>
      <c r="B339" s="81">
        <f t="shared" ca="1" si="140"/>
        <v>763.70800552000003</v>
      </c>
      <c r="C339" s="70">
        <f t="shared" si="128"/>
        <v>754.79701761000001</v>
      </c>
      <c r="D339" s="62">
        <f t="shared" si="129"/>
        <v>44483</v>
      </c>
      <c r="E339" s="11">
        <f ca="1">IF(D339&lt;$B$1,VLOOKUP(D339,[1]DI!$A$4:$B$15000,2),0)</f>
        <v>6.1499999999999999E-2</v>
      </c>
      <c r="F339" s="12">
        <f t="shared" ca="1" si="125"/>
        <v>1.0002368699999999</v>
      </c>
      <c r="G339" s="70">
        <f ca="1">(TRUNC(PRODUCT($F$12:$F338),16))</f>
        <v>1.03757542929737</v>
      </c>
      <c r="H339" s="70">
        <f t="shared" ca="1" si="141"/>
        <v>1.02961682964406</v>
      </c>
      <c r="I339" s="70">
        <f t="shared" ca="1" si="142"/>
        <v>1.00772967</v>
      </c>
      <c r="J339" s="142">
        <f t="shared" si="130"/>
        <v>2.8660000000000001E-2</v>
      </c>
      <c r="K339" s="71">
        <f t="shared" si="131"/>
        <v>44431</v>
      </c>
      <c r="L339" s="72">
        <f t="shared" si="132"/>
        <v>36</v>
      </c>
      <c r="M339" s="73">
        <f t="shared" si="133"/>
        <v>36</v>
      </c>
      <c r="N339" s="74">
        <f t="shared" si="126"/>
        <v>1.0040448710000001</v>
      </c>
      <c r="O339" s="74">
        <f t="shared" ca="1" si="127"/>
        <v>1.011805807</v>
      </c>
      <c r="P339" s="73">
        <f t="shared" si="134"/>
        <v>0</v>
      </c>
      <c r="Q339" s="70">
        <f t="shared" ca="1" si="135"/>
        <v>8.9109879099999993</v>
      </c>
      <c r="R339" s="70">
        <f t="shared" si="136"/>
        <v>0</v>
      </c>
      <c r="S339" s="75" t="str">
        <f t="shared" si="137"/>
        <v>A+J=</v>
      </c>
      <c r="T339" s="71">
        <f t="shared" si="138"/>
        <v>44522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201" x14ac:dyDescent="0.15">
      <c r="A340" s="120">
        <f t="shared" si="139"/>
        <v>44484</v>
      </c>
      <c r="B340" s="81">
        <f t="shared" ca="1" si="140"/>
        <v>763.97456360000001</v>
      </c>
      <c r="C340" s="70">
        <f t="shared" si="128"/>
        <v>754.79701761000001</v>
      </c>
      <c r="D340" s="62">
        <f t="shared" si="129"/>
        <v>44484</v>
      </c>
      <c r="E340" s="11">
        <f ca="1">IF(D340&lt;$B$1,VLOOKUP(D340,[1]DI!$A$4:$B$15000,2),0)</f>
        <v>6.1499999999999999E-2</v>
      </c>
      <c r="F340" s="12">
        <f t="shared" ca="1" si="125"/>
        <v>1.0002368699999999</v>
      </c>
      <c r="G340" s="70">
        <f ca="1">(TRUNC(PRODUCT($F$12:$F339),16))</f>
        <v>1.0378211997893101</v>
      </c>
      <c r="H340" s="70">
        <f t="shared" ca="1" si="141"/>
        <v>1.02961682964406</v>
      </c>
      <c r="I340" s="70">
        <f t="shared" ca="1" si="142"/>
        <v>1.0079683699999999</v>
      </c>
      <c r="J340" s="142">
        <f t="shared" si="130"/>
        <v>2.8660000000000001E-2</v>
      </c>
      <c r="K340" s="71">
        <f t="shared" si="131"/>
        <v>44431</v>
      </c>
      <c r="L340" s="72">
        <f t="shared" si="132"/>
        <v>37</v>
      </c>
      <c r="M340" s="73">
        <f t="shared" si="133"/>
        <v>37</v>
      </c>
      <c r="N340" s="74">
        <f t="shared" si="126"/>
        <v>1.0041574609999999</v>
      </c>
      <c r="O340" s="74">
        <f t="shared" ca="1" si="127"/>
        <v>1.012158959</v>
      </c>
      <c r="P340" s="73">
        <f t="shared" si="134"/>
        <v>0</v>
      </c>
      <c r="Q340" s="70">
        <f t="shared" ca="1" si="135"/>
        <v>9.1775459900000005</v>
      </c>
      <c r="R340" s="70">
        <f t="shared" si="136"/>
        <v>0</v>
      </c>
      <c r="S340" s="75" t="str">
        <f t="shared" si="137"/>
        <v>A+J=</v>
      </c>
      <c r="T340" s="71">
        <f t="shared" si="138"/>
        <v>44522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201" x14ac:dyDescent="0.15">
      <c r="A341" s="120">
        <f t="shared" si="139"/>
        <v>44487</v>
      </c>
      <c r="B341" s="81">
        <f t="shared" ca="1" si="140"/>
        <v>764.24121904000003</v>
      </c>
      <c r="C341" s="70">
        <f t="shared" si="128"/>
        <v>754.79701761000001</v>
      </c>
      <c r="D341" s="62">
        <f t="shared" si="129"/>
        <v>44487</v>
      </c>
      <c r="E341" s="11">
        <f ca="1">IF(D341&lt;$B$1,VLOOKUP(D341,[1]DI!$A$4:$B$15000,2),0)</f>
        <v>6.1499999999999999E-2</v>
      </c>
      <c r="F341" s="12">
        <f t="shared" ca="1" si="125"/>
        <v>1.0002368699999999</v>
      </c>
      <c r="G341" s="70">
        <f ca="1">(TRUNC(PRODUCT($F$12:$F340),16))</f>
        <v>1.0380670284969</v>
      </c>
      <c r="H341" s="70">
        <f t="shared" ca="1" si="141"/>
        <v>1.02961682964406</v>
      </c>
      <c r="I341" s="70">
        <f t="shared" ca="1" si="142"/>
        <v>1.00820713</v>
      </c>
      <c r="J341" s="142">
        <f t="shared" si="130"/>
        <v>2.8660000000000001E-2</v>
      </c>
      <c r="K341" s="71">
        <f t="shared" si="131"/>
        <v>44431</v>
      </c>
      <c r="L341" s="72">
        <f t="shared" si="132"/>
        <v>38</v>
      </c>
      <c r="M341" s="73">
        <f t="shared" si="133"/>
        <v>38</v>
      </c>
      <c r="N341" s="74">
        <f t="shared" si="126"/>
        <v>1.004270065</v>
      </c>
      <c r="O341" s="74">
        <f t="shared" ca="1" si="127"/>
        <v>1.01251224</v>
      </c>
      <c r="P341" s="73">
        <f t="shared" si="134"/>
        <v>0</v>
      </c>
      <c r="Q341" s="70">
        <f t="shared" ca="1" si="135"/>
        <v>9.4442014299999997</v>
      </c>
      <c r="R341" s="70">
        <f t="shared" si="136"/>
        <v>0</v>
      </c>
      <c r="S341" s="75" t="str">
        <f t="shared" si="137"/>
        <v>A+J=</v>
      </c>
      <c r="T341" s="71">
        <f t="shared" si="138"/>
        <v>44522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201" x14ac:dyDescent="0.15">
      <c r="A342" s="120">
        <f t="shared" si="139"/>
        <v>44488</v>
      </c>
      <c r="B342" s="81">
        <f t="shared" ca="1" si="140"/>
        <v>764.50796204000005</v>
      </c>
      <c r="C342" s="70">
        <f t="shared" si="128"/>
        <v>754.79701761000001</v>
      </c>
      <c r="D342" s="62">
        <f t="shared" si="129"/>
        <v>44488</v>
      </c>
      <c r="E342" s="11">
        <f ca="1">IF(D342&lt;$B$1,VLOOKUP(D342,[1]DI!$A$4:$B$15000,2),0)</f>
        <v>6.1499999999999999E-2</v>
      </c>
      <c r="F342" s="12">
        <f t="shared" ca="1" si="125"/>
        <v>1.0002368699999999</v>
      </c>
      <c r="G342" s="70">
        <f ca="1">(TRUNC(PRODUCT($F$12:$F341),16))</f>
        <v>1.0383129154339401</v>
      </c>
      <c r="H342" s="70">
        <f t="shared" ca="1" si="141"/>
        <v>1.02961682964406</v>
      </c>
      <c r="I342" s="70">
        <f t="shared" ca="1" si="142"/>
        <v>1.0084459400000001</v>
      </c>
      <c r="J342" s="142">
        <f t="shared" si="130"/>
        <v>2.8660000000000001E-2</v>
      </c>
      <c r="K342" s="71">
        <f t="shared" si="131"/>
        <v>44431</v>
      </c>
      <c r="L342" s="72">
        <f t="shared" si="132"/>
        <v>39</v>
      </c>
      <c r="M342" s="73">
        <f t="shared" si="133"/>
        <v>39</v>
      </c>
      <c r="N342" s="74">
        <f t="shared" si="126"/>
        <v>1.0043826810000001</v>
      </c>
      <c r="O342" s="74">
        <f t="shared" ca="1" si="127"/>
        <v>1.012865637</v>
      </c>
      <c r="P342" s="73">
        <f t="shared" si="134"/>
        <v>0</v>
      </c>
      <c r="Q342" s="70">
        <f t="shared" ca="1" si="135"/>
        <v>9.7109444299999996</v>
      </c>
      <c r="R342" s="70">
        <f t="shared" si="136"/>
        <v>0</v>
      </c>
      <c r="S342" s="75" t="str">
        <f t="shared" si="137"/>
        <v>A+J=</v>
      </c>
      <c r="T342" s="71">
        <f t="shared" si="138"/>
        <v>44522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8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201" x14ac:dyDescent="0.15">
      <c r="A343" s="120">
        <f t="shared" si="139"/>
        <v>44489</v>
      </c>
      <c r="B343" s="81">
        <f t="shared" ca="1" si="140"/>
        <v>764.77480015000003</v>
      </c>
      <c r="C343" s="70">
        <f t="shared" si="128"/>
        <v>754.79701761000001</v>
      </c>
      <c r="D343" s="62">
        <f t="shared" si="129"/>
        <v>44489</v>
      </c>
      <c r="E343" s="11">
        <f ca="1">IF(D343&lt;$B$1,VLOOKUP(D343,[1]DI!$A$4:$B$15000,2),0)</f>
        <v>6.1499999999999999E-2</v>
      </c>
      <c r="F343" s="12">
        <f t="shared" ca="1" si="125"/>
        <v>1.0002368699999999</v>
      </c>
      <c r="G343" s="70">
        <f ca="1">(TRUNC(PRODUCT($F$12:$F342),16))</f>
        <v>1.03855886061422</v>
      </c>
      <c r="H343" s="70">
        <f t="shared" ca="1" si="141"/>
        <v>1.02961682964406</v>
      </c>
      <c r="I343" s="70">
        <f t="shared" ca="1" si="142"/>
        <v>1.0086848100000001</v>
      </c>
      <c r="J343" s="142">
        <f t="shared" si="130"/>
        <v>2.8660000000000001E-2</v>
      </c>
      <c r="K343" s="71">
        <f t="shared" si="131"/>
        <v>44431</v>
      </c>
      <c r="L343" s="72">
        <f t="shared" si="132"/>
        <v>40</v>
      </c>
      <c r="M343" s="73">
        <f t="shared" si="133"/>
        <v>40</v>
      </c>
      <c r="N343" s="74">
        <f t="shared" si="126"/>
        <v>1.0044953089999999</v>
      </c>
      <c r="O343" s="74">
        <f t="shared" ca="1" si="127"/>
        <v>1.01321916</v>
      </c>
      <c r="P343" s="73">
        <f t="shared" si="134"/>
        <v>0</v>
      </c>
      <c r="Q343" s="70">
        <f t="shared" ca="1" si="135"/>
        <v>9.9777825399999998</v>
      </c>
      <c r="R343" s="70">
        <f t="shared" si="136"/>
        <v>0</v>
      </c>
      <c r="S343" s="75" t="str">
        <f t="shared" si="137"/>
        <v>A+J=</v>
      </c>
      <c r="T343" s="71">
        <f t="shared" si="138"/>
        <v>44522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8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201" x14ac:dyDescent="0.15">
      <c r="A344" s="120">
        <f t="shared" si="139"/>
        <v>44490</v>
      </c>
      <c r="B344" s="81">
        <f t="shared" ca="1" si="140"/>
        <v>765.04173487000003</v>
      </c>
      <c r="C344" s="70">
        <f t="shared" si="128"/>
        <v>754.79701761000001</v>
      </c>
      <c r="D344" s="62">
        <f t="shared" si="129"/>
        <v>44490</v>
      </c>
      <c r="E344" s="11">
        <f ca="1">IF(D344&lt;$B$1,VLOOKUP(D344,[1]DI!$A$4:$B$15000,2),0)</f>
        <v>6.1499999999999999E-2</v>
      </c>
      <c r="F344" s="12">
        <f t="shared" ca="1" si="125"/>
        <v>1.0002368699999999</v>
      </c>
      <c r="G344" s="70">
        <f ca="1">(TRUNC(PRODUCT($F$12:$F343),16))</f>
        <v>1.0388048640515299</v>
      </c>
      <c r="H344" s="70">
        <f t="shared" ca="1" si="141"/>
        <v>1.02961682964406</v>
      </c>
      <c r="I344" s="70">
        <f t="shared" ca="1" si="142"/>
        <v>1.00892374</v>
      </c>
      <c r="J344" s="142">
        <f t="shared" si="130"/>
        <v>2.8660000000000001E-2</v>
      </c>
      <c r="K344" s="71">
        <f t="shared" si="131"/>
        <v>44431</v>
      </c>
      <c r="L344" s="72">
        <f t="shared" si="132"/>
        <v>41</v>
      </c>
      <c r="M344" s="73">
        <f t="shared" si="133"/>
        <v>41</v>
      </c>
      <c r="N344" s="74">
        <f t="shared" si="126"/>
        <v>1.0046079510000001</v>
      </c>
      <c r="O344" s="74">
        <f t="shared" ca="1" si="127"/>
        <v>1.013572811</v>
      </c>
      <c r="P344" s="73">
        <f t="shared" si="134"/>
        <v>0</v>
      </c>
      <c r="Q344" s="70">
        <f t="shared" ca="1" si="135"/>
        <v>10.24471726</v>
      </c>
      <c r="R344" s="70">
        <f t="shared" si="136"/>
        <v>0</v>
      </c>
      <c r="S344" s="75" t="str">
        <f t="shared" si="137"/>
        <v>A+J=</v>
      </c>
      <c r="T344" s="71">
        <f t="shared" si="138"/>
        <v>44522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8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201" x14ac:dyDescent="0.15">
      <c r="A345" s="120">
        <f t="shared" si="139"/>
        <v>44491</v>
      </c>
      <c r="B345" s="81">
        <f t="shared" ca="1" si="140"/>
        <v>765.30876545000001</v>
      </c>
      <c r="C345" s="70">
        <f t="shared" si="128"/>
        <v>754.79701761000001</v>
      </c>
      <c r="D345" s="62">
        <f t="shared" si="129"/>
        <v>44491</v>
      </c>
      <c r="E345" s="11">
        <f ca="1">IF(D345&lt;$B$1,VLOOKUP(D345,[1]DI!$A$4:$B$15000,2),0)</f>
        <v>6.1499999999999999E-2</v>
      </c>
      <c r="F345" s="12">
        <f t="shared" ca="1" si="125"/>
        <v>1.0002368699999999</v>
      </c>
      <c r="G345" s="70">
        <f ca="1">(TRUNC(PRODUCT($F$12:$F344),16))</f>
        <v>1.0390509257596801</v>
      </c>
      <c r="H345" s="70">
        <f t="shared" ca="1" si="141"/>
        <v>1.02961682964406</v>
      </c>
      <c r="I345" s="70">
        <f t="shared" ca="1" si="142"/>
        <v>1.0091627299999999</v>
      </c>
      <c r="J345" s="142">
        <f t="shared" si="130"/>
        <v>2.8660000000000001E-2</v>
      </c>
      <c r="K345" s="71">
        <f t="shared" si="131"/>
        <v>44431</v>
      </c>
      <c r="L345" s="72">
        <f t="shared" si="132"/>
        <v>42</v>
      </c>
      <c r="M345" s="73">
        <f t="shared" si="133"/>
        <v>42</v>
      </c>
      <c r="N345" s="74">
        <f t="shared" si="126"/>
        <v>1.0047206049999999</v>
      </c>
      <c r="O345" s="74">
        <f t="shared" ca="1" si="127"/>
        <v>1.013926589</v>
      </c>
      <c r="P345" s="73">
        <f t="shared" si="134"/>
        <v>0</v>
      </c>
      <c r="Q345" s="70">
        <f t="shared" ca="1" si="135"/>
        <v>10.51174784</v>
      </c>
      <c r="R345" s="70">
        <f t="shared" si="136"/>
        <v>0</v>
      </c>
      <c r="S345" s="75" t="str">
        <f t="shared" si="137"/>
        <v>A+J=</v>
      </c>
      <c r="T345" s="71">
        <f t="shared" si="138"/>
        <v>44522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8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201" x14ac:dyDescent="0.15">
      <c r="A346" s="120">
        <f t="shared" si="139"/>
        <v>44494</v>
      </c>
      <c r="B346" s="81">
        <f t="shared" ca="1" si="140"/>
        <v>765.57588282999995</v>
      </c>
      <c r="C346" s="70">
        <f t="shared" si="128"/>
        <v>754.79701761000001</v>
      </c>
      <c r="D346" s="62">
        <f t="shared" si="129"/>
        <v>44494</v>
      </c>
      <c r="E346" s="11">
        <f ca="1">IF(D346&lt;$B$1,VLOOKUP(D346,[1]DI!$A$4:$B$15000,2),0)</f>
        <v>6.1499999999999999E-2</v>
      </c>
      <c r="F346" s="12">
        <f t="shared" ca="1" si="125"/>
        <v>1.0002368699999999</v>
      </c>
      <c r="G346" s="70">
        <f ca="1">(TRUNC(PRODUCT($F$12:$F345),16))</f>
        <v>1.03929704575247</v>
      </c>
      <c r="H346" s="70">
        <f t="shared" ca="1" si="141"/>
        <v>1.02961682964406</v>
      </c>
      <c r="I346" s="70">
        <f t="shared" ca="1" si="142"/>
        <v>1.00940177</v>
      </c>
      <c r="J346" s="142">
        <f t="shared" si="130"/>
        <v>2.8660000000000001E-2</v>
      </c>
      <c r="K346" s="71">
        <f t="shared" si="131"/>
        <v>44431</v>
      </c>
      <c r="L346" s="72">
        <f t="shared" si="132"/>
        <v>43</v>
      </c>
      <c r="M346" s="73">
        <f t="shared" si="133"/>
        <v>43</v>
      </c>
      <c r="N346" s="74">
        <f t="shared" si="126"/>
        <v>1.0048332710000001</v>
      </c>
      <c r="O346" s="74">
        <f t="shared" ca="1" si="127"/>
        <v>1.014280482</v>
      </c>
      <c r="P346" s="73">
        <f t="shared" si="134"/>
        <v>0</v>
      </c>
      <c r="Q346" s="70">
        <f t="shared" ca="1" si="135"/>
        <v>10.77886522</v>
      </c>
      <c r="R346" s="70">
        <f t="shared" si="136"/>
        <v>0</v>
      </c>
      <c r="S346" s="75" t="str">
        <f t="shared" si="137"/>
        <v>A+J=</v>
      </c>
      <c r="T346" s="71">
        <f t="shared" si="138"/>
        <v>44522</v>
      </c>
      <c r="U346" s="16"/>
      <c r="V346" s="8"/>
      <c r="W346" s="8"/>
      <c r="X346" s="16"/>
      <c r="Y346" s="18"/>
      <c r="Z346" s="16"/>
      <c r="AA346" s="16"/>
      <c r="AB346" s="16"/>
      <c r="AC346" s="16"/>
      <c r="AD346" s="16"/>
      <c r="AE346" s="19"/>
      <c r="AF346" s="16"/>
      <c r="AG346" s="16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</row>
    <row r="347" spans="1:201" x14ac:dyDescent="0.15">
      <c r="A347" s="120">
        <f t="shared" si="139"/>
        <v>44495</v>
      </c>
      <c r="B347" s="81">
        <f t="shared" ca="1" si="140"/>
        <v>765.84308927999996</v>
      </c>
      <c r="C347" s="70">
        <f t="shared" si="128"/>
        <v>754.79701761000001</v>
      </c>
      <c r="D347" s="62">
        <f t="shared" si="129"/>
        <v>44495</v>
      </c>
      <c r="E347" s="11">
        <f ca="1">IF(D347&lt;$B$1,VLOOKUP(D347,[1]DI!$A$4:$B$15000,2),0)</f>
        <v>6.1499999999999999E-2</v>
      </c>
      <c r="F347" s="12">
        <f t="shared" ca="1" si="125"/>
        <v>1.0002368699999999</v>
      </c>
      <c r="G347" s="70">
        <f ca="1">(TRUNC(PRODUCT($F$12:$F346),16))</f>
        <v>1.0395432240436899</v>
      </c>
      <c r="H347" s="70">
        <f t="shared" ca="1" si="141"/>
        <v>1.02961682964406</v>
      </c>
      <c r="I347" s="70">
        <f t="shared" ca="1" si="142"/>
        <v>1.00964086</v>
      </c>
      <c r="J347" s="142">
        <f t="shared" si="130"/>
        <v>2.8660000000000001E-2</v>
      </c>
      <c r="K347" s="71">
        <f t="shared" si="131"/>
        <v>44431</v>
      </c>
      <c r="L347" s="72">
        <f t="shared" si="132"/>
        <v>44</v>
      </c>
      <c r="M347" s="73">
        <f t="shared" si="133"/>
        <v>44</v>
      </c>
      <c r="N347" s="74">
        <f t="shared" si="126"/>
        <v>1.00494595</v>
      </c>
      <c r="O347" s="74">
        <f t="shared" ca="1" si="127"/>
        <v>1.014634493</v>
      </c>
      <c r="P347" s="73">
        <f t="shared" si="134"/>
        <v>0</v>
      </c>
      <c r="Q347" s="70">
        <f t="shared" ca="1" si="135"/>
        <v>11.04607167</v>
      </c>
      <c r="R347" s="70">
        <f t="shared" si="136"/>
        <v>0</v>
      </c>
      <c r="S347" s="75" t="str">
        <f t="shared" si="137"/>
        <v>A+J=</v>
      </c>
      <c r="T347" s="71">
        <f t="shared" si="138"/>
        <v>44522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8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201" x14ac:dyDescent="0.15">
      <c r="A348" s="120">
        <f t="shared" si="139"/>
        <v>44496</v>
      </c>
      <c r="B348" s="81">
        <f t="shared" ca="1" si="140"/>
        <v>766.11039913000002</v>
      </c>
      <c r="C348" s="70">
        <f t="shared" si="128"/>
        <v>754.79701761000001</v>
      </c>
      <c r="D348" s="62">
        <f t="shared" si="129"/>
        <v>44496</v>
      </c>
      <c r="E348" s="11">
        <f ca="1">IF(D348&lt;$B$1,VLOOKUP(D348,[1]DI!$A$4:$B$15000,2),0)</f>
        <v>6.1499999999999999E-2</v>
      </c>
      <c r="F348" s="12">
        <f t="shared" ca="1" si="125"/>
        <v>1.0002368699999999</v>
      </c>
      <c r="G348" s="70">
        <f ca="1">(TRUNC(PRODUCT($F$12:$F347),16))</f>
        <v>1.03978946064717</v>
      </c>
      <c r="H348" s="70">
        <f t="shared" ca="1" si="141"/>
        <v>1.02961682964406</v>
      </c>
      <c r="I348" s="70">
        <f t="shared" ca="1" si="142"/>
        <v>1.00988002</v>
      </c>
      <c r="J348" s="142">
        <f t="shared" si="130"/>
        <v>2.8660000000000001E-2</v>
      </c>
      <c r="K348" s="71">
        <f t="shared" si="131"/>
        <v>44431</v>
      </c>
      <c r="L348" s="72">
        <f t="shared" si="132"/>
        <v>45</v>
      </c>
      <c r="M348" s="73">
        <f t="shared" si="133"/>
        <v>45</v>
      </c>
      <c r="N348" s="74">
        <f t="shared" si="126"/>
        <v>1.0050586420000001</v>
      </c>
      <c r="O348" s="74">
        <f t="shared" ca="1" si="127"/>
        <v>1.014988641</v>
      </c>
      <c r="P348" s="73">
        <f t="shared" si="134"/>
        <v>0</v>
      </c>
      <c r="Q348" s="70">
        <f t="shared" ca="1" si="135"/>
        <v>11.31338152</v>
      </c>
      <c r="R348" s="70">
        <f t="shared" si="136"/>
        <v>0</v>
      </c>
      <c r="S348" s="75" t="str">
        <f t="shared" si="137"/>
        <v>A+J=</v>
      </c>
      <c r="T348" s="71">
        <f t="shared" si="138"/>
        <v>44522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8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201" x14ac:dyDescent="0.15">
      <c r="A349" s="120">
        <f t="shared" si="139"/>
        <v>44497</v>
      </c>
      <c r="B349" s="81">
        <f t="shared" ca="1" si="140"/>
        <v>766.3777973</v>
      </c>
      <c r="C349" s="70">
        <f t="shared" si="128"/>
        <v>754.79701761000001</v>
      </c>
      <c r="D349" s="62">
        <f t="shared" si="129"/>
        <v>44497</v>
      </c>
      <c r="E349" s="11">
        <f ca="1">IF(D349&lt;$B$1,VLOOKUP(D349,[1]DI!$A$4:$B$15000,2),0)</f>
        <v>7.6499999999999999E-2</v>
      </c>
      <c r="F349" s="12">
        <f t="shared" ca="1" si="125"/>
        <v>1.0002925600000001</v>
      </c>
      <c r="G349" s="70">
        <f ca="1">(TRUNC(PRODUCT($F$12:$F348),16))</f>
        <v>1.0400357555767199</v>
      </c>
      <c r="H349" s="70">
        <f t="shared" ca="1" si="141"/>
        <v>1.02961682964406</v>
      </c>
      <c r="I349" s="70">
        <f t="shared" ca="1" si="142"/>
        <v>1.0101192299999999</v>
      </c>
      <c r="J349" s="142">
        <f t="shared" si="130"/>
        <v>2.8660000000000001E-2</v>
      </c>
      <c r="K349" s="71">
        <f t="shared" si="131"/>
        <v>44431</v>
      </c>
      <c r="L349" s="72">
        <f t="shared" si="132"/>
        <v>46</v>
      </c>
      <c r="M349" s="73">
        <f t="shared" si="133"/>
        <v>46</v>
      </c>
      <c r="N349" s="74">
        <f t="shared" si="126"/>
        <v>1.005171346</v>
      </c>
      <c r="O349" s="74">
        <f t="shared" ca="1" si="127"/>
        <v>1.0153429060000001</v>
      </c>
      <c r="P349" s="73">
        <f t="shared" si="134"/>
        <v>0</v>
      </c>
      <c r="Q349" s="70">
        <f t="shared" ca="1" si="135"/>
        <v>11.58077969</v>
      </c>
      <c r="R349" s="70">
        <f t="shared" si="136"/>
        <v>0</v>
      </c>
      <c r="S349" s="75" t="str">
        <f t="shared" si="137"/>
        <v>A+J=</v>
      </c>
      <c r="T349" s="71">
        <f t="shared" si="138"/>
        <v>44522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8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201" x14ac:dyDescent="0.15">
      <c r="A350" s="120">
        <f t="shared" si="139"/>
        <v>44498</v>
      </c>
      <c r="B350" s="81">
        <f t="shared" ca="1" si="140"/>
        <v>766.68797358000006</v>
      </c>
      <c r="C350" s="70">
        <f t="shared" si="128"/>
        <v>754.79701761000001</v>
      </c>
      <c r="D350" s="62">
        <f t="shared" si="129"/>
        <v>44498</v>
      </c>
      <c r="E350" s="11">
        <f ca="1">IF(D350&lt;$B$1,VLOOKUP(D350,[1]DI!$A$4:$B$15000,2),0)</f>
        <v>7.6499999999999999E-2</v>
      </c>
      <c r="F350" s="12">
        <f t="shared" ca="1" si="125"/>
        <v>1.0002925600000001</v>
      </c>
      <c r="G350" s="70">
        <f ca="1">(TRUNC(PRODUCT($F$12:$F349),16))</f>
        <v>1.0403400284373701</v>
      </c>
      <c r="H350" s="70">
        <f t="shared" ca="1" si="141"/>
        <v>1.02961682964406</v>
      </c>
      <c r="I350" s="70">
        <f t="shared" ca="1" si="142"/>
        <v>1.01041475</v>
      </c>
      <c r="J350" s="142">
        <f t="shared" si="130"/>
        <v>2.8660000000000001E-2</v>
      </c>
      <c r="K350" s="71">
        <f t="shared" si="131"/>
        <v>44431</v>
      </c>
      <c r="L350" s="72">
        <f t="shared" si="132"/>
        <v>47</v>
      </c>
      <c r="M350" s="73">
        <f t="shared" si="133"/>
        <v>47</v>
      </c>
      <c r="N350" s="74">
        <f t="shared" si="126"/>
        <v>1.005284064</v>
      </c>
      <c r="O350" s="74">
        <f t="shared" ca="1" si="127"/>
        <v>1.015753846</v>
      </c>
      <c r="P350" s="73">
        <f t="shared" si="134"/>
        <v>0</v>
      </c>
      <c r="Q350" s="70">
        <f t="shared" ca="1" si="135"/>
        <v>11.89095597</v>
      </c>
      <c r="R350" s="70">
        <f t="shared" si="136"/>
        <v>0</v>
      </c>
      <c r="S350" s="75" t="str">
        <f t="shared" si="137"/>
        <v>A+J=</v>
      </c>
      <c r="T350" s="71">
        <f t="shared" si="138"/>
        <v>44522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8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201" x14ac:dyDescent="0.15">
      <c r="A351" s="120">
        <f t="shared" si="139"/>
        <v>44501</v>
      </c>
      <c r="B351" s="81">
        <f t="shared" ca="1" si="140"/>
        <v>766.99826988000007</v>
      </c>
      <c r="C351" s="70">
        <f t="shared" si="128"/>
        <v>754.79701761000001</v>
      </c>
      <c r="D351" s="62">
        <f t="shared" si="129"/>
        <v>44501</v>
      </c>
      <c r="E351" s="11">
        <f ca="1">IF(D351&lt;$B$1,VLOOKUP(D351,[1]DI!$A$4:$B$15000,2),0)</f>
        <v>7.6499999999999999E-2</v>
      </c>
      <c r="F351" s="12">
        <f t="shared" ca="1" si="125"/>
        <v>1.0002925600000001</v>
      </c>
      <c r="G351" s="70">
        <f ca="1">(TRUNC(PRODUCT($F$12:$F350),16))</f>
        <v>1.04064439031609</v>
      </c>
      <c r="H351" s="70">
        <f t="shared" ca="1" si="141"/>
        <v>1.02961682964406</v>
      </c>
      <c r="I351" s="70">
        <f t="shared" ca="1" si="142"/>
        <v>1.0107103500000001</v>
      </c>
      <c r="J351" s="142">
        <f t="shared" si="130"/>
        <v>2.8660000000000001E-2</v>
      </c>
      <c r="K351" s="71">
        <f t="shared" si="131"/>
        <v>44431</v>
      </c>
      <c r="L351" s="72">
        <f t="shared" si="132"/>
        <v>48</v>
      </c>
      <c r="M351" s="73">
        <f t="shared" si="133"/>
        <v>48</v>
      </c>
      <c r="N351" s="74">
        <f t="shared" si="126"/>
        <v>1.0053967930000001</v>
      </c>
      <c r="O351" s="74">
        <f t="shared" ca="1" si="127"/>
        <v>1.0161649450000001</v>
      </c>
      <c r="P351" s="73">
        <f t="shared" si="134"/>
        <v>0</v>
      </c>
      <c r="Q351" s="70">
        <f t="shared" ca="1" si="135"/>
        <v>12.201252269999999</v>
      </c>
      <c r="R351" s="70">
        <f t="shared" si="136"/>
        <v>0</v>
      </c>
      <c r="S351" s="75" t="str">
        <f t="shared" si="137"/>
        <v>A+J=</v>
      </c>
      <c r="T351" s="71">
        <f t="shared" si="138"/>
        <v>44522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8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201" x14ac:dyDescent="0.15">
      <c r="A352" s="120">
        <f t="shared" si="139"/>
        <v>44503</v>
      </c>
      <c r="B352" s="81">
        <f t="shared" ca="1" si="140"/>
        <v>767.30870203999996</v>
      </c>
      <c r="C352" s="70">
        <f t="shared" si="128"/>
        <v>754.79701761000001</v>
      </c>
      <c r="D352" s="62">
        <f t="shared" si="129"/>
        <v>44503</v>
      </c>
      <c r="E352" s="11">
        <f ca="1">IF(D352&lt;$B$1,VLOOKUP(D352,[1]DI!$A$4:$B$15000,2),0)</f>
        <v>7.6499999999999999E-2</v>
      </c>
      <c r="F352" s="12">
        <f t="shared" ca="1" si="125"/>
        <v>1.0002925600000001</v>
      </c>
      <c r="G352" s="70">
        <f ca="1">(TRUNC(PRODUCT($F$12:$F351),16))</f>
        <v>1.0409488412389201</v>
      </c>
      <c r="H352" s="70">
        <f t="shared" ca="1" si="141"/>
        <v>1.02961682964406</v>
      </c>
      <c r="I352" s="70">
        <f t="shared" ca="1" si="142"/>
        <v>1.01100605</v>
      </c>
      <c r="J352" s="142">
        <f t="shared" si="130"/>
        <v>2.8660000000000001E-2</v>
      </c>
      <c r="K352" s="71">
        <f t="shared" si="131"/>
        <v>44431</v>
      </c>
      <c r="L352" s="72">
        <f t="shared" si="132"/>
        <v>49</v>
      </c>
      <c r="M352" s="73">
        <f t="shared" si="133"/>
        <v>49</v>
      </c>
      <c r="N352" s="74">
        <f t="shared" si="126"/>
        <v>1.0055095359999999</v>
      </c>
      <c r="O352" s="74">
        <f t="shared" ca="1" si="127"/>
        <v>1.016576224</v>
      </c>
      <c r="P352" s="73">
        <f t="shared" si="134"/>
        <v>0</v>
      </c>
      <c r="Q352" s="70">
        <f t="shared" ca="1" si="135"/>
        <v>12.511684430000001</v>
      </c>
      <c r="R352" s="70">
        <f t="shared" si="136"/>
        <v>0</v>
      </c>
      <c r="S352" s="75" t="str">
        <f t="shared" si="137"/>
        <v>A+J=</v>
      </c>
      <c r="T352" s="71">
        <f t="shared" si="138"/>
        <v>44522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8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15">
      <c r="A353" s="120">
        <f t="shared" si="139"/>
        <v>44504</v>
      </c>
      <c r="B353" s="81">
        <f t="shared" ca="1" si="140"/>
        <v>767.61925497000004</v>
      </c>
      <c r="C353" s="70">
        <f t="shared" si="128"/>
        <v>754.79701761000001</v>
      </c>
      <c r="D353" s="62">
        <f t="shared" si="129"/>
        <v>44504</v>
      </c>
      <c r="E353" s="11">
        <f ca="1">IF(D353&lt;$B$1,VLOOKUP(D353,[1]DI!$A$4:$B$15000,2),0)</f>
        <v>7.6499999999999999E-2</v>
      </c>
      <c r="F353" s="12">
        <f t="shared" ca="1" si="125"/>
        <v>1.0002925600000001</v>
      </c>
      <c r="G353" s="70">
        <f ca="1">(TRUNC(PRODUCT($F$12:$F352),16))</f>
        <v>1.04125338123191</v>
      </c>
      <c r="H353" s="70">
        <f t="shared" ca="1" si="141"/>
        <v>1.02961682964406</v>
      </c>
      <c r="I353" s="70">
        <f t="shared" ca="1" si="142"/>
        <v>1.0113018300000001</v>
      </c>
      <c r="J353" s="142">
        <f t="shared" si="130"/>
        <v>2.8660000000000001E-2</v>
      </c>
      <c r="K353" s="71">
        <f t="shared" si="131"/>
        <v>44431</v>
      </c>
      <c r="L353" s="72">
        <f t="shared" si="132"/>
        <v>50</v>
      </c>
      <c r="M353" s="73">
        <f t="shared" si="133"/>
        <v>50</v>
      </c>
      <c r="N353" s="74">
        <f t="shared" si="126"/>
        <v>1.0056222909999999</v>
      </c>
      <c r="O353" s="74">
        <f t="shared" ca="1" si="127"/>
        <v>1.0169876630000001</v>
      </c>
      <c r="P353" s="73">
        <f t="shared" si="134"/>
        <v>0</v>
      </c>
      <c r="Q353" s="70">
        <f t="shared" ca="1" si="135"/>
        <v>12.822237360000001</v>
      </c>
      <c r="R353" s="70">
        <f t="shared" si="136"/>
        <v>0</v>
      </c>
      <c r="S353" s="75" t="str">
        <f t="shared" si="137"/>
        <v>A+J=</v>
      </c>
      <c r="T353" s="71">
        <f t="shared" si="138"/>
        <v>44522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8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15">
      <c r="A354" s="120">
        <f t="shared" si="139"/>
        <v>44505</v>
      </c>
      <c r="B354" s="81">
        <f t="shared" ca="1" si="140"/>
        <v>767.92992791999995</v>
      </c>
      <c r="C354" s="70">
        <f t="shared" si="128"/>
        <v>754.79701761000001</v>
      </c>
      <c r="D354" s="62">
        <f t="shared" si="129"/>
        <v>44505</v>
      </c>
      <c r="E354" s="11">
        <f ca="1">IF(D354&lt;$B$1,VLOOKUP(D354,[1]DI!$A$4:$B$15000,2),0)</f>
        <v>7.6499999999999999E-2</v>
      </c>
      <c r="F354" s="12">
        <f t="shared" ca="1" si="125"/>
        <v>1.0002925600000001</v>
      </c>
      <c r="G354" s="70">
        <f ca="1">(TRUNC(PRODUCT($F$12:$F353),16))</f>
        <v>1.0415580103211199</v>
      </c>
      <c r="H354" s="70">
        <f t="shared" ca="1" si="141"/>
        <v>1.02961682964406</v>
      </c>
      <c r="I354" s="70">
        <f t="shared" ca="1" si="142"/>
        <v>1.0115976900000001</v>
      </c>
      <c r="J354" s="142">
        <f t="shared" si="130"/>
        <v>2.8660000000000001E-2</v>
      </c>
      <c r="K354" s="71">
        <f t="shared" si="131"/>
        <v>44431</v>
      </c>
      <c r="L354" s="72">
        <f t="shared" si="132"/>
        <v>51</v>
      </c>
      <c r="M354" s="73">
        <f t="shared" si="133"/>
        <v>51</v>
      </c>
      <c r="N354" s="74">
        <f t="shared" si="126"/>
        <v>1.005735058</v>
      </c>
      <c r="O354" s="74">
        <f t="shared" ca="1" si="127"/>
        <v>1.017399261</v>
      </c>
      <c r="P354" s="73">
        <f t="shared" si="134"/>
        <v>0</v>
      </c>
      <c r="Q354" s="70">
        <f t="shared" ca="1" si="135"/>
        <v>13.13291031</v>
      </c>
      <c r="R354" s="70">
        <f t="shared" si="136"/>
        <v>0</v>
      </c>
      <c r="S354" s="75" t="str">
        <f t="shared" si="137"/>
        <v>A+J=</v>
      </c>
      <c r="T354" s="71">
        <f t="shared" si="138"/>
        <v>44522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8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15">
      <c r="A355" s="120">
        <f t="shared" si="139"/>
        <v>44508</v>
      </c>
      <c r="B355" s="81">
        <f t="shared" ca="1" si="140"/>
        <v>768.24073823000003</v>
      </c>
      <c r="C355" s="70">
        <f t="shared" si="128"/>
        <v>754.79701761000001</v>
      </c>
      <c r="D355" s="62">
        <f t="shared" si="129"/>
        <v>44508</v>
      </c>
      <c r="E355" s="11">
        <f ca="1">IF(D355&lt;$B$1,VLOOKUP(D355,[1]DI!$A$4:$B$15000,2),0)</f>
        <v>7.6499999999999999E-2</v>
      </c>
      <c r="F355" s="12">
        <f t="shared" ca="1" si="125"/>
        <v>1.0002925600000001</v>
      </c>
      <c r="G355" s="70">
        <f ca="1">(TRUNC(PRODUCT($F$12:$F354),16))</f>
        <v>1.0418627285326201</v>
      </c>
      <c r="H355" s="70">
        <f t="shared" ca="1" si="141"/>
        <v>1.02961682964406</v>
      </c>
      <c r="I355" s="70">
        <f t="shared" ca="1" si="142"/>
        <v>1.01189365</v>
      </c>
      <c r="J355" s="142">
        <f t="shared" si="130"/>
        <v>2.8660000000000001E-2</v>
      </c>
      <c r="K355" s="71">
        <f t="shared" si="131"/>
        <v>44431</v>
      </c>
      <c r="L355" s="72">
        <f t="shared" si="132"/>
        <v>52</v>
      </c>
      <c r="M355" s="73">
        <f t="shared" si="133"/>
        <v>52</v>
      </c>
      <c r="N355" s="74">
        <f t="shared" si="126"/>
        <v>1.0058478390000001</v>
      </c>
      <c r="O355" s="74">
        <f t="shared" ca="1" si="127"/>
        <v>1.0178110410000001</v>
      </c>
      <c r="P355" s="73">
        <f t="shared" si="134"/>
        <v>0</v>
      </c>
      <c r="Q355" s="70">
        <f t="shared" ca="1" si="135"/>
        <v>13.443720620000001</v>
      </c>
      <c r="R355" s="70">
        <f t="shared" si="136"/>
        <v>0</v>
      </c>
      <c r="S355" s="75" t="str">
        <f t="shared" si="137"/>
        <v>A+J=</v>
      </c>
      <c r="T355" s="71">
        <f t="shared" si="138"/>
        <v>44522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8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15">
      <c r="A356" s="120">
        <f t="shared" si="139"/>
        <v>44509</v>
      </c>
      <c r="B356" s="81">
        <f t="shared" ca="1" si="140"/>
        <v>768.55166781000003</v>
      </c>
      <c r="C356" s="70">
        <f t="shared" si="128"/>
        <v>754.79701761000001</v>
      </c>
      <c r="D356" s="62">
        <f t="shared" si="129"/>
        <v>44509</v>
      </c>
      <c r="E356" s="11">
        <f ca="1">IF(D356&lt;$B$1,VLOOKUP(D356,[1]DI!$A$4:$B$15000,2),0)</f>
        <v>7.6499999999999999E-2</v>
      </c>
      <c r="F356" s="12">
        <f t="shared" ca="1" si="125"/>
        <v>1.0002925600000001</v>
      </c>
      <c r="G356" s="70">
        <f ca="1">(TRUNC(PRODUCT($F$12:$F355),16))</f>
        <v>1.04216753589248</v>
      </c>
      <c r="H356" s="70">
        <f t="shared" ca="1" si="141"/>
        <v>1.02961682964406</v>
      </c>
      <c r="I356" s="70">
        <f t="shared" ca="1" si="142"/>
        <v>1.01218969</v>
      </c>
      <c r="J356" s="142">
        <f t="shared" si="130"/>
        <v>2.8660000000000001E-2</v>
      </c>
      <c r="K356" s="71">
        <f t="shared" si="131"/>
        <v>44431</v>
      </c>
      <c r="L356" s="72">
        <f t="shared" si="132"/>
        <v>53</v>
      </c>
      <c r="M356" s="73">
        <f t="shared" si="133"/>
        <v>53</v>
      </c>
      <c r="N356" s="74">
        <f t="shared" si="126"/>
        <v>1.005960631</v>
      </c>
      <c r="O356" s="74">
        <f t="shared" ca="1" si="127"/>
        <v>1.0182229789999999</v>
      </c>
      <c r="P356" s="73">
        <f t="shared" si="134"/>
        <v>0</v>
      </c>
      <c r="Q356" s="70">
        <f t="shared" ca="1" si="135"/>
        <v>13.7546502</v>
      </c>
      <c r="R356" s="70">
        <f t="shared" si="136"/>
        <v>0</v>
      </c>
      <c r="S356" s="75" t="str">
        <f t="shared" si="137"/>
        <v>A+J=</v>
      </c>
      <c r="T356" s="71">
        <f t="shared" si="138"/>
        <v>44522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8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15">
      <c r="A357" s="120">
        <f t="shared" si="139"/>
        <v>44510</v>
      </c>
      <c r="B357" s="81">
        <f t="shared" ca="1" si="140"/>
        <v>768.86271966000004</v>
      </c>
      <c r="C357" s="70">
        <f t="shared" si="128"/>
        <v>754.79701761000001</v>
      </c>
      <c r="D357" s="62">
        <f t="shared" si="129"/>
        <v>44510</v>
      </c>
      <c r="E357" s="11">
        <f ca="1">IF(D357&lt;$B$1,VLOOKUP(D357,[1]DI!$A$4:$B$15000,2),0)</f>
        <v>7.6499999999999999E-2</v>
      </c>
      <c r="F357" s="12">
        <f t="shared" ca="1" si="125"/>
        <v>1.0002925600000001</v>
      </c>
      <c r="G357" s="70">
        <f ca="1">(TRUNC(PRODUCT($F$12:$F356),16))</f>
        <v>1.04247243242678</v>
      </c>
      <c r="H357" s="70">
        <f t="shared" ca="1" si="141"/>
        <v>1.02961682964406</v>
      </c>
      <c r="I357" s="70">
        <f t="shared" ca="1" si="142"/>
        <v>1.01248581</v>
      </c>
      <c r="J357" s="142">
        <f t="shared" si="130"/>
        <v>2.8660000000000001E-2</v>
      </c>
      <c r="K357" s="71">
        <f t="shared" si="131"/>
        <v>44431</v>
      </c>
      <c r="L357" s="72">
        <f t="shared" si="132"/>
        <v>54</v>
      </c>
      <c r="M357" s="73">
        <f t="shared" si="133"/>
        <v>54</v>
      </c>
      <c r="N357" s="74">
        <f t="shared" si="126"/>
        <v>1.006073437</v>
      </c>
      <c r="O357" s="74">
        <f t="shared" ca="1" si="127"/>
        <v>1.0186350790000001</v>
      </c>
      <c r="P357" s="73">
        <f t="shared" si="134"/>
        <v>0</v>
      </c>
      <c r="Q357" s="70">
        <f t="shared" ca="1" si="135"/>
        <v>14.065702050000001</v>
      </c>
      <c r="R357" s="70">
        <f t="shared" si="136"/>
        <v>0</v>
      </c>
      <c r="S357" s="75" t="str">
        <f t="shared" si="137"/>
        <v>A+J=</v>
      </c>
      <c r="T357" s="71">
        <f t="shared" si="138"/>
        <v>44522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8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15">
      <c r="A358" s="120">
        <f t="shared" si="139"/>
        <v>44511</v>
      </c>
      <c r="B358" s="81">
        <f t="shared" ca="1" si="140"/>
        <v>769.17390662000003</v>
      </c>
      <c r="C358" s="70">
        <f t="shared" si="128"/>
        <v>754.79701761000001</v>
      </c>
      <c r="D358" s="62">
        <f t="shared" si="129"/>
        <v>44511</v>
      </c>
      <c r="E358" s="11">
        <f ca="1">IF(D358&lt;$B$1,VLOOKUP(D358,[1]DI!$A$4:$B$15000,2),0)</f>
        <v>7.6499999999999999E-2</v>
      </c>
      <c r="F358" s="12">
        <f t="shared" ca="1" si="125"/>
        <v>1.0002925600000001</v>
      </c>
      <c r="G358" s="70">
        <f ca="1">(TRUNC(PRODUCT($F$12:$F357),16))</f>
        <v>1.0427774181616101</v>
      </c>
      <c r="H358" s="70">
        <f t="shared" ca="1" si="141"/>
        <v>1.02961682964406</v>
      </c>
      <c r="I358" s="70">
        <f t="shared" ca="1" si="142"/>
        <v>1.0127820300000001</v>
      </c>
      <c r="J358" s="142">
        <f t="shared" si="130"/>
        <v>2.8660000000000001E-2</v>
      </c>
      <c r="K358" s="71">
        <f t="shared" si="131"/>
        <v>44431</v>
      </c>
      <c r="L358" s="72">
        <f t="shared" si="132"/>
        <v>55</v>
      </c>
      <c r="M358" s="73">
        <f t="shared" si="133"/>
        <v>55</v>
      </c>
      <c r="N358" s="74">
        <f t="shared" si="126"/>
        <v>1.006186255</v>
      </c>
      <c r="O358" s="74">
        <f t="shared" ca="1" si="127"/>
        <v>1.0190473579999999</v>
      </c>
      <c r="P358" s="73">
        <f t="shared" si="134"/>
        <v>0</v>
      </c>
      <c r="Q358" s="70">
        <f t="shared" ca="1" si="135"/>
        <v>14.376889009999999</v>
      </c>
      <c r="R358" s="70">
        <f t="shared" si="136"/>
        <v>0</v>
      </c>
      <c r="S358" s="75" t="str">
        <f t="shared" si="137"/>
        <v>A+J=</v>
      </c>
      <c r="T358" s="71">
        <f t="shared" si="138"/>
        <v>44522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8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15">
      <c r="A359" s="120">
        <f t="shared" si="139"/>
        <v>44512</v>
      </c>
      <c r="B359" s="81">
        <f t="shared" ca="1" si="140"/>
        <v>769.48520680000001</v>
      </c>
      <c r="C359" s="70">
        <f t="shared" si="128"/>
        <v>754.79701761000001</v>
      </c>
      <c r="D359" s="62">
        <f t="shared" si="129"/>
        <v>44512</v>
      </c>
      <c r="E359" s="11">
        <f ca="1">IF(D359&lt;$B$1,VLOOKUP(D359,[1]DI!$A$4:$B$15000,2),0)</f>
        <v>7.6499999999999999E-2</v>
      </c>
      <c r="F359" s="12">
        <f t="shared" ca="1" si="125"/>
        <v>1.0002925600000001</v>
      </c>
      <c r="G359" s="70">
        <f ca="1">(TRUNC(PRODUCT($F$12:$F358),16))</f>
        <v>1.04308249312307</v>
      </c>
      <c r="H359" s="70">
        <f t="shared" ca="1" si="141"/>
        <v>1.02961682964406</v>
      </c>
      <c r="I359" s="70">
        <f t="shared" ca="1" si="142"/>
        <v>1.01307832</v>
      </c>
      <c r="J359" s="142">
        <f t="shared" si="130"/>
        <v>2.8660000000000001E-2</v>
      </c>
      <c r="K359" s="71">
        <f t="shared" si="131"/>
        <v>44431</v>
      </c>
      <c r="L359" s="72">
        <f t="shared" si="132"/>
        <v>56</v>
      </c>
      <c r="M359" s="73">
        <f t="shared" si="133"/>
        <v>56</v>
      </c>
      <c r="N359" s="74">
        <f t="shared" si="126"/>
        <v>1.0062990860000001</v>
      </c>
      <c r="O359" s="74">
        <f t="shared" ca="1" si="127"/>
        <v>1.019459787</v>
      </c>
      <c r="P359" s="73">
        <f t="shared" si="134"/>
        <v>0</v>
      </c>
      <c r="Q359" s="70">
        <f t="shared" ca="1" si="135"/>
        <v>14.688189189999999</v>
      </c>
      <c r="R359" s="70">
        <f t="shared" si="136"/>
        <v>0</v>
      </c>
      <c r="S359" s="75" t="str">
        <f t="shared" si="137"/>
        <v>A+J=</v>
      </c>
      <c r="T359" s="71">
        <f t="shared" si="138"/>
        <v>44522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8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15">
      <c r="A360" s="120">
        <f t="shared" si="139"/>
        <v>44516</v>
      </c>
      <c r="B360" s="81">
        <f t="shared" ca="1" si="140"/>
        <v>769.79664435000007</v>
      </c>
      <c r="C360" s="70">
        <f t="shared" si="128"/>
        <v>754.79701761000001</v>
      </c>
      <c r="D360" s="62">
        <f t="shared" si="129"/>
        <v>44516</v>
      </c>
      <c r="E360" s="11">
        <f ca="1">IF(D360&lt;$B$1,VLOOKUP(D360,[1]DI!$A$4:$B$15000,2),0)</f>
        <v>7.6499999999999999E-2</v>
      </c>
      <c r="F360" s="12">
        <f t="shared" ca="1" si="125"/>
        <v>1.0002925600000001</v>
      </c>
      <c r="G360" s="70">
        <f ca="1">(TRUNC(PRODUCT($F$12:$F359),16))</f>
        <v>1.04338765733726</v>
      </c>
      <c r="H360" s="70">
        <f t="shared" ca="1" si="141"/>
        <v>1.02961682964406</v>
      </c>
      <c r="I360" s="70">
        <f t="shared" ca="1" si="142"/>
        <v>1.0133747099999999</v>
      </c>
      <c r="J360" s="142">
        <f t="shared" si="130"/>
        <v>2.8660000000000001E-2</v>
      </c>
      <c r="K360" s="71">
        <f t="shared" si="131"/>
        <v>44431</v>
      </c>
      <c r="L360" s="72">
        <f t="shared" si="132"/>
        <v>57</v>
      </c>
      <c r="M360" s="73">
        <f t="shared" si="133"/>
        <v>57</v>
      </c>
      <c r="N360" s="74">
        <f t="shared" si="126"/>
        <v>1.0064119300000001</v>
      </c>
      <c r="O360" s="74">
        <f t="shared" ca="1" si="127"/>
        <v>1.019872398</v>
      </c>
      <c r="P360" s="73">
        <f t="shared" si="134"/>
        <v>0</v>
      </c>
      <c r="Q360" s="70">
        <f t="shared" ca="1" si="135"/>
        <v>14.99962674</v>
      </c>
      <c r="R360" s="70">
        <f t="shared" si="136"/>
        <v>0</v>
      </c>
      <c r="S360" s="75" t="str">
        <f t="shared" si="137"/>
        <v>A+J=</v>
      </c>
      <c r="T360" s="71">
        <f t="shared" si="138"/>
        <v>44522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8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15">
      <c r="A361" s="120">
        <f t="shared" si="139"/>
        <v>44517</v>
      </c>
      <c r="B361" s="81">
        <f t="shared" ca="1" si="140"/>
        <v>770.10820191000005</v>
      </c>
      <c r="C361" s="70">
        <f t="shared" si="128"/>
        <v>754.79701761000001</v>
      </c>
      <c r="D361" s="62">
        <f t="shared" si="129"/>
        <v>44517</v>
      </c>
      <c r="E361" s="11">
        <f ca="1">IF(D361&lt;$B$1,VLOOKUP(D361,[1]DI!$A$4:$B$15000,2),0)</f>
        <v>7.6499999999999999E-2</v>
      </c>
      <c r="F361" s="12">
        <f t="shared" ca="1" si="125"/>
        <v>1.0002925600000001</v>
      </c>
      <c r="G361" s="70">
        <f ca="1">(TRUNC(PRODUCT($F$12:$F360),16))</f>
        <v>1.0436929108302899</v>
      </c>
      <c r="H361" s="70">
        <f t="shared" ca="1" si="141"/>
        <v>1.02961682964406</v>
      </c>
      <c r="I361" s="70">
        <f t="shared" ca="1" si="142"/>
        <v>1.01367118</v>
      </c>
      <c r="J361" s="142">
        <f t="shared" si="130"/>
        <v>2.8660000000000001E-2</v>
      </c>
      <c r="K361" s="71">
        <f t="shared" si="131"/>
        <v>44431</v>
      </c>
      <c r="L361" s="72">
        <f t="shared" si="132"/>
        <v>58</v>
      </c>
      <c r="M361" s="73">
        <f t="shared" si="133"/>
        <v>58</v>
      </c>
      <c r="N361" s="74">
        <f t="shared" si="126"/>
        <v>1.0065247859999999</v>
      </c>
      <c r="O361" s="74">
        <f t="shared" ca="1" si="127"/>
        <v>1.020285168</v>
      </c>
      <c r="P361" s="73">
        <f t="shared" si="134"/>
        <v>0</v>
      </c>
      <c r="Q361" s="70">
        <f t="shared" ca="1" si="135"/>
        <v>15.311184300000001</v>
      </c>
      <c r="R361" s="70">
        <f t="shared" si="136"/>
        <v>0</v>
      </c>
      <c r="S361" s="75" t="str">
        <f t="shared" si="137"/>
        <v>A+J=</v>
      </c>
      <c r="T361" s="71">
        <f t="shared" si="138"/>
        <v>44522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8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15">
      <c r="A362" s="120">
        <f t="shared" si="139"/>
        <v>44518</v>
      </c>
      <c r="B362" s="81">
        <f t="shared" ca="1" si="140"/>
        <v>770.41988778999996</v>
      </c>
      <c r="C362" s="70">
        <f t="shared" si="128"/>
        <v>754.79701761000001</v>
      </c>
      <c r="D362" s="62">
        <f t="shared" si="129"/>
        <v>44518</v>
      </c>
      <c r="E362" s="11">
        <f ca="1">IF(D362&lt;$B$1,VLOOKUP(D362,[1]DI!$A$4:$B$15000,2),0)</f>
        <v>7.6499999999999999E-2</v>
      </c>
      <c r="F362" s="12">
        <f t="shared" ca="1" si="125"/>
        <v>1.0002925600000001</v>
      </c>
      <c r="G362" s="70">
        <f ca="1">(TRUNC(PRODUCT($F$12:$F361),16))</f>
        <v>1.0439982536282799</v>
      </c>
      <c r="H362" s="70">
        <f t="shared" ca="1" si="141"/>
        <v>1.02961682964406</v>
      </c>
      <c r="I362" s="70">
        <f t="shared" ca="1" si="142"/>
        <v>1.01396774</v>
      </c>
      <c r="J362" s="142">
        <f t="shared" si="130"/>
        <v>2.8660000000000001E-2</v>
      </c>
      <c r="K362" s="71">
        <f t="shared" si="131"/>
        <v>44431</v>
      </c>
      <c r="L362" s="72">
        <f t="shared" si="132"/>
        <v>59</v>
      </c>
      <c r="M362" s="73">
        <f t="shared" si="133"/>
        <v>59</v>
      </c>
      <c r="N362" s="74">
        <f t="shared" si="126"/>
        <v>1.006637655</v>
      </c>
      <c r="O362" s="74">
        <f t="shared" ca="1" si="127"/>
        <v>1.0206981079999999</v>
      </c>
      <c r="P362" s="73">
        <f t="shared" si="134"/>
        <v>0</v>
      </c>
      <c r="Q362" s="70">
        <f t="shared" ca="1" si="135"/>
        <v>15.62287018</v>
      </c>
      <c r="R362" s="70">
        <f t="shared" si="136"/>
        <v>0</v>
      </c>
      <c r="S362" s="75" t="str">
        <f t="shared" si="137"/>
        <v>A+J=</v>
      </c>
      <c r="T362" s="71">
        <f t="shared" si="138"/>
        <v>44522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8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15">
      <c r="A363" s="120">
        <f t="shared" si="139"/>
        <v>44519</v>
      </c>
      <c r="B363" s="81">
        <f t="shared" ca="1" si="140"/>
        <v>770.73170199000003</v>
      </c>
      <c r="C363" s="70">
        <f t="shared" si="128"/>
        <v>754.79701761000001</v>
      </c>
      <c r="D363" s="62">
        <f t="shared" si="129"/>
        <v>44519</v>
      </c>
      <c r="E363" s="11">
        <f ca="1">IF(D363&lt;$B$1,VLOOKUP(D363,[1]DI!$A$4:$B$15000,2),0)</f>
        <v>7.6499999999999999E-2</v>
      </c>
      <c r="F363" s="12">
        <f t="shared" ca="1" si="125"/>
        <v>1.0002925600000001</v>
      </c>
      <c r="G363" s="70">
        <f ca="1">(TRUNC(PRODUCT($F$12:$F362),16))</f>
        <v>1.04430368575737</v>
      </c>
      <c r="H363" s="70">
        <f t="shared" ca="1" si="141"/>
        <v>1.02961682964406</v>
      </c>
      <c r="I363" s="70">
        <f t="shared" ca="1" si="142"/>
        <v>1.0142643899999999</v>
      </c>
      <c r="J363" s="142">
        <f t="shared" si="130"/>
        <v>2.8660000000000001E-2</v>
      </c>
      <c r="K363" s="71">
        <f t="shared" si="131"/>
        <v>44431</v>
      </c>
      <c r="L363" s="72">
        <f t="shared" si="132"/>
        <v>60</v>
      </c>
      <c r="M363" s="73">
        <f t="shared" si="133"/>
        <v>60</v>
      </c>
      <c r="N363" s="74">
        <f t="shared" si="126"/>
        <v>1.006750536</v>
      </c>
      <c r="O363" s="74">
        <f t="shared" ca="1" si="127"/>
        <v>1.0211112179999999</v>
      </c>
      <c r="P363" s="73">
        <f t="shared" si="134"/>
        <v>0</v>
      </c>
      <c r="Q363" s="70">
        <f t="shared" ca="1" si="135"/>
        <v>15.93468438</v>
      </c>
      <c r="R363" s="70">
        <f t="shared" si="136"/>
        <v>0</v>
      </c>
      <c r="S363" s="75" t="str">
        <f t="shared" si="137"/>
        <v>A+J=</v>
      </c>
      <c r="T363" s="71">
        <f t="shared" si="138"/>
        <v>44522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8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15">
      <c r="A364" s="120">
        <f t="shared" si="139"/>
        <v>44522</v>
      </c>
      <c r="B364" s="81">
        <f t="shared" ca="1" si="140"/>
        <v>771.04363770999998</v>
      </c>
      <c r="C364" s="70">
        <f t="shared" si="128"/>
        <v>754.79701761000001</v>
      </c>
      <c r="D364" s="62">
        <f t="shared" si="129"/>
        <v>44522</v>
      </c>
      <c r="E364" s="11">
        <f ca="1">IF(D364&lt;$B$1,VLOOKUP(D364,[1]DI!$A$4:$B$15000,2),0)</f>
        <v>7.6499999999999999E-2</v>
      </c>
      <c r="F364" s="12">
        <f t="shared" ca="1" si="125"/>
        <v>1.0002925600000001</v>
      </c>
      <c r="G364" s="70">
        <f ca="1">(TRUNC(PRODUCT($F$12:$F363),16))</f>
        <v>1.0446092072436699</v>
      </c>
      <c r="H364" s="70">
        <f t="shared" ca="1" si="141"/>
        <v>1.02961682964406</v>
      </c>
      <c r="I364" s="70">
        <f t="shared" ca="1" si="142"/>
        <v>1.01456112</v>
      </c>
      <c r="J364" s="142">
        <f t="shared" si="130"/>
        <v>2.8660000000000001E-2</v>
      </c>
      <c r="K364" s="71">
        <f t="shared" si="131"/>
        <v>44431</v>
      </c>
      <c r="L364" s="72">
        <f t="shared" si="132"/>
        <v>61</v>
      </c>
      <c r="M364" s="73">
        <f t="shared" si="133"/>
        <v>61</v>
      </c>
      <c r="N364" s="74">
        <f t="shared" si="126"/>
        <v>1.0068634299999999</v>
      </c>
      <c r="O364" s="74">
        <f t="shared" ca="1" si="127"/>
        <v>1.0215244889999999</v>
      </c>
      <c r="P364" s="73">
        <f t="shared" si="134"/>
        <v>6</v>
      </c>
      <c r="Q364" s="70">
        <f t="shared" ca="1" si="135"/>
        <v>16.246620100000001</v>
      </c>
      <c r="R364" s="70">
        <f t="shared" si="136"/>
        <v>13.31612898</v>
      </c>
      <c r="S364" s="75" t="str">
        <f t="shared" si="137"/>
        <v>A+J=</v>
      </c>
      <c r="T364" s="71">
        <f t="shared" si="138"/>
        <v>44522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8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15">
      <c r="A365" s="120">
        <f t="shared" si="139"/>
        <v>44523</v>
      </c>
      <c r="B365" s="81">
        <f t="shared" ca="1" si="140"/>
        <v>741.78098819000002</v>
      </c>
      <c r="C365" s="70">
        <f t="shared" si="128"/>
        <v>741.48088862999998</v>
      </c>
      <c r="D365" s="62">
        <f t="shared" si="129"/>
        <v>44523</v>
      </c>
      <c r="E365" s="11">
        <f ca="1">IF(D365&lt;$B$1,VLOOKUP(D365,[1]DI!$A$4:$B$15000,2),0)</f>
        <v>7.6499999999999999E-2</v>
      </c>
      <c r="F365" s="12">
        <f t="shared" ca="1" si="125"/>
        <v>1.0002925600000001</v>
      </c>
      <c r="G365" s="70">
        <f ca="1">(TRUNC(PRODUCT($F$12:$F364),16))</f>
        <v>1.0449148181133401</v>
      </c>
      <c r="H365" s="70">
        <f t="shared" ca="1" si="141"/>
        <v>1.0446092072436699</v>
      </c>
      <c r="I365" s="70">
        <f t="shared" ca="1" si="142"/>
        <v>1.0002925600000001</v>
      </c>
      <c r="J365" s="142">
        <f t="shared" si="130"/>
        <v>2.8660000000000001E-2</v>
      </c>
      <c r="K365" s="71">
        <f t="shared" si="131"/>
        <v>44522</v>
      </c>
      <c r="L365" s="72">
        <f t="shared" si="132"/>
        <v>1</v>
      </c>
      <c r="M365" s="73">
        <f t="shared" si="133"/>
        <v>1</v>
      </c>
      <c r="N365" s="74">
        <f t="shared" si="126"/>
        <v>1.0001121369999999</v>
      </c>
      <c r="O365" s="74">
        <f t="shared" ca="1" si="127"/>
        <v>1.0004047300000001</v>
      </c>
      <c r="P365" s="73">
        <f t="shared" si="134"/>
        <v>0</v>
      </c>
      <c r="Q365" s="70">
        <f t="shared" ca="1" si="135"/>
        <v>0.30009955999999999</v>
      </c>
      <c r="R365" s="70">
        <f t="shared" si="136"/>
        <v>0</v>
      </c>
      <c r="S365" s="75" t="str">
        <f t="shared" si="137"/>
        <v>A+J=</v>
      </c>
      <c r="T365" s="71">
        <f t="shared" si="138"/>
        <v>44613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8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15">
      <c r="A366" s="120">
        <f t="shared" si="139"/>
        <v>44524</v>
      </c>
      <c r="B366" s="81">
        <f t="shared" ca="1" si="140"/>
        <v>742.08121230999996</v>
      </c>
      <c r="C366" s="70">
        <f t="shared" si="128"/>
        <v>741.48088862999998</v>
      </c>
      <c r="D366" s="62">
        <f t="shared" si="129"/>
        <v>44524</v>
      </c>
      <c r="E366" s="11">
        <f ca="1">IF(D366&lt;$B$1,VLOOKUP(D366,[1]DI!$A$4:$B$15000,2),0)</f>
        <v>7.6499999999999999E-2</v>
      </c>
      <c r="F366" s="12">
        <f t="shared" ca="1" si="125"/>
        <v>1.0002925600000001</v>
      </c>
      <c r="G366" s="70">
        <f ca="1">(TRUNC(PRODUCT($F$12:$F365),16))</f>
        <v>1.0452205183925301</v>
      </c>
      <c r="H366" s="70">
        <f t="shared" ca="1" si="141"/>
        <v>1.0446092072436699</v>
      </c>
      <c r="I366" s="70">
        <f t="shared" ca="1" si="142"/>
        <v>1.0005852099999999</v>
      </c>
      <c r="J366" s="142">
        <f t="shared" si="130"/>
        <v>2.8660000000000001E-2</v>
      </c>
      <c r="K366" s="71">
        <f t="shared" si="131"/>
        <v>44522</v>
      </c>
      <c r="L366" s="72">
        <f t="shared" si="132"/>
        <v>2</v>
      </c>
      <c r="M366" s="73">
        <f t="shared" si="133"/>
        <v>2</v>
      </c>
      <c r="N366" s="74">
        <f t="shared" si="126"/>
        <v>1.000224287</v>
      </c>
      <c r="O366" s="74">
        <f t="shared" ca="1" si="127"/>
        <v>1.0008096280000001</v>
      </c>
      <c r="P366" s="73">
        <f t="shared" si="134"/>
        <v>0</v>
      </c>
      <c r="Q366" s="70">
        <f t="shared" ca="1" si="135"/>
        <v>0.60032368000000003</v>
      </c>
      <c r="R366" s="70">
        <f t="shared" si="136"/>
        <v>0</v>
      </c>
      <c r="S366" s="75" t="str">
        <f t="shared" si="137"/>
        <v>A+J=</v>
      </c>
      <c r="T366" s="71">
        <f t="shared" si="138"/>
        <v>44613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15">
      <c r="A367" s="120">
        <f t="shared" si="139"/>
        <v>44525</v>
      </c>
      <c r="B367" s="81">
        <f t="shared" ca="1" si="140"/>
        <v>742.38155359999996</v>
      </c>
      <c r="C367" s="70">
        <f t="shared" si="128"/>
        <v>741.48088862999998</v>
      </c>
      <c r="D367" s="62">
        <f t="shared" si="129"/>
        <v>44525</v>
      </c>
      <c r="E367" s="11">
        <f ca="1">IF(D367&lt;$B$1,VLOOKUP(D367,[1]DI!$A$4:$B$15000,2),0)</f>
        <v>7.6499999999999999E-2</v>
      </c>
      <c r="F367" s="12">
        <f t="shared" ca="1" si="125"/>
        <v>1.0002925600000001</v>
      </c>
      <c r="G367" s="70">
        <f ca="1">(TRUNC(PRODUCT($F$12:$F366),16))</f>
        <v>1.04552630810739</v>
      </c>
      <c r="H367" s="70">
        <f t="shared" ca="1" si="141"/>
        <v>1.0446092072436699</v>
      </c>
      <c r="I367" s="70">
        <f t="shared" ca="1" si="142"/>
        <v>1.0008779400000001</v>
      </c>
      <c r="J367" s="142">
        <f t="shared" si="130"/>
        <v>2.8660000000000001E-2</v>
      </c>
      <c r="K367" s="71">
        <f t="shared" si="131"/>
        <v>44522</v>
      </c>
      <c r="L367" s="72">
        <f t="shared" si="132"/>
        <v>3</v>
      </c>
      <c r="M367" s="73">
        <f t="shared" si="133"/>
        <v>3</v>
      </c>
      <c r="N367" s="74">
        <f t="shared" si="126"/>
        <v>1.000336449</v>
      </c>
      <c r="O367" s="74">
        <f t="shared" ca="1" si="127"/>
        <v>1.001214684</v>
      </c>
      <c r="P367" s="73">
        <f t="shared" si="134"/>
        <v>0</v>
      </c>
      <c r="Q367" s="70">
        <f t="shared" ca="1" si="135"/>
        <v>0.90066497000000001</v>
      </c>
      <c r="R367" s="70">
        <f t="shared" si="136"/>
        <v>0</v>
      </c>
      <c r="S367" s="75" t="str">
        <f t="shared" si="137"/>
        <v>A+J=</v>
      </c>
      <c r="T367" s="71">
        <f t="shared" si="138"/>
        <v>44613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15">
      <c r="A368" s="120">
        <f t="shared" si="139"/>
        <v>44526</v>
      </c>
      <c r="B368" s="81">
        <f t="shared" ca="1" si="140"/>
        <v>742.68201278000004</v>
      </c>
      <c r="C368" s="70">
        <f t="shared" si="128"/>
        <v>741.48088862999998</v>
      </c>
      <c r="D368" s="62">
        <f t="shared" si="129"/>
        <v>44526</v>
      </c>
      <c r="E368" s="11">
        <f ca="1">IF(D368&lt;$B$1,VLOOKUP(D368,[1]DI!$A$4:$B$15000,2),0)</f>
        <v>7.6499999999999999E-2</v>
      </c>
      <c r="F368" s="12">
        <f t="shared" ca="1" si="125"/>
        <v>1.0002925600000001</v>
      </c>
      <c r="G368" s="70">
        <f ca="1">(TRUNC(PRODUCT($F$12:$F367),16))</f>
        <v>1.0458321872840901</v>
      </c>
      <c r="H368" s="70">
        <f t="shared" ca="1" si="141"/>
        <v>1.0446092072436699</v>
      </c>
      <c r="I368" s="70">
        <f t="shared" ca="1" si="142"/>
        <v>1.00117075</v>
      </c>
      <c r="J368" s="142">
        <f t="shared" si="130"/>
        <v>2.8660000000000001E-2</v>
      </c>
      <c r="K368" s="71">
        <f t="shared" si="131"/>
        <v>44522</v>
      </c>
      <c r="L368" s="72">
        <f t="shared" si="132"/>
        <v>4</v>
      </c>
      <c r="M368" s="73">
        <f t="shared" si="133"/>
        <v>4</v>
      </c>
      <c r="N368" s="74">
        <f t="shared" si="126"/>
        <v>1.0004486239999999</v>
      </c>
      <c r="O368" s="74">
        <f t="shared" ca="1" si="127"/>
        <v>1.001619899</v>
      </c>
      <c r="P368" s="73">
        <f t="shared" si="134"/>
        <v>0</v>
      </c>
      <c r="Q368" s="70">
        <f t="shared" ca="1" si="135"/>
        <v>1.2011241500000001</v>
      </c>
      <c r="R368" s="70">
        <f t="shared" si="136"/>
        <v>0</v>
      </c>
      <c r="S368" s="75" t="str">
        <f t="shared" si="137"/>
        <v>A+J=</v>
      </c>
      <c r="T368" s="71">
        <f t="shared" si="138"/>
        <v>44613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201" x14ac:dyDescent="0.15">
      <c r="A369" s="120">
        <f t="shared" si="139"/>
        <v>44529</v>
      </c>
      <c r="B369" s="81">
        <f t="shared" ca="1" si="140"/>
        <v>742.98260468000001</v>
      </c>
      <c r="C369" s="70">
        <f t="shared" si="128"/>
        <v>741.48088862999998</v>
      </c>
      <c r="D369" s="62">
        <f t="shared" si="129"/>
        <v>44529</v>
      </c>
      <c r="E369" s="11">
        <f ca="1">IF(D369&lt;$B$1,VLOOKUP(D369,[1]DI!$A$4:$B$15000,2),0)</f>
        <v>7.6499999999999999E-2</v>
      </c>
      <c r="F369" s="12">
        <f t="shared" ca="1" si="125"/>
        <v>1.0002925600000001</v>
      </c>
      <c r="G369" s="70">
        <f ca="1">(TRUNC(PRODUCT($F$12:$F368),16))</f>
        <v>1.0461381559488001</v>
      </c>
      <c r="H369" s="70">
        <f t="shared" ca="1" si="141"/>
        <v>1.0446092072436699</v>
      </c>
      <c r="I369" s="70">
        <f t="shared" ca="1" si="142"/>
        <v>1.00146366</v>
      </c>
      <c r="J369" s="142">
        <f t="shared" si="130"/>
        <v>2.8660000000000001E-2</v>
      </c>
      <c r="K369" s="71">
        <f t="shared" si="131"/>
        <v>44522</v>
      </c>
      <c r="L369" s="72">
        <f t="shared" si="132"/>
        <v>5</v>
      </c>
      <c r="M369" s="73">
        <f t="shared" si="133"/>
        <v>5</v>
      </c>
      <c r="N369" s="74">
        <f t="shared" si="126"/>
        <v>1.000560812</v>
      </c>
      <c r="O369" s="74">
        <f t="shared" ca="1" si="127"/>
        <v>1.002025293</v>
      </c>
      <c r="P369" s="73">
        <f t="shared" si="134"/>
        <v>0</v>
      </c>
      <c r="Q369" s="70">
        <f t="shared" ca="1" si="135"/>
        <v>1.50171605</v>
      </c>
      <c r="R369" s="70">
        <f t="shared" si="136"/>
        <v>0</v>
      </c>
      <c r="S369" s="75" t="str">
        <f t="shared" si="137"/>
        <v>A+J=</v>
      </c>
      <c r="T369" s="71">
        <f t="shared" si="138"/>
        <v>44613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201" x14ac:dyDescent="0.15">
      <c r="A370" s="120">
        <f t="shared" si="139"/>
        <v>44530</v>
      </c>
      <c r="B370" s="81">
        <f t="shared" ca="1" si="140"/>
        <v>743.28330557999993</v>
      </c>
      <c r="C370" s="70">
        <f t="shared" si="128"/>
        <v>741.48088862999998</v>
      </c>
      <c r="D370" s="62">
        <f t="shared" si="129"/>
        <v>44530</v>
      </c>
      <c r="E370" s="11">
        <f ca="1">IF(D370&lt;$B$1,VLOOKUP(D370,[1]DI!$A$4:$B$15000,2),0)</f>
        <v>7.6499999999999999E-2</v>
      </c>
      <c r="F370" s="12">
        <f t="shared" ca="1" si="125"/>
        <v>1.0002925600000001</v>
      </c>
      <c r="G370" s="70">
        <f ca="1">(TRUNC(PRODUCT($F$12:$F369),16))</f>
        <v>1.0464442141277099</v>
      </c>
      <c r="H370" s="70">
        <f t="shared" ca="1" si="141"/>
        <v>1.0446092072436699</v>
      </c>
      <c r="I370" s="70">
        <f t="shared" ca="1" si="142"/>
        <v>1.00175664</v>
      </c>
      <c r="J370" s="142">
        <f t="shared" si="130"/>
        <v>2.8660000000000001E-2</v>
      </c>
      <c r="K370" s="71">
        <f t="shared" si="131"/>
        <v>44522</v>
      </c>
      <c r="L370" s="72">
        <f t="shared" si="132"/>
        <v>6</v>
      </c>
      <c r="M370" s="73">
        <f t="shared" si="133"/>
        <v>6</v>
      </c>
      <c r="N370" s="74">
        <f t="shared" si="126"/>
        <v>1.000673012</v>
      </c>
      <c r="O370" s="74">
        <f t="shared" ca="1" si="127"/>
        <v>1.0024308340000001</v>
      </c>
      <c r="P370" s="73">
        <f t="shared" si="134"/>
        <v>0</v>
      </c>
      <c r="Q370" s="70">
        <f t="shared" ca="1" si="135"/>
        <v>1.80241695</v>
      </c>
      <c r="R370" s="70">
        <f t="shared" si="136"/>
        <v>0</v>
      </c>
      <c r="S370" s="75" t="str">
        <f t="shared" si="137"/>
        <v>A+J=</v>
      </c>
      <c r="T370" s="71">
        <f t="shared" si="138"/>
        <v>44613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201" x14ac:dyDescent="0.15">
      <c r="A371" s="120">
        <f t="shared" si="139"/>
        <v>44531</v>
      </c>
      <c r="B371" s="81">
        <f t="shared" ca="1" si="140"/>
        <v>743.58413845999996</v>
      </c>
      <c r="C371" s="70">
        <f t="shared" si="128"/>
        <v>741.48088862999998</v>
      </c>
      <c r="D371" s="62">
        <f t="shared" si="129"/>
        <v>44531</v>
      </c>
      <c r="E371" s="11">
        <f ca="1">IF(D371&lt;$B$1,VLOOKUP(D371,[1]DI!$A$4:$B$15000,2),0)</f>
        <v>7.6499999999999999E-2</v>
      </c>
      <c r="F371" s="12">
        <f t="shared" ca="1" si="125"/>
        <v>1.0002925600000001</v>
      </c>
      <c r="G371" s="70">
        <f ca="1">(TRUNC(PRODUCT($F$12:$F370),16))</f>
        <v>1.04675036184699</v>
      </c>
      <c r="H371" s="70">
        <f t="shared" ca="1" si="141"/>
        <v>1.0446092072436699</v>
      </c>
      <c r="I371" s="70">
        <f t="shared" ca="1" si="142"/>
        <v>1.00204972</v>
      </c>
      <c r="J371" s="142">
        <f t="shared" si="130"/>
        <v>2.8660000000000001E-2</v>
      </c>
      <c r="K371" s="71">
        <f t="shared" si="131"/>
        <v>44522</v>
      </c>
      <c r="L371" s="72">
        <f t="shared" si="132"/>
        <v>7</v>
      </c>
      <c r="M371" s="73">
        <f t="shared" si="133"/>
        <v>7</v>
      </c>
      <c r="N371" s="74">
        <f t="shared" si="126"/>
        <v>1.0007852239999999</v>
      </c>
      <c r="O371" s="74">
        <f t="shared" ca="1" si="127"/>
        <v>1.0028365530000001</v>
      </c>
      <c r="P371" s="73">
        <f t="shared" si="134"/>
        <v>0</v>
      </c>
      <c r="Q371" s="70">
        <f t="shared" ca="1" si="135"/>
        <v>2.1032498300000002</v>
      </c>
      <c r="R371" s="70">
        <f t="shared" si="136"/>
        <v>0</v>
      </c>
      <c r="S371" s="75" t="str">
        <f t="shared" si="137"/>
        <v>A+J=</v>
      </c>
      <c r="T371" s="71">
        <f t="shared" si="138"/>
        <v>44613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201" x14ac:dyDescent="0.15">
      <c r="A372" s="120">
        <f t="shared" si="139"/>
        <v>44532</v>
      </c>
      <c r="B372" s="81">
        <f t="shared" ca="1" si="140"/>
        <v>743.88509073</v>
      </c>
      <c r="C372" s="70">
        <f t="shared" si="128"/>
        <v>741.48088862999998</v>
      </c>
      <c r="D372" s="62">
        <f t="shared" si="129"/>
        <v>44532</v>
      </c>
      <c r="E372" s="11">
        <f ca="1">IF(D372&lt;$B$1,VLOOKUP(D372,[1]DI!$A$4:$B$15000,2),0)</f>
        <v>7.6499999999999999E-2</v>
      </c>
      <c r="F372" s="12">
        <f t="shared" ca="1" si="125"/>
        <v>1.0002925600000001</v>
      </c>
      <c r="G372" s="70">
        <f ca="1">(TRUNC(PRODUCT($F$12:$F371),16))</f>
        <v>1.04705659913285</v>
      </c>
      <c r="H372" s="70">
        <f t="shared" ca="1" si="141"/>
        <v>1.0446092072436699</v>
      </c>
      <c r="I372" s="70">
        <f t="shared" ca="1" si="142"/>
        <v>1.00234288</v>
      </c>
      <c r="J372" s="142">
        <f t="shared" si="130"/>
        <v>2.8660000000000001E-2</v>
      </c>
      <c r="K372" s="71">
        <f t="shared" si="131"/>
        <v>44522</v>
      </c>
      <c r="L372" s="72">
        <f t="shared" si="132"/>
        <v>8</v>
      </c>
      <c r="M372" s="73">
        <f t="shared" si="133"/>
        <v>8</v>
      </c>
      <c r="N372" s="74">
        <f t="shared" si="126"/>
        <v>1.0008974500000001</v>
      </c>
      <c r="O372" s="74">
        <f t="shared" ca="1" si="127"/>
        <v>1.003242433</v>
      </c>
      <c r="P372" s="73">
        <f t="shared" si="134"/>
        <v>0</v>
      </c>
      <c r="Q372" s="70">
        <f t="shared" ca="1" si="135"/>
        <v>2.4042021</v>
      </c>
      <c r="R372" s="70">
        <f t="shared" si="136"/>
        <v>0</v>
      </c>
      <c r="S372" s="75" t="str">
        <f t="shared" si="137"/>
        <v>A+J=</v>
      </c>
      <c r="T372" s="71">
        <f t="shared" si="138"/>
        <v>44613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201" x14ac:dyDescent="0.15">
      <c r="A373" s="120">
        <f t="shared" si="139"/>
        <v>44533</v>
      </c>
      <c r="B373" s="81">
        <f t="shared" ca="1" si="140"/>
        <v>744.18615865999993</v>
      </c>
      <c r="C373" s="70">
        <f t="shared" si="128"/>
        <v>741.48088862999998</v>
      </c>
      <c r="D373" s="62">
        <f t="shared" si="129"/>
        <v>44533</v>
      </c>
      <c r="E373" s="11">
        <f ca="1">IF(D373&lt;$B$1,VLOOKUP(D373,[1]DI!$A$4:$B$15000,2),0)</f>
        <v>7.6499999999999999E-2</v>
      </c>
      <c r="F373" s="12">
        <f t="shared" ca="1" si="125"/>
        <v>1.0002925600000001</v>
      </c>
      <c r="G373" s="70">
        <f ca="1">(TRUNC(PRODUCT($F$12:$F372),16))</f>
        <v>1.0473629260115001</v>
      </c>
      <c r="H373" s="70">
        <f t="shared" ca="1" si="141"/>
        <v>1.0446092072436699</v>
      </c>
      <c r="I373" s="70">
        <f t="shared" ca="1" si="142"/>
        <v>1.00263612</v>
      </c>
      <c r="J373" s="142">
        <f t="shared" si="130"/>
        <v>2.8660000000000001E-2</v>
      </c>
      <c r="K373" s="71">
        <f t="shared" si="131"/>
        <v>44522</v>
      </c>
      <c r="L373" s="72">
        <f t="shared" si="132"/>
        <v>9</v>
      </c>
      <c r="M373" s="73">
        <f t="shared" si="133"/>
        <v>9</v>
      </c>
      <c r="N373" s="74">
        <f t="shared" si="126"/>
        <v>1.001009687</v>
      </c>
      <c r="O373" s="74">
        <f t="shared" ca="1" si="127"/>
        <v>1.003648469</v>
      </c>
      <c r="P373" s="73">
        <f t="shared" si="134"/>
        <v>0</v>
      </c>
      <c r="Q373" s="70">
        <f t="shared" ca="1" si="135"/>
        <v>2.7052700299999999</v>
      </c>
      <c r="R373" s="70">
        <f t="shared" si="136"/>
        <v>0</v>
      </c>
      <c r="S373" s="75" t="str">
        <f t="shared" si="137"/>
        <v>A+J=</v>
      </c>
      <c r="T373" s="71">
        <f t="shared" si="138"/>
        <v>44613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201" x14ac:dyDescent="0.15">
      <c r="A374" s="120">
        <f t="shared" si="139"/>
        <v>44536</v>
      </c>
      <c r="B374" s="81">
        <f t="shared" ca="1" si="140"/>
        <v>744.48735264999993</v>
      </c>
      <c r="C374" s="70">
        <f t="shared" si="128"/>
        <v>741.48088862999998</v>
      </c>
      <c r="D374" s="62">
        <f t="shared" si="129"/>
        <v>44536</v>
      </c>
      <c r="E374" s="11">
        <f ca="1">IF(D374&lt;$B$1,VLOOKUP(D374,[1]DI!$A$4:$B$15000,2),0)</f>
        <v>7.6499999999999999E-2</v>
      </c>
      <c r="F374" s="12">
        <f t="shared" ca="1" si="125"/>
        <v>1.0002925600000001</v>
      </c>
      <c r="G374" s="70">
        <f ca="1">(TRUNC(PRODUCT($F$12:$F373),16))</f>
        <v>1.0476693425091299</v>
      </c>
      <c r="H374" s="70">
        <f t="shared" ca="1" si="141"/>
        <v>1.0446092072436699</v>
      </c>
      <c r="I374" s="70">
        <f t="shared" ca="1" si="142"/>
        <v>1.0029294499999999</v>
      </c>
      <c r="J374" s="142">
        <f t="shared" si="130"/>
        <v>2.8660000000000001E-2</v>
      </c>
      <c r="K374" s="71">
        <f t="shared" si="131"/>
        <v>44522</v>
      </c>
      <c r="L374" s="72">
        <f t="shared" si="132"/>
        <v>10</v>
      </c>
      <c r="M374" s="73">
        <f t="shared" si="133"/>
        <v>10</v>
      </c>
      <c r="N374" s="74">
        <f t="shared" si="126"/>
        <v>1.001121938</v>
      </c>
      <c r="O374" s="74">
        <f t="shared" ca="1" si="127"/>
        <v>1.0040546749999999</v>
      </c>
      <c r="P374" s="73">
        <f t="shared" si="134"/>
        <v>0</v>
      </c>
      <c r="Q374" s="70">
        <f t="shared" ca="1" si="135"/>
        <v>3.0064640200000001</v>
      </c>
      <c r="R374" s="70">
        <f t="shared" si="136"/>
        <v>0</v>
      </c>
      <c r="S374" s="75" t="str">
        <f t="shared" si="137"/>
        <v>A+J=</v>
      </c>
      <c r="T374" s="71">
        <f t="shared" si="138"/>
        <v>44613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8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201" x14ac:dyDescent="0.15">
      <c r="A375" s="120">
        <f t="shared" si="139"/>
        <v>44537</v>
      </c>
      <c r="B375" s="81">
        <f t="shared" ca="1" si="140"/>
        <v>744.78867119999995</v>
      </c>
      <c r="C375" s="70">
        <f t="shared" si="128"/>
        <v>741.48088862999998</v>
      </c>
      <c r="D375" s="62">
        <f t="shared" si="129"/>
        <v>44537</v>
      </c>
      <c r="E375" s="11">
        <f ca="1">IF(D375&lt;$B$1,VLOOKUP(D375,[1]DI!$A$4:$B$15000,2),0)</f>
        <v>7.6499999999999999E-2</v>
      </c>
      <c r="F375" s="12">
        <f t="shared" ca="1" si="125"/>
        <v>1.0002925600000001</v>
      </c>
      <c r="G375" s="70">
        <f ca="1">(TRUNC(PRODUCT($F$12:$F374),16))</f>
        <v>1.0479758486519799</v>
      </c>
      <c r="H375" s="70">
        <f t="shared" ca="1" si="141"/>
        <v>1.0446092072436699</v>
      </c>
      <c r="I375" s="70">
        <f t="shared" ca="1" si="142"/>
        <v>1.0032228700000001</v>
      </c>
      <c r="J375" s="142">
        <f t="shared" si="130"/>
        <v>2.8660000000000001E-2</v>
      </c>
      <c r="K375" s="71">
        <f t="shared" si="131"/>
        <v>44522</v>
      </c>
      <c r="L375" s="72">
        <f t="shared" si="132"/>
        <v>11</v>
      </c>
      <c r="M375" s="73">
        <f t="shared" si="133"/>
        <v>11</v>
      </c>
      <c r="N375" s="74">
        <f t="shared" si="126"/>
        <v>1.0012342009999999</v>
      </c>
      <c r="O375" s="74">
        <f t="shared" ca="1" si="127"/>
        <v>1.0044610490000001</v>
      </c>
      <c r="P375" s="73">
        <f t="shared" si="134"/>
        <v>0</v>
      </c>
      <c r="Q375" s="70">
        <f t="shared" ca="1" si="135"/>
        <v>3.3077825700000001</v>
      </c>
      <c r="R375" s="70">
        <f t="shared" si="136"/>
        <v>0</v>
      </c>
      <c r="S375" s="75" t="str">
        <f t="shared" si="137"/>
        <v>A+J=</v>
      </c>
      <c r="T375" s="71">
        <f t="shared" si="138"/>
        <v>44613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8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201" x14ac:dyDescent="0.15">
      <c r="A376" s="120">
        <f t="shared" si="139"/>
        <v>44538</v>
      </c>
      <c r="B376" s="81">
        <f t="shared" ca="1" si="140"/>
        <v>745.09010691000003</v>
      </c>
      <c r="C376" s="70">
        <f t="shared" si="128"/>
        <v>741.48088862999998</v>
      </c>
      <c r="D376" s="62">
        <f t="shared" si="129"/>
        <v>44538</v>
      </c>
      <c r="E376" s="11">
        <f ca="1">IF(D376&lt;$B$1,VLOOKUP(D376,[1]DI!$A$4:$B$15000,2),0)</f>
        <v>7.6499999999999999E-2</v>
      </c>
      <c r="F376" s="12">
        <f t="shared" ca="1" si="125"/>
        <v>1.0002925600000001</v>
      </c>
      <c r="G376" s="70">
        <f ca="1">(TRUNC(PRODUCT($F$12:$F375),16))</f>
        <v>1.04828244446626</v>
      </c>
      <c r="H376" s="70">
        <f t="shared" ca="1" si="141"/>
        <v>1.0446092072436699</v>
      </c>
      <c r="I376" s="70">
        <f t="shared" ca="1" si="142"/>
        <v>1.00351637</v>
      </c>
      <c r="J376" s="142">
        <f t="shared" si="130"/>
        <v>2.8660000000000001E-2</v>
      </c>
      <c r="K376" s="71">
        <f t="shared" si="131"/>
        <v>44522</v>
      </c>
      <c r="L376" s="72">
        <f t="shared" si="132"/>
        <v>12</v>
      </c>
      <c r="M376" s="73">
        <f t="shared" si="133"/>
        <v>12</v>
      </c>
      <c r="N376" s="74">
        <f t="shared" si="126"/>
        <v>1.0013464759999999</v>
      </c>
      <c r="O376" s="74">
        <f t="shared" ca="1" si="127"/>
        <v>1.0048675810000001</v>
      </c>
      <c r="P376" s="73">
        <f t="shared" si="134"/>
        <v>0</v>
      </c>
      <c r="Q376" s="70">
        <f t="shared" ca="1" si="135"/>
        <v>3.6092182799999999</v>
      </c>
      <c r="R376" s="70">
        <f t="shared" si="136"/>
        <v>0</v>
      </c>
      <c r="S376" s="75" t="str">
        <f t="shared" si="137"/>
        <v>A+J=</v>
      </c>
      <c r="T376" s="71">
        <f t="shared" si="138"/>
        <v>44613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8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201" x14ac:dyDescent="0.15">
      <c r="A377" s="120">
        <f t="shared" si="139"/>
        <v>44539</v>
      </c>
      <c r="B377" s="81">
        <f t="shared" ca="1" si="140"/>
        <v>745.39166866999994</v>
      </c>
      <c r="C377" s="70">
        <f t="shared" si="128"/>
        <v>741.48088862999998</v>
      </c>
      <c r="D377" s="62">
        <f t="shared" si="129"/>
        <v>44539</v>
      </c>
      <c r="E377" s="11">
        <f ca="1">IF(D377&lt;$B$1,VLOOKUP(D377,[1]DI!$A$4:$B$15000,2),0)</f>
        <v>9.1499999999999998E-2</v>
      </c>
      <c r="F377" s="12">
        <f t="shared" ca="1" si="125"/>
        <v>1.00034749</v>
      </c>
      <c r="G377" s="70">
        <f ca="1">(TRUNC(PRODUCT($F$12:$F376),16))</f>
        <v>1.04858912997821</v>
      </c>
      <c r="H377" s="70">
        <f t="shared" ca="1" si="141"/>
        <v>1.0446092072436699</v>
      </c>
      <c r="I377" s="70">
        <f t="shared" ca="1" si="142"/>
        <v>1.0038099599999999</v>
      </c>
      <c r="J377" s="142">
        <f t="shared" si="130"/>
        <v>2.8660000000000001E-2</v>
      </c>
      <c r="K377" s="71">
        <f t="shared" si="131"/>
        <v>44522</v>
      </c>
      <c r="L377" s="72">
        <f t="shared" si="132"/>
        <v>13</v>
      </c>
      <c r="M377" s="73">
        <f t="shared" si="133"/>
        <v>13</v>
      </c>
      <c r="N377" s="74">
        <f t="shared" si="126"/>
        <v>1.001458765</v>
      </c>
      <c r="O377" s="74">
        <f t="shared" ca="1" si="127"/>
        <v>1.0052742830000001</v>
      </c>
      <c r="P377" s="73">
        <f t="shared" si="134"/>
        <v>0</v>
      </c>
      <c r="Q377" s="70">
        <f t="shared" ca="1" si="135"/>
        <v>3.9107800400000001</v>
      </c>
      <c r="R377" s="70">
        <f t="shared" si="136"/>
        <v>0</v>
      </c>
      <c r="S377" s="75" t="str">
        <f t="shared" si="137"/>
        <v>A+J=</v>
      </c>
      <c r="T377" s="71">
        <f t="shared" si="138"/>
        <v>44613</v>
      </c>
      <c r="U377" s="16"/>
      <c r="V377" s="8"/>
      <c r="W377" s="8"/>
      <c r="X377" s="16"/>
      <c r="Y377" s="18"/>
      <c r="Z377" s="16"/>
      <c r="AA377" s="16"/>
      <c r="AB377" s="16"/>
      <c r="AC377" s="16"/>
      <c r="AD377" s="16"/>
      <c r="AE377" s="19"/>
      <c r="AF377" s="16"/>
      <c r="AG377" s="16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</row>
    <row r="378" spans="1:201" x14ac:dyDescent="0.15">
      <c r="A378" s="120">
        <f t="shared" si="139"/>
        <v>44540</v>
      </c>
      <c r="B378" s="81">
        <f t="shared" ca="1" si="140"/>
        <v>745.73430401999997</v>
      </c>
      <c r="C378" s="70">
        <f t="shared" ref="C378:C435" si="143">(C377-R377)</f>
        <v>741.48088862999998</v>
      </c>
      <c r="D378" s="62">
        <f t="shared" si="129"/>
        <v>44540</v>
      </c>
      <c r="E378" s="11">
        <f ca="1">IF(D378&lt;$B$1,VLOOKUP(D378,[1]DI!$A$4:$B$15000,2),0)</f>
        <v>9.1499999999999998E-2</v>
      </c>
      <c r="F378" s="12">
        <f t="shared" ca="1" si="125"/>
        <v>1.00034749</v>
      </c>
      <c r="G378" s="70">
        <f ca="1">(TRUNC(PRODUCT($F$12:$F377),16))</f>
        <v>1.04895350421499</v>
      </c>
      <c r="H378" s="70">
        <f t="shared" ca="1" si="141"/>
        <v>1.0446092072436699</v>
      </c>
      <c r="I378" s="70">
        <f t="shared" ca="1" si="142"/>
        <v>1.00415878</v>
      </c>
      <c r="J378" s="142">
        <f t="shared" si="130"/>
        <v>2.8660000000000001E-2</v>
      </c>
      <c r="K378" s="71">
        <f t="shared" si="131"/>
        <v>44522</v>
      </c>
      <c r="L378" s="72">
        <f t="shared" si="132"/>
        <v>14</v>
      </c>
      <c r="M378" s="73">
        <f t="shared" ref="M378:M435" si="144">IF(AND(L378=1,L377=1),1,IF(L378&gt;0,IF(L378=L377,L378+1,L378),0))</f>
        <v>14</v>
      </c>
      <c r="N378" s="74">
        <f t="shared" ref="N378:N435" si="145">ROUND((J378+1)^(M378/252),9)</f>
        <v>1.001571065</v>
      </c>
      <c r="O378" s="74">
        <f t="shared" ref="O378:O435" ca="1" si="146">ROUND(I378*N378,9)</f>
        <v>1.005736379</v>
      </c>
      <c r="P378" s="73">
        <f t="shared" si="134"/>
        <v>0</v>
      </c>
      <c r="Q378" s="70">
        <f t="shared" ca="1" si="135"/>
        <v>4.2534153899999998</v>
      </c>
      <c r="R378" s="70">
        <f t="shared" si="136"/>
        <v>0</v>
      </c>
      <c r="S378" s="75" t="str">
        <f t="shared" si="137"/>
        <v>A+J=</v>
      </c>
      <c r="T378" s="71">
        <f t="shared" si="138"/>
        <v>44613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8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201" x14ac:dyDescent="0.15">
      <c r="A379" s="120">
        <f t="shared" si="139"/>
        <v>44543</v>
      </c>
      <c r="B379" s="81">
        <f t="shared" ca="1" si="140"/>
        <v>746.07708916000001</v>
      </c>
      <c r="C379" s="70">
        <f t="shared" si="143"/>
        <v>741.48088862999998</v>
      </c>
      <c r="D379" s="62">
        <f t="shared" si="129"/>
        <v>44543</v>
      </c>
      <c r="E379" s="11">
        <f ca="1">IF(D379&lt;$B$1,VLOOKUP(D379,[1]DI!$A$4:$B$15000,2),0)</f>
        <v>9.1499999999999998E-2</v>
      </c>
      <c r="F379" s="12">
        <f t="shared" ca="1" si="125"/>
        <v>1.00034749</v>
      </c>
      <c r="G379" s="70">
        <f ca="1">(TRUNC(PRODUCT($F$12:$F378),16))</f>
        <v>1.0493180050681701</v>
      </c>
      <c r="H379" s="70">
        <f t="shared" ca="1" si="141"/>
        <v>1.0446092072436699</v>
      </c>
      <c r="I379" s="70">
        <f t="shared" ca="1" si="142"/>
        <v>1.0045077099999999</v>
      </c>
      <c r="J379" s="142">
        <f t="shared" si="130"/>
        <v>2.8660000000000001E-2</v>
      </c>
      <c r="K379" s="71">
        <f t="shared" si="131"/>
        <v>44522</v>
      </c>
      <c r="L379" s="72">
        <f t="shared" si="132"/>
        <v>15</v>
      </c>
      <c r="M379" s="73">
        <f t="shared" si="144"/>
        <v>15</v>
      </c>
      <c r="N379" s="74">
        <f t="shared" si="145"/>
        <v>1.0016833789999999</v>
      </c>
      <c r="O379" s="74">
        <f t="shared" ca="1" si="146"/>
        <v>1.006198677</v>
      </c>
      <c r="P379" s="73">
        <f t="shared" si="134"/>
        <v>0</v>
      </c>
      <c r="Q379" s="70">
        <f t="shared" ca="1" si="135"/>
        <v>4.59620053</v>
      </c>
      <c r="R379" s="70">
        <f t="shared" si="136"/>
        <v>0</v>
      </c>
      <c r="S379" s="75" t="str">
        <f t="shared" si="137"/>
        <v>A+J=</v>
      </c>
      <c r="T379" s="71">
        <f t="shared" si="138"/>
        <v>44613</v>
      </c>
      <c r="U379" s="16"/>
      <c r="V379" s="8"/>
      <c r="W379" s="8"/>
      <c r="X379" s="16"/>
      <c r="Y379" s="18"/>
      <c r="Z379" s="16"/>
      <c r="AA379" s="16"/>
      <c r="AB379" s="16"/>
      <c r="AC379" s="16"/>
      <c r="AD379" s="16"/>
      <c r="AE379" s="19"/>
      <c r="AF379" s="16"/>
      <c r="AG379" s="16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</row>
    <row r="380" spans="1:201" x14ac:dyDescent="0.15">
      <c r="A380" s="120">
        <f t="shared" si="139"/>
        <v>44544</v>
      </c>
      <c r="B380" s="81">
        <f t="shared" ca="1" si="140"/>
        <v>746.42003814999998</v>
      </c>
      <c r="C380" s="70">
        <f t="shared" si="143"/>
        <v>741.48088862999998</v>
      </c>
      <c r="D380" s="62">
        <f t="shared" si="129"/>
        <v>44544</v>
      </c>
      <c r="E380" s="11">
        <f ca="1">IF(D380&lt;$B$1,VLOOKUP(D380,[1]DI!$A$4:$B$15000,2),0)</f>
        <v>9.1499999999999998E-2</v>
      </c>
      <c r="F380" s="12">
        <f t="shared" ca="1" si="125"/>
        <v>1.00034749</v>
      </c>
      <c r="G380" s="70">
        <f ca="1">(TRUNC(PRODUCT($F$12:$F379),16))</f>
        <v>1.0496826325817501</v>
      </c>
      <c r="H380" s="70">
        <f t="shared" ca="1" si="141"/>
        <v>1.0446092072436699</v>
      </c>
      <c r="I380" s="70">
        <f t="shared" ca="1" si="142"/>
        <v>1.00485677</v>
      </c>
      <c r="J380" s="142">
        <f t="shared" si="130"/>
        <v>2.8660000000000001E-2</v>
      </c>
      <c r="K380" s="71">
        <f t="shared" si="131"/>
        <v>44522</v>
      </c>
      <c r="L380" s="72">
        <f t="shared" si="132"/>
        <v>16</v>
      </c>
      <c r="M380" s="73">
        <f t="shared" si="144"/>
        <v>16</v>
      </c>
      <c r="N380" s="74">
        <f t="shared" si="145"/>
        <v>1.0017957049999999</v>
      </c>
      <c r="O380" s="74">
        <f t="shared" ca="1" si="146"/>
        <v>1.006661196</v>
      </c>
      <c r="P380" s="73">
        <f t="shared" si="134"/>
        <v>0</v>
      </c>
      <c r="Q380" s="70">
        <f t="shared" ca="1" si="135"/>
        <v>4.93914952</v>
      </c>
      <c r="R380" s="70">
        <f t="shared" si="136"/>
        <v>0</v>
      </c>
      <c r="S380" s="75" t="str">
        <f t="shared" si="137"/>
        <v>A+J=</v>
      </c>
      <c r="T380" s="71">
        <f t="shared" si="138"/>
        <v>44613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8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201" x14ac:dyDescent="0.15">
      <c r="A381" s="120">
        <f t="shared" si="139"/>
        <v>44545</v>
      </c>
      <c r="B381" s="81">
        <f t="shared" ca="1" si="140"/>
        <v>746.76314360999993</v>
      </c>
      <c r="C381" s="70">
        <f t="shared" si="143"/>
        <v>741.48088862999998</v>
      </c>
      <c r="D381" s="62">
        <f t="shared" si="129"/>
        <v>44545</v>
      </c>
      <c r="E381" s="11">
        <f ca="1">IF(D381&lt;$B$1,VLOOKUP(D381,[1]DI!$A$4:$B$15000,2),0)</f>
        <v>9.1499999999999998E-2</v>
      </c>
      <c r="F381" s="12">
        <f t="shared" ca="1" si="125"/>
        <v>1.00034749</v>
      </c>
      <c r="G381" s="70">
        <f ca="1">(TRUNC(PRODUCT($F$12:$F380),16))</f>
        <v>1.05004738679974</v>
      </c>
      <c r="H381" s="70">
        <f t="shared" ca="1" si="141"/>
        <v>1.0446092072436699</v>
      </c>
      <c r="I381" s="70">
        <f t="shared" ca="1" si="142"/>
        <v>1.0052059499999999</v>
      </c>
      <c r="J381" s="142">
        <f t="shared" si="130"/>
        <v>2.8660000000000001E-2</v>
      </c>
      <c r="K381" s="71">
        <f t="shared" si="131"/>
        <v>44522</v>
      </c>
      <c r="L381" s="72">
        <f t="shared" si="132"/>
        <v>17</v>
      </c>
      <c r="M381" s="73">
        <f t="shared" si="144"/>
        <v>17</v>
      </c>
      <c r="N381" s="74">
        <f t="shared" si="145"/>
        <v>1.001908043</v>
      </c>
      <c r="O381" s="74">
        <f t="shared" ca="1" si="146"/>
        <v>1.007123926</v>
      </c>
      <c r="P381" s="73">
        <f t="shared" si="134"/>
        <v>0</v>
      </c>
      <c r="Q381" s="70">
        <f t="shared" ca="1" si="135"/>
        <v>5.2822549800000003</v>
      </c>
      <c r="R381" s="70">
        <f t="shared" si="136"/>
        <v>0</v>
      </c>
      <c r="S381" s="75" t="str">
        <f t="shared" si="137"/>
        <v>A+J=</v>
      </c>
      <c r="T381" s="71">
        <f t="shared" si="138"/>
        <v>44613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8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201" x14ac:dyDescent="0.15">
      <c r="A382" s="120">
        <f t="shared" si="139"/>
        <v>44546</v>
      </c>
      <c r="B382" s="81">
        <f t="shared" ca="1" si="140"/>
        <v>747.10640624999996</v>
      </c>
      <c r="C382" s="70">
        <f t="shared" si="143"/>
        <v>741.48088862999998</v>
      </c>
      <c r="D382" s="62">
        <f t="shared" si="129"/>
        <v>44546</v>
      </c>
      <c r="E382" s="11">
        <f ca="1">IF(D382&lt;$B$1,VLOOKUP(D382,[1]DI!$A$4:$B$15000,2),0)</f>
        <v>9.1499999999999998E-2</v>
      </c>
      <c r="F382" s="12">
        <f t="shared" ca="1" si="125"/>
        <v>1.00034749</v>
      </c>
      <c r="G382" s="70">
        <f ca="1">(TRUNC(PRODUCT($F$12:$F381),16))</f>
        <v>1.05041226776618</v>
      </c>
      <c r="H382" s="70">
        <f t="shared" ca="1" si="141"/>
        <v>1.0446092072436699</v>
      </c>
      <c r="I382" s="70">
        <f t="shared" ca="1" si="142"/>
        <v>1.00555525</v>
      </c>
      <c r="J382" s="142">
        <f t="shared" si="130"/>
        <v>2.8660000000000001E-2</v>
      </c>
      <c r="K382" s="71">
        <f t="shared" si="131"/>
        <v>44522</v>
      </c>
      <c r="L382" s="72">
        <f t="shared" si="132"/>
        <v>18</v>
      </c>
      <c r="M382" s="73">
        <f t="shared" si="144"/>
        <v>18</v>
      </c>
      <c r="N382" s="74">
        <f t="shared" si="145"/>
        <v>1.0020203940000001</v>
      </c>
      <c r="O382" s="74">
        <f t="shared" ca="1" si="146"/>
        <v>1.007586868</v>
      </c>
      <c r="P382" s="73">
        <f t="shared" si="134"/>
        <v>0</v>
      </c>
      <c r="Q382" s="70">
        <f t="shared" ca="1" si="135"/>
        <v>5.6255176200000001</v>
      </c>
      <c r="R382" s="70">
        <f t="shared" si="136"/>
        <v>0</v>
      </c>
      <c r="S382" s="75" t="str">
        <f t="shared" si="137"/>
        <v>A+J=</v>
      </c>
      <c r="T382" s="71">
        <f t="shared" si="138"/>
        <v>44613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8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201" x14ac:dyDescent="0.15">
      <c r="A383" s="120">
        <f t="shared" si="139"/>
        <v>44547</v>
      </c>
      <c r="B383" s="81">
        <f t="shared" ca="1" si="140"/>
        <v>747.44982534999997</v>
      </c>
      <c r="C383" s="70">
        <f t="shared" si="143"/>
        <v>741.48088862999998</v>
      </c>
      <c r="D383" s="62">
        <f t="shared" si="129"/>
        <v>44547</v>
      </c>
      <c r="E383" s="11">
        <f ca="1">IF(D383&lt;$B$1,VLOOKUP(D383,[1]DI!$A$4:$B$15000,2),0)</f>
        <v>9.1499999999999998E-2</v>
      </c>
      <c r="F383" s="12">
        <f t="shared" ca="1" si="125"/>
        <v>1.00034749</v>
      </c>
      <c r="G383" s="70">
        <f ca="1">(TRUNC(PRODUCT($F$12:$F382),16))</f>
        <v>1.0507772755251099</v>
      </c>
      <c r="H383" s="70">
        <f t="shared" ca="1" si="141"/>
        <v>1.0446092072436699</v>
      </c>
      <c r="I383" s="70">
        <f t="shared" ca="1" si="142"/>
        <v>1.0059046700000001</v>
      </c>
      <c r="J383" s="142">
        <f t="shared" si="130"/>
        <v>2.8660000000000001E-2</v>
      </c>
      <c r="K383" s="71">
        <f t="shared" si="131"/>
        <v>44522</v>
      </c>
      <c r="L383" s="72">
        <f t="shared" si="132"/>
        <v>19</v>
      </c>
      <c r="M383" s="73">
        <f t="shared" si="144"/>
        <v>19</v>
      </c>
      <c r="N383" s="74">
        <f t="shared" si="145"/>
        <v>1.0021327579999999</v>
      </c>
      <c r="O383" s="74">
        <f t="shared" ca="1" si="146"/>
        <v>1.0080500210000001</v>
      </c>
      <c r="P383" s="73">
        <f t="shared" si="134"/>
        <v>0</v>
      </c>
      <c r="Q383" s="70">
        <f t="shared" ca="1" si="135"/>
        <v>5.9689367200000003</v>
      </c>
      <c r="R383" s="70">
        <f t="shared" si="136"/>
        <v>0</v>
      </c>
      <c r="S383" s="75" t="str">
        <f t="shared" si="137"/>
        <v>A+J=</v>
      </c>
      <c r="T383" s="71">
        <f t="shared" si="138"/>
        <v>44613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8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201" x14ac:dyDescent="0.15">
      <c r="A384" s="120">
        <f t="shared" si="139"/>
        <v>44550</v>
      </c>
      <c r="B384" s="81">
        <f t="shared" ca="1" si="140"/>
        <v>747.79340163999996</v>
      </c>
      <c r="C384" s="70">
        <f t="shared" si="143"/>
        <v>741.48088862999998</v>
      </c>
      <c r="D384" s="62">
        <f t="shared" si="129"/>
        <v>44550</v>
      </c>
      <c r="E384" s="11">
        <f ca="1">IF(D384&lt;$B$1,VLOOKUP(D384,[1]DI!$A$4:$B$15000,2),0)</f>
        <v>9.1499999999999998E-2</v>
      </c>
      <c r="F384" s="12">
        <f t="shared" ca="1" si="125"/>
        <v>1.00034749</v>
      </c>
      <c r="G384" s="70">
        <f ca="1">(TRUNC(PRODUCT($F$12:$F383),16))</f>
        <v>1.05114241012058</v>
      </c>
      <c r="H384" s="70">
        <f t="shared" ca="1" si="141"/>
        <v>1.0446092072436699</v>
      </c>
      <c r="I384" s="70">
        <f t="shared" ca="1" si="142"/>
        <v>1.00625421</v>
      </c>
      <c r="J384" s="142">
        <f t="shared" si="130"/>
        <v>2.8660000000000001E-2</v>
      </c>
      <c r="K384" s="71">
        <f t="shared" si="131"/>
        <v>44522</v>
      </c>
      <c r="L384" s="72">
        <f t="shared" si="132"/>
        <v>20</v>
      </c>
      <c r="M384" s="73">
        <f t="shared" si="144"/>
        <v>20</v>
      </c>
      <c r="N384" s="74">
        <f t="shared" si="145"/>
        <v>1.002245134</v>
      </c>
      <c r="O384" s="74">
        <f t="shared" ca="1" si="146"/>
        <v>1.008513386</v>
      </c>
      <c r="P384" s="73">
        <f t="shared" si="134"/>
        <v>0</v>
      </c>
      <c r="Q384" s="70">
        <f t="shared" ca="1" si="135"/>
        <v>6.31251301</v>
      </c>
      <c r="R384" s="70">
        <f t="shared" si="136"/>
        <v>0</v>
      </c>
      <c r="S384" s="75" t="str">
        <f t="shared" si="137"/>
        <v>A+J=</v>
      </c>
      <c r="T384" s="71">
        <f t="shared" si="138"/>
        <v>44613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8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15">
      <c r="A385" s="120">
        <f t="shared" si="139"/>
        <v>44551</v>
      </c>
      <c r="B385" s="81">
        <f t="shared" ca="1" si="140"/>
        <v>748.13713439000003</v>
      </c>
      <c r="C385" s="70">
        <f t="shared" si="143"/>
        <v>741.48088862999998</v>
      </c>
      <c r="D385" s="62">
        <f t="shared" si="129"/>
        <v>44551</v>
      </c>
      <c r="E385" s="11">
        <f ca="1">IF(D385&lt;$B$1,VLOOKUP(D385,[1]DI!$A$4:$B$15000,2),0)</f>
        <v>9.1499999999999998E-2</v>
      </c>
      <c r="F385" s="12">
        <f t="shared" ca="1" si="125"/>
        <v>1.00034749</v>
      </c>
      <c r="G385" s="70">
        <f ca="1">(TRUNC(PRODUCT($F$12:$F384),16))</f>
        <v>1.05150767159667</v>
      </c>
      <c r="H385" s="70">
        <f t="shared" ca="1" si="141"/>
        <v>1.0446092072436699</v>
      </c>
      <c r="I385" s="70">
        <f t="shared" ca="1" si="142"/>
        <v>1.00660387</v>
      </c>
      <c r="J385" s="142">
        <f t="shared" si="130"/>
        <v>2.8660000000000001E-2</v>
      </c>
      <c r="K385" s="71">
        <f t="shared" si="131"/>
        <v>44522</v>
      </c>
      <c r="L385" s="72">
        <f t="shared" si="132"/>
        <v>21</v>
      </c>
      <c r="M385" s="73">
        <f t="shared" si="144"/>
        <v>21</v>
      </c>
      <c r="N385" s="74">
        <f t="shared" si="145"/>
        <v>1.0023575229999999</v>
      </c>
      <c r="O385" s="74">
        <f t="shared" ca="1" si="146"/>
        <v>1.008976962</v>
      </c>
      <c r="P385" s="73">
        <f t="shared" si="134"/>
        <v>0</v>
      </c>
      <c r="Q385" s="70">
        <f t="shared" ca="1" si="135"/>
        <v>6.65624576</v>
      </c>
      <c r="R385" s="70">
        <f t="shared" si="136"/>
        <v>0</v>
      </c>
      <c r="S385" s="75" t="str">
        <f t="shared" si="137"/>
        <v>A+J=</v>
      </c>
      <c r="T385" s="71">
        <f t="shared" si="138"/>
        <v>44613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8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15">
      <c r="A386" s="120">
        <f t="shared" si="139"/>
        <v>44552</v>
      </c>
      <c r="B386" s="81">
        <f t="shared" ca="1" si="140"/>
        <v>748.48103173999993</v>
      </c>
      <c r="C386" s="70">
        <f t="shared" si="143"/>
        <v>741.48088862999998</v>
      </c>
      <c r="D386" s="62">
        <f t="shared" si="129"/>
        <v>44552</v>
      </c>
      <c r="E386" s="11">
        <f ca="1">IF(D386&lt;$B$1,VLOOKUP(D386,[1]DI!$A$4:$B$15000,2),0)</f>
        <v>9.1499999999999998E-2</v>
      </c>
      <c r="F386" s="12">
        <f t="shared" ca="1" si="125"/>
        <v>1.00034749</v>
      </c>
      <c r="G386" s="70">
        <f ca="1">(TRUNC(PRODUCT($F$12:$F385),16))</f>
        <v>1.0518730599974799</v>
      </c>
      <c r="H386" s="70">
        <f t="shared" ca="1" si="141"/>
        <v>1.0446092072436699</v>
      </c>
      <c r="I386" s="70">
        <f t="shared" ca="1" si="142"/>
        <v>1.00695366</v>
      </c>
      <c r="J386" s="142">
        <f t="shared" si="130"/>
        <v>2.8660000000000001E-2</v>
      </c>
      <c r="K386" s="71">
        <f t="shared" si="131"/>
        <v>44522</v>
      </c>
      <c r="L386" s="72">
        <f t="shared" si="132"/>
        <v>22</v>
      </c>
      <c r="M386" s="73">
        <f t="shared" si="144"/>
        <v>22</v>
      </c>
      <c r="N386" s="74">
        <f t="shared" si="145"/>
        <v>1.002469925</v>
      </c>
      <c r="O386" s="74">
        <f t="shared" ca="1" si="146"/>
        <v>1.0094407599999999</v>
      </c>
      <c r="P386" s="73">
        <f t="shared" si="134"/>
        <v>0</v>
      </c>
      <c r="Q386" s="70">
        <f t="shared" ca="1" si="135"/>
        <v>7.0001431099999998</v>
      </c>
      <c r="R386" s="70">
        <f t="shared" si="136"/>
        <v>0</v>
      </c>
      <c r="S386" s="75" t="str">
        <f t="shared" si="137"/>
        <v>A+J=</v>
      </c>
      <c r="T386" s="71">
        <f t="shared" si="138"/>
        <v>44613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8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15">
      <c r="A387" s="120">
        <f t="shared" si="139"/>
        <v>44553</v>
      </c>
      <c r="B387" s="81">
        <f t="shared" ca="1" si="140"/>
        <v>748.82507812999995</v>
      </c>
      <c r="C387" s="70">
        <f t="shared" si="143"/>
        <v>741.48088862999998</v>
      </c>
      <c r="D387" s="62">
        <f t="shared" si="129"/>
        <v>44553</v>
      </c>
      <c r="E387" s="11">
        <f ca="1">IF(D387&lt;$B$1,VLOOKUP(D387,[1]DI!$A$4:$B$15000,2),0)</f>
        <v>9.1499999999999998E-2</v>
      </c>
      <c r="F387" s="12">
        <f t="shared" ca="1" si="125"/>
        <v>1.00034749</v>
      </c>
      <c r="G387" s="70">
        <f ca="1">(TRUNC(PRODUCT($F$12:$F386),16))</f>
        <v>1.0522385753671</v>
      </c>
      <c r="H387" s="70">
        <f t="shared" ca="1" si="141"/>
        <v>1.0446092072436699</v>
      </c>
      <c r="I387" s="70">
        <f t="shared" ca="1" si="142"/>
        <v>1.00730356</v>
      </c>
      <c r="J387" s="142">
        <f t="shared" si="130"/>
        <v>2.8660000000000001E-2</v>
      </c>
      <c r="K387" s="71">
        <f t="shared" si="131"/>
        <v>44522</v>
      </c>
      <c r="L387" s="72">
        <f t="shared" si="132"/>
        <v>23</v>
      </c>
      <c r="M387" s="73">
        <f t="shared" si="144"/>
        <v>23</v>
      </c>
      <c r="N387" s="74">
        <f t="shared" si="145"/>
        <v>1.0025823389999999</v>
      </c>
      <c r="O387" s="74">
        <f t="shared" ca="1" si="146"/>
        <v>1.0099047590000001</v>
      </c>
      <c r="P387" s="73">
        <f t="shared" si="134"/>
        <v>0</v>
      </c>
      <c r="Q387" s="70">
        <f t="shared" ca="1" si="135"/>
        <v>7.3441894999999997</v>
      </c>
      <c r="R387" s="70">
        <f t="shared" si="136"/>
        <v>0</v>
      </c>
      <c r="S387" s="75" t="str">
        <f t="shared" si="137"/>
        <v>A+J=</v>
      </c>
      <c r="T387" s="71">
        <f t="shared" si="138"/>
        <v>44613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8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15">
      <c r="A388" s="120">
        <f t="shared" si="139"/>
        <v>44554</v>
      </c>
      <c r="B388" s="81">
        <f t="shared" ca="1" si="140"/>
        <v>749.16928986999994</v>
      </c>
      <c r="C388" s="70">
        <f t="shared" si="143"/>
        <v>741.48088862999998</v>
      </c>
      <c r="D388" s="62">
        <f t="shared" si="129"/>
        <v>44554</v>
      </c>
      <c r="E388" s="11">
        <f ca="1">IF(D388&lt;$B$1,VLOOKUP(D388,[1]DI!$A$4:$B$15000,2),0)</f>
        <v>9.1499999999999998E-2</v>
      </c>
      <c r="F388" s="12">
        <f t="shared" ca="1" si="125"/>
        <v>1.00034749</v>
      </c>
      <c r="G388" s="70">
        <f ca="1">(TRUNC(PRODUCT($F$12:$F387),16))</f>
        <v>1.05260421774965</v>
      </c>
      <c r="H388" s="70">
        <f t="shared" ca="1" si="141"/>
        <v>1.0446092072436699</v>
      </c>
      <c r="I388" s="70">
        <f t="shared" ca="1" si="142"/>
        <v>1.0076535900000001</v>
      </c>
      <c r="J388" s="142">
        <f t="shared" si="130"/>
        <v>2.8660000000000001E-2</v>
      </c>
      <c r="K388" s="71">
        <f t="shared" si="131"/>
        <v>44522</v>
      </c>
      <c r="L388" s="72">
        <f t="shared" si="132"/>
        <v>24</v>
      </c>
      <c r="M388" s="73">
        <f t="shared" si="144"/>
        <v>24</v>
      </c>
      <c r="N388" s="74">
        <f t="shared" si="145"/>
        <v>1.0026947660000001</v>
      </c>
      <c r="O388" s="74">
        <f t="shared" ca="1" si="146"/>
        <v>1.0103689810000001</v>
      </c>
      <c r="P388" s="73">
        <f t="shared" si="134"/>
        <v>0</v>
      </c>
      <c r="Q388" s="70">
        <f t="shared" ca="1" si="135"/>
        <v>7.6884012400000001</v>
      </c>
      <c r="R388" s="70">
        <f t="shared" si="136"/>
        <v>0</v>
      </c>
      <c r="S388" s="75" t="str">
        <f t="shared" si="137"/>
        <v>A+J=</v>
      </c>
      <c r="T388" s="71">
        <f t="shared" si="138"/>
        <v>44613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8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15">
      <c r="A389" s="120">
        <f t="shared" si="139"/>
        <v>44557</v>
      </c>
      <c r="B389" s="81">
        <f t="shared" ca="1" si="140"/>
        <v>749.51365731999999</v>
      </c>
      <c r="C389" s="70">
        <f t="shared" si="143"/>
        <v>741.48088862999998</v>
      </c>
      <c r="D389" s="62">
        <f t="shared" si="129"/>
        <v>44557</v>
      </c>
      <c r="E389" s="11">
        <f ca="1">IF(D389&lt;$B$1,VLOOKUP(D389,[1]DI!$A$4:$B$15000,2),0)</f>
        <v>9.1499999999999998E-2</v>
      </c>
      <c r="F389" s="12">
        <f t="shared" ca="1" si="125"/>
        <v>1.00034749</v>
      </c>
      <c r="G389" s="70">
        <f ca="1">(TRUNC(PRODUCT($F$12:$F388),16))</f>
        <v>1.0529699871892799</v>
      </c>
      <c r="H389" s="70">
        <f t="shared" ca="1" si="141"/>
        <v>1.0446092072436699</v>
      </c>
      <c r="I389" s="70">
        <f t="shared" ca="1" si="142"/>
        <v>1.0080037399999999</v>
      </c>
      <c r="J389" s="142">
        <f t="shared" si="130"/>
        <v>2.8660000000000001E-2</v>
      </c>
      <c r="K389" s="71">
        <f t="shared" si="131"/>
        <v>44522</v>
      </c>
      <c r="L389" s="72">
        <f t="shared" si="132"/>
        <v>25</v>
      </c>
      <c r="M389" s="73">
        <f t="shared" si="144"/>
        <v>25</v>
      </c>
      <c r="N389" s="74">
        <f t="shared" si="145"/>
        <v>1.0028072050000001</v>
      </c>
      <c r="O389" s="74">
        <f t="shared" ca="1" si="146"/>
        <v>1.0108334130000001</v>
      </c>
      <c r="P389" s="73">
        <f t="shared" si="134"/>
        <v>0</v>
      </c>
      <c r="Q389" s="70">
        <f t="shared" ca="1" si="135"/>
        <v>8.0327686899999993</v>
      </c>
      <c r="R389" s="70">
        <f t="shared" si="136"/>
        <v>0</v>
      </c>
      <c r="S389" s="75" t="str">
        <f t="shared" si="137"/>
        <v>A+J=</v>
      </c>
      <c r="T389" s="71">
        <f t="shared" si="138"/>
        <v>44613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8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15">
      <c r="A390" s="120">
        <f t="shared" si="139"/>
        <v>44558</v>
      </c>
      <c r="B390" s="81">
        <f t="shared" ca="1" si="140"/>
        <v>749.85818270999994</v>
      </c>
      <c r="C390" s="70">
        <f t="shared" si="143"/>
        <v>741.48088862999998</v>
      </c>
      <c r="D390" s="62">
        <f t="shared" si="129"/>
        <v>44558</v>
      </c>
      <c r="E390" s="11">
        <f ca="1">IF(D390&lt;$B$1,VLOOKUP(D390,[1]DI!$A$4:$B$15000,2),0)</f>
        <v>9.1499999999999998E-2</v>
      </c>
      <c r="F390" s="12">
        <f t="shared" ca="1" si="125"/>
        <v>1.00034749</v>
      </c>
      <c r="G390" s="70">
        <f ca="1">(TRUNC(PRODUCT($F$12:$F389),16))</f>
        <v>1.0533358837301201</v>
      </c>
      <c r="H390" s="70">
        <f t="shared" ca="1" si="141"/>
        <v>1.0446092072436699</v>
      </c>
      <c r="I390" s="70">
        <f t="shared" ca="1" si="142"/>
        <v>1.0083540099999999</v>
      </c>
      <c r="J390" s="142">
        <f t="shared" si="130"/>
        <v>2.8660000000000001E-2</v>
      </c>
      <c r="K390" s="71">
        <f t="shared" si="131"/>
        <v>44522</v>
      </c>
      <c r="L390" s="72">
        <f t="shared" si="132"/>
        <v>26</v>
      </c>
      <c r="M390" s="73">
        <f t="shared" si="144"/>
        <v>26</v>
      </c>
      <c r="N390" s="74">
        <f t="shared" si="145"/>
        <v>1.0029196570000001</v>
      </c>
      <c r="O390" s="74">
        <f t="shared" ca="1" si="146"/>
        <v>1.0112980579999999</v>
      </c>
      <c r="P390" s="73">
        <f t="shared" si="134"/>
        <v>0</v>
      </c>
      <c r="Q390" s="70">
        <f t="shared" ca="1" si="135"/>
        <v>8.3772940800000004</v>
      </c>
      <c r="R390" s="70">
        <f t="shared" si="136"/>
        <v>0</v>
      </c>
      <c r="S390" s="75" t="str">
        <f t="shared" si="137"/>
        <v>A+J=</v>
      </c>
      <c r="T390" s="71">
        <f t="shared" si="138"/>
        <v>44613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8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15">
      <c r="A391" s="120">
        <f t="shared" si="139"/>
        <v>44559</v>
      </c>
      <c r="B391" s="81">
        <f t="shared" ca="1" si="140"/>
        <v>750.20286528999998</v>
      </c>
      <c r="C391" s="70">
        <f t="shared" si="143"/>
        <v>741.48088862999998</v>
      </c>
      <c r="D391" s="62">
        <f t="shared" si="129"/>
        <v>44559</v>
      </c>
      <c r="E391" s="11">
        <f ca="1">IF(D391&lt;$B$1,VLOOKUP(D391,[1]DI!$A$4:$B$15000,2),0)</f>
        <v>9.1499999999999998E-2</v>
      </c>
      <c r="F391" s="12">
        <f t="shared" ca="1" si="125"/>
        <v>1.00034749</v>
      </c>
      <c r="G391" s="70">
        <f ca="1">(TRUNC(PRODUCT($F$12:$F390),16))</f>
        <v>1.0537019074163601</v>
      </c>
      <c r="H391" s="70">
        <f t="shared" ca="1" si="141"/>
        <v>1.0446092072436699</v>
      </c>
      <c r="I391" s="70">
        <f t="shared" ca="1" si="142"/>
        <v>1.0087044000000001</v>
      </c>
      <c r="J391" s="142">
        <f t="shared" si="130"/>
        <v>2.8660000000000001E-2</v>
      </c>
      <c r="K391" s="71">
        <f t="shared" si="131"/>
        <v>44522</v>
      </c>
      <c r="L391" s="72">
        <f t="shared" si="132"/>
        <v>27</v>
      </c>
      <c r="M391" s="73">
        <f t="shared" si="144"/>
        <v>27</v>
      </c>
      <c r="N391" s="74">
        <f t="shared" si="145"/>
        <v>1.003032122</v>
      </c>
      <c r="O391" s="74">
        <f t="shared" ca="1" si="146"/>
        <v>1.011762915</v>
      </c>
      <c r="P391" s="73">
        <f t="shared" si="134"/>
        <v>0</v>
      </c>
      <c r="Q391" s="70">
        <f t="shared" ca="1" si="135"/>
        <v>8.7219766599999993</v>
      </c>
      <c r="R391" s="70">
        <f t="shared" si="136"/>
        <v>0</v>
      </c>
      <c r="S391" s="75" t="str">
        <f t="shared" si="137"/>
        <v>A+J=</v>
      </c>
      <c r="T391" s="71">
        <f t="shared" si="138"/>
        <v>44613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8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15">
      <c r="A392" s="120">
        <f t="shared" si="139"/>
        <v>44560</v>
      </c>
      <c r="B392" s="81">
        <f t="shared" ca="1" si="140"/>
        <v>750.54771173999995</v>
      </c>
      <c r="C392" s="70">
        <f t="shared" si="143"/>
        <v>741.48088862999998</v>
      </c>
      <c r="D392" s="62">
        <f t="shared" si="129"/>
        <v>44560</v>
      </c>
      <c r="E392" s="11">
        <f ca="1">IF(D392&lt;$B$1,VLOOKUP(D392,[1]DI!$A$4:$B$15000,2),0)</f>
        <v>9.1499999999999998E-2</v>
      </c>
      <c r="F392" s="12">
        <f t="shared" ca="1" si="125"/>
        <v>1.00034749</v>
      </c>
      <c r="G392" s="70">
        <f ca="1">(TRUNC(PRODUCT($F$12:$F391),16))</f>
        <v>1.05406805829217</v>
      </c>
      <c r="H392" s="70">
        <f t="shared" ca="1" si="141"/>
        <v>1.0446092072436699</v>
      </c>
      <c r="I392" s="70">
        <f t="shared" ca="1" si="142"/>
        <v>1.0090549200000001</v>
      </c>
      <c r="J392" s="142">
        <f t="shared" si="130"/>
        <v>2.8660000000000001E-2</v>
      </c>
      <c r="K392" s="71">
        <f t="shared" si="131"/>
        <v>44522</v>
      </c>
      <c r="L392" s="72">
        <f t="shared" si="132"/>
        <v>28</v>
      </c>
      <c r="M392" s="73">
        <f t="shared" si="144"/>
        <v>28</v>
      </c>
      <c r="N392" s="74">
        <f t="shared" si="145"/>
        <v>1.0031445990000001</v>
      </c>
      <c r="O392" s="74">
        <f t="shared" ca="1" si="146"/>
        <v>1.012227993</v>
      </c>
      <c r="P392" s="73">
        <f t="shared" si="134"/>
        <v>0</v>
      </c>
      <c r="Q392" s="70">
        <f t="shared" ca="1" si="135"/>
        <v>9.0668231099999996</v>
      </c>
      <c r="R392" s="70">
        <f t="shared" si="136"/>
        <v>0</v>
      </c>
      <c r="S392" s="75" t="str">
        <f t="shared" si="137"/>
        <v>A+J=</v>
      </c>
      <c r="T392" s="71">
        <f t="shared" si="138"/>
        <v>44613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8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15">
      <c r="A393" s="120">
        <f t="shared" si="139"/>
        <v>44561</v>
      </c>
      <c r="B393" s="81">
        <f t="shared" ca="1" si="140"/>
        <v>750.89270870999997</v>
      </c>
      <c r="C393" s="70">
        <f t="shared" si="143"/>
        <v>741.48088862999998</v>
      </c>
      <c r="D393" s="62">
        <f t="shared" si="129"/>
        <v>44561</v>
      </c>
      <c r="E393" s="11">
        <f ca="1">IF(D393&lt;$B$1,VLOOKUP(D393,[1]DI!$A$4:$B$15000,2),0)</f>
        <v>9.1499999999999998E-2</v>
      </c>
      <c r="F393" s="12">
        <f t="shared" ca="1" si="125"/>
        <v>1.00034749</v>
      </c>
      <c r="G393" s="70">
        <f ca="1">(TRUNC(PRODUCT($F$12:$F392),16))</f>
        <v>1.0544343364017399</v>
      </c>
      <c r="H393" s="70">
        <f t="shared" ca="1" si="141"/>
        <v>1.0446092072436699</v>
      </c>
      <c r="I393" s="70">
        <f t="shared" ca="1" si="142"/>
        <v>1.0094055500000001</v>
      </c>
      <c r="J393" s="142">
        <f t="shared" si="130"/>
        <v>2.8660000000000001E-2</v>
      </c>
      <c r="K393" s="71">
        <f t="shared" si="131"/>
        <v>44522</v>
      </c>
      <c r="L393" s="72">
        <f t="shared" si="132"/>
        <v>29</v>
      </c>
      <c r="M393" s="73">
        <f t="shared" si="144"/>
        <v>29</v>
      </c>
      <c r="N393" s="74">
        <f t="shared" si="145"/>
        <v>1.0032570890000001</v>
      </c>
      <c r="O393" s="74">
        <f t="shared" ca="1" si="146"/>
        <v>1.0126932740000001</v>
      </c>
      <c r="P393" s="73">
        <f t="shared" si="134"/>
        <v>0</v>
      </c>
      <c r="Q393" s="70">
        <f t="shared" ca="1" si="135"/>
        <v>9.41182008</v>
      </c>
      <c r="R393" s="70">
        <f t="shared" si="136"/>
        <v>0</v>
      </c>
      <c r="S393" s="75" t="str">
        <f t="shared" si="137"/>
        <v>A+J=</v>
      </c>
      <c r="T393" s="71">
        <f t="shared" si="138"/>
        <v>44613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8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15">
      <c r="A394" s="120">
        <f t="shared" si="139"/>
        <v>44564</v>
      </c>
      <c r="B394" s="81">
        <f t="shared" ca="1" si="140"/>
        <v>751.23786955000003</v>
      </c>
      <c r="C394" s="70">
        <f t="shared" si="143"/>
        <v>741.48088862999998</v>
      </c>
      <c r="D394" s="62">
        <f t="shared" si="129"/>
        <v>44564</v>
      </c>
      <c r="E394" s="11">
        <f ca="1">IF(D394&lt;$B$1,VLOOKUP(D394,[1]DI!$A$4:$B$15000,2),0)</f>
        <v>9.1499999999999998E-2</v>
      </c>
      <c r="F394" s="12">
        <f t="shared" ca="1" si="125"/>
        <v>1.00034749</v>
      </c>
      <c r="G394" s="70">
        <f ca="1">(TRUNC(PRODUCT($F$12:$F393),16))</f>
        <v>1.0548007417892999</v>
      </c>
      <c r="H394" s="70">
        <f t="shared" ca="1" si="141"/>
        <v>1.0446092072436699</v>
      </c>
      <c r="I394" s="70">
        <f t="shared" ca="1" si="142"/>
        <v>1.00975631</v>
      </c>
      <c r="J394" s="142">
        <f t="shared" si="130"/>
        <v>2.8660000000000001E-2</v>
      </c>
      <c r="K394" s="71">
        <f t="shared" si="131"/>
        <v>44522</v>
      </c>
      <c r="L394" s="72">
        <f t="shared" si="132"/>
        <v>30</v>
      </c>
      <c r="M394" s="73">
        <f t="shared" si="144"/>
        <v>30</v>
      </c>
      <c r="N394" s="74">
        <f t="shared" si="145"/>
        <v>1.003369591</v>
      </c>
      <c r="O394" s="74">
        <f t="shared" ca="1" si="146"/>
        <v>1.013158776</v>
      </c>
      <c r="P394" s="73">
        <f t="shared" si="134"/>
        <v>0</v>
      </c>
      <c r="Q394" s="70">
        <f t="shared" ca="1" si="135"/>
        <v>9.7569809200000002</v>
      </c>
      <c r="R394" s="70">
        <f t="shared" si="136"/>
        <v>0</v>
      </c>
      <c r="S394" s="75" t="str">
        <f t="shared" si="137"/>
        <v>A+J=</v>
      </c>
      <c r="T394" s="71">
        <f t="shared" si="138"/>
        <v>44613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8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15">
      <c r="A395" s="120">
        <f t="shared" si="139"/>
        <v>44565</v>
      </c>
      <c r="B395" s="81">
        <f t="shared" ca="1" si="140"/>
        <v>751.58318757999996</v>
      </c>
      <c r="C395" s="70">
        <f t="shared" si="143"/>
        <v>741.48088862999998</v>
      </c>
      <c r="D395" s="62">
        <f t="shared" si="129"/>
        <v>44565</v>
      </c>
      <c r="E395" s="11">
        <f ca="1">IF(D395&lt;$B$1,VLOOKUP(D395,[1]DI!$A$4:$B$15000,2),0)</f>
        <v>9.1499999999999998E-2</v>
      </c>
      <c r="F395" s="12">
        <f t="shared" ca="1" si="125"/>
        <v>1.00034749</v>
      </c>
      <c r="G395" s="70">
        <f ca="1">(TRUNC(PRODUCT($F$12:$F394),16))</f>
        <v>1.0551672744990701</v>
      </c>
      <c r="H395" s="70">
        <f t="shared" ca="1" si="141"/>
        <v>1.0446092072436699</v>
      </c>
      <c r="I395" s="70">
        <f t="shared" ca="1" si="142"/>
        <v>1.01010719</v>
      </c>
      <c r="J395" s="142">
        <f t="shared" si="130"/>
        <v>2.8660000000000001E-2</v>
      </c>
      <c r="K395" s="71">
        <f t="shared" si="131"/>
        <v>44522</v>
      </c>
      <c r="L395" s="72">
        <f t="shared" si="132"/>
        <v>31</v>
      </c>
      <c r="M395" s="73">
        <f t="shared" si="144"/>
        <v>31</v>
      </c>
      <c r="N395" s="74">
        <f t="shared" si="145"/>
        <v>1.0034821060000001</v>
      </c>
      <c r="O395" s="74">
        <f t="shared" ca="1" si="146"/>
        <v>1.01362449</v>
      </c>
      <c r="P395" s="73">
        <f t="shared" si="134"/>
        <v>0</v>
      </c>
      <c r="Q395" s="70">
        <f t="shared" ca="1" si="135"/>
        <v>10.10229895</v>
      </c>
      <c r="R395" s="70">
        <f t="shared" si="136"/>
        <v>0</v>
      </c>
      <c r="S395" s="75" t="str">
        <f t="shared" si="137"/>
        <v>A+J=</v>
      </c>
      <c r="T395" s="71">
        <f t="shared" si="138"/>
        <v>44613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8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15">
      <c r="A396" s="120">
        <f t="shared" si="139"/>
        <v>44566</v>
      </c>
      <c r="B396" s="81">
        <f t="shared" ca="1" si="140"/>
        <v>751.92867095999998</v>
      </c>
      <c r="C396" s="70">
        <f t="shared" si="143"/>
        <v>741.48088862999998</v>
      </c>
      <c r="D396" s="62">
        <f t="shared" si="129"/>
        <v>44566</v>
      </c>
      <c r="E396" s="11">
        <f ca="1">IF(D396&lt;$B$1,VLOOKUP(D396,[1]DI!$A$4:$B$15000,2),0)</f>
        <v>9.1499999999999998E-2</v>
      </c>
      <c r="F396" s="12">
        <f t="shared" ref="F396:F435" ca="1" si="147">IF(A396&lt;A$9,1,ROUND(((1+E396)^(1/252)),8))</f>
        <v>1.00034749</v>
      </c>
      <c r="G396" s="70">
        <f ca="1">(TRUNC(PRODUCT($F$12:$F395),16))</f>
        <v>1.0555339345752801</v>
      </c>
      <c r="H396" s="70">
        <f t="shared" ca="1" si="141"/>
        <v>1.0446092072436699</v>
      </c>
      <c r="I396" s="70">
        <f t="shared" ca="1" si="142"/>
        <v>1.0104582</v>
      </c>
      <c r="J396" s="142">
        <f t="shared" si="130"/>
        <v>2.8660000000000001E-2</v>
      </c>
      <c r="K396" s="71">
        <f t="shared" si="131"/>
        <v>44522</v>
      </c>
      <c r="L396" s="72">
        <f t="shared" si="132"/>
        <v>32</v>
      </c>
      <c r="M396" s="73">
        <f t="shared" si="144"/>
        <v>32</v>
      </c>
      <c r="N396" s="74">
        <f t="shared" si="145"/>
        <v>1.0035946339999999</v>
      </c>
      <c r="O396" s="74">
        <f t="shared" ca="1" si="146"/>
        <v>1.014090427</v>
      </c>
      <c r="P396" s="73">
        <f t="shared" si="134"/>
        <v>0</v>
      </c>
      <c r="Q396" s="70">
        <f t="shared" ca="1" si="135"/>
        <v>10.447782330000001</v>
      </c>
      <c r="R396" s="70">
        <f t="shared" si="136"/>
        <v>0</v>
      </c>
      <c r="S396" s="75" t="str">
        <f t="shared" si="137"/>
        <v>A+J=</v>
      </c>
      <c r="T396" s="71">
        <f t="shared" si="138"/>
        <v>44613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8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15">
      <c r="A397" s="120">
        <f t="shared" si="139"/>
        <v>44567</v>
      </c>
      <c r="B397" s="81">
        <f t="shared" ca="1" si="140"/>
        <v>752.27430412000001</v>
      </c>
      <c r="C397" s="70">
        <f t="shared" si="143"/>
        <v>741.48088862999998</v>
      </c>
      <c r="D397" s="62">
        <f t="shared" ref="D397:D435" si="148">WORKDAY($A397,0,U$72:U$214)</f>
        <v>44567</v>
      </c>
      <c r="E397" s="11">
        <f ca="1">IF(D397&lt;$B$1,VLOOKUP(D397,[1]DI!$A$4:$B$15000,2),0)</f>
        <v>9.1499999999999998E-2</v>
      </c>
      <c r="F397" s="12">
        <f t="shared" ca="1" si="147"/>
        <v>1.00034749</v>
      </c>
      <c r="G397" s="70">
        <f ca="1">(TRUNC(PRODUCT($F$12:$F396),16))</f>
        <v>1.0559007220622101</v>
      </c>
      <c r="H397" s="70">
        <f t="shared" ca="1" si="141"/>
        <v>1.0446092072436699</v>
      </c>
      <c r="I397" s="70">
        <f t="shared" ca="1" si="142"/>
        <v>1.0108093199999999</v>
      </c>
      <c r="J397" s="142">
        <f t="shared" ref="J397:J435" si="149">J396</f>
        <v>2.8660000000000001E-2</v>
      </c>
      <c r="K397" s="71">
        <f t="shared" ref="K397:K435" si="150">IF(P396&gt;0,VLOOKUP(P396,V$12:AF$48,2),K396)</f>
        <v>44522</v>
      </c>
      <c r="L397" s="72">
        <f t="shared" ref="L397:L435" si="151">IF(A397&gt;K397,IF(NETWORKDAYS(K397,A397,$V$72:$V$436)-1=0,1,NETWORKDAYS(K397,A397,$V$72:$V$436)-1),0)</f>
        <v>33</v>
      </c>
      <c r="M397" s="73">
        <f t="shared" si="144"/>
        <v>33</v>
      </c>
      <c r="N397" s="74">
        <f t="shared" si="145"/>
        <v>1.0037071740000001</v>
      </c>
      <c r="O397" s="74">
        <f t="shared" ca="1" si="146"/>
        <v>1.014556566</v>
      </c>
      <c r="P397" s="73">
        <f t="shared" ref="P397:P435" si="152">IF(VLOOKUP(A397,W$12:AD$60,8)=VLOOKUP(A396,W$12:AD$60,8),0,VLOOKUP(A397,W$12:AD$60,8))</f>
        <v>0</v>
      </c>
      <c r="Q397" s="70">
        <f t="shared" ref="Q397:Q435" ca="1" si="153">TRUNC(((O397-1)*C397),8)</f>
        <v>10.793415489999999</v>
      </c>
      <c r="R397" s="70">
        <f t="shared" ref="R397:R435" si="154">IF(P397&gt;0,VLOOKUP(P397,$V$12:$AA$60,6),0)</f>
        <v>0</v>
      </c>
      <c r="S397" s="75" t="str">
        <f t="shared" ref="S397:S435" si="155">IF(P396&gt;0,VLOOKUP(P396,V$12:AF$60,10),S396)</f>
        <v>A+J=</v>
      </c>
      <c r="T397" s="71">
        <f t="shared" ref="T397:T435" si="156">IF(P396&gt;0,VLOOKUP(P396,V$12:AF$60,11),T396)</f>
        <v>44613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8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15">
      <c r="A398" s="120">
        <f t="shared" ref="A398:A435" si="157">WORKDAY($A397,1,V$72:V$214)</f>
        <v>44568</v>
      </c>
      <c r="B398" s="81">
        <f t="shared" ref="B398:B435" ca="1" si="158">IF(A398&lt;=TODAY(),C398+Q398,IF(AND(A398&gt;TODAY(),A398&lt;=$B$1),IF(VLOOKUP(TODAY(),$A$10:$E$10000,4,FALSE)=0,"n.d",C398+Q398),"n.d"))</f>
        <v>752.62010189</v>
      </c>
      <c r="C398" s="70">
        <f t="shared" si="143"/>
        <v>741.48088862999998</v>
      </c>
      <c r="D398" s="62">
        <f t="shared" si="148"/>
        <v>44568</v>
      </c>
      <c r="E398" s="11">
        <f ca="1">IF(D398&lt;$B$1,VLOOKUP(D398,[1]DI!$A$4:$B$15000,2),0)</f>
        <v>9.1499999999999998E-2</v>
      </c>
      <c r="F398" s="12">
        <f t="shared" ca="1" si="147"/>
        <v>1.00034749</v>
      </c>
      <c r="G398" s="70">
        <f ca="1">(TRUNC(PRODUCT($F$12:$F397),16))</f>
        <v>1.05626763700412</v>
      </c>
      <c r="H398" s="70">
        <f t="shared" ref="H398:H435" ca="1" si="159">IF(P397&gt;0,G397,H397)</f>
        <v>1.0446092072436699</v>
      </c>
      <c r="I398" s="70">
        <f t="shared" ref="I398:I435" ca="1" si="160">ROUND(G398/H398,8)</f>
        <v>1.0111605699999999</v>
      </c>
      <c r="J398" s="142">
        <f t="shared" si="149"/>
        <v>2.8660000000000001E-2</v>
      </c>
      <c r="K398" s="71">
        <f t="shared" si="150"/>
        <v>44522</v>
      </c>
      <c r="L398" s="72">
        <f t="shared" si="151"/>
        <v>34</v>
      </c>
      <c r="M398" s="73">
        <f t="shared" si="144"/>
        <v>34</v>
      </c>
      <c r="N398" s="74">
        <f t="shared" si="145"/>
        <v>1.003819727</v>
      </c>
      <c r="O398" s="74">
        <f t="shared" ca="1" si="146"/>
        <v>1.015022927</v>
      </c>
      <c r="P398" s="73">
        <f t="shared" si="152"/>
        <v>0</v>
      </c>
      <c r="Q398" s="70">
        <f t="shared" ca="1" si="153"/>
        <v>11.13921326</v>
      </c>
      <c r="R398" s="70">
        <f t="shared" si="154"/>
        <v>0</v>
      </c>
      <c r="S398" s="75" t="str">
        <f t="shared" si="155"/>
        <v>A+J=</v>
      </c>
      <c r="T398" s="71">
        <f t="shared" si="156"/>
        <v>44613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15">
      <c r="A399" s="120">
        <f t="shared" si="157"/>
        <v>44571</v>
      </c>
      <c r="B399" s="81">
        <f t="shared" ca="1" si="158"/>
        <v>752.96604943</v>
      </c>
      <c r="C399" s="70">
        <f t="shared" si="143"/>
        <v>741.48088862999998</v>
      </c>
      <c r="D399" s="62">
        <f t="shared" si="148"/>
        <v>44571</v>
      </c>
      <c r="E399" s="11">
        <f ca="1">IF(D399&lt;$B$1,VLOOKUP(D399,[1]DI!$A$4:$B$15000,2),0)</f>
        <v>9.1499999999999998E-2</v>
      </c>
      <c r="F399" s="12">
        <f t="shared" ca="1" si="147"/>
        <v>1.00034749</v>
      </c>
      <c r="G399" s="70">
        <f ca="1">(TRUNC(PRODUCT($F$12:$F398),16))</f>
        <v>1.0566346794453001</v>
      </c>
      <c r="H399" s="70">
        <f t="shared" ca="1" si="159"/>
        <v>1.0446092072436699</v>
      </c>
      <c r="I399" s="70">
        <f t="shared" ca="1" si="160"/>
        <v>1.0115119299999999</v>
      </c>
      <c r="J399" s="142">
        <f t="shared" si="149"/>
        <v>2.8660000000000001E-2</v>
      </c>
      <c r="K399" s="71">
        <f t="shared" si="150"/>
        <v>44522</v>
      </c>
      <c r="L399" s="72">
        <f t="shared" si="151"/>
        <v>35</v>
      </c>
      <c r="M399" s="73">
        <f t="shared" si="144"/>
        <v>35</v>
      </c>
      <c r="N399" s="74">
        <f t="shared" si="145"/>
        <v>1.003932292</v>
      </c>
      <c r="O399" s="74">
        <f t="shared" ca="1" si="146"/>
        <v>1.01548949</v>
      </c>
      <c r="P399" s="73">
        <f t="shared" si="152"/>
        <v>0</v>
      </c>
      <c r="Q399" s="70">
        <f t="shared" ca="1" si="153"/>
        <v>11.485160799999999</v>
      </c>
      <c r="R399" s="70">
        <f t="shared" si="154"/>
        <v>0</v>
      </c>
      <c r="S399" s="75" t="str">
        <f t="shared" si="155"/>
        <v>A+J=</v>
      </c>
      <c r="T399" s="71">
        <f t="shared" si="156"/>
        <v>44613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15">
      <c r="A400" s="120">
        <f t="shared" si="157"/>
        <v>44572</v>
      </c>
      <c r="B400" s="81">
        <f t="shared" ca="1" si="158"/>
        <v>753.31216307</v>
      </c>
      <c r="C400" s="70">
        <f t="shared" si="143"/>
        <v>741.48088862999998</v>
      </c>
      <c r="D400" s="62">
        <f t="shared" si="148"/>
        <v>44572</v>
      </c>
      <c r="E400" s="11">
        <f ca="1">IF(D400&lt;$B$1,VLOOKUP(D400,[1]DI!$A$4:$B$15000,2),0)</f>
        <v>9.1499999999999998E-2</v>
      </c>
      <c r="F400" s="12">
        <f t="shared" ca="1" si="147"/>
        <v>1.00034749</v>
      </c>
      <c r="G400" s="70">
        <f ca="1">(TRUNC(PRODUCT($F$12:$F399),16))</f>
        <v>1.0570018494300599</v>
      </c>
      <c r="H400" s="70">
        <f t="shared" ca="1" si="159"/>
        <v>1.0446092072436699</v>
      </c>
      <c r="I400" s="70">
        <f t="shared" ca="1" si="160"/>
        <v>1.0118634200000001</v>
      </c>
      <c r="J400" s="142">
        <f t="shared" si="149"/>
        <v>2.8660000000000001E-2</v>
      </c>
      <c r="K400" s="71">
        <f t="shared" si="150"/>
        <v>44522</v>
      </c>
      <c r="L400" s="72">
        <f t="shared" si="151"/>
        <v>36</v>
      </c>
      <c r="M400" s="73">
        <f t="shared" si="144"/>
        <v>36</v>
      </c>
      <c r="N400" s="74">
        <f t="shared" si="145"/>
        <v>1.0040448710000001</v>
      </c>
      <c r="O400" s="74">
        <f t="shared" ca="1" si="146"/>
        <v>1.0159562769999999</v>
      </c>
      <c r="P400" s="73">
        <f t="shared" si="152"/>
        <v>0</v>
      </c>
      <c r="Q400" s="70">
        <f t="shared" ca="1" si="153"/>
        <v>11.83127444</v>
      </c>
      <c r="R400" s="70">
        <f t="shared" si="154"/>
        <v>0</v>
      </c>
      <c r="S400" s="75" t="str">
        <f t="shared" si="155"/>
        <v>A+J=</v>
      </c>
      <c r="T400" s="71">
        <f t="shared" si="156"/>
        <v>44613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201" x14ac:dyDescent="0.15">
      <c r="A401" s="120">
        <f t="shared" si="157"/>
        <v>44573</v>
      </c>
      <c r="B401" s="81">
        <f t="shared" ca="1" si="158"/>
        <v>753.65844057999993</v>
      </c>
      <c r="C401" s="70">
        <f t="shared" si="143"/>
        <v>741.48088862999998</v>
      </c>
      <c r="D401" s="62">
        <f t="shared" si="148"/>
        <v>44573</v>
      </c>
      <c r="E401" s="11">
        <f ca="1">IF(D401&lt;$B$1,VLOOKUP(D401,[1]DI!$A$4:$B$15000,2),0)</f>
        <v>9.1499999999999998E-2</v>
      </c>
      <c r="F401" s="12">
        <f t="shared" ca="1" si="147"/>
        <v>1.00034749</v>
      </c>
      <c r="G401" s="70">
        <f ca="1">(TRUNC(PRODUCT($F$12:$F400),16))</f>
        <v>1.05736914700272</v>
      </c>
      <c r="H401" s="70">
        <f t="shared" ca="1" si="159"/>
        <v>1.0446092072436699</v>
      </c>
      <c r="I401" s="70">
        <f t="shared" ca="1" si="160"/>
        <v>1.0122150400000001</v>
      </c>
      <c r="J401" s="142">
        <f t="shared" si="149"/>
        <v>2.8660000000000001E-2</v>
      </c>
      <c r="K401" s="71">
        <f t="shared" si="150"/>
        <v>44522</v>
      </c>
      <c r="L401" s="72">
        <f t="shared" si="151"/>
        <v>37</v>
      </c>
      <c r="M401" s="73">
        <f t="shared" si="144"/>
        <v>37</v>
      </c>
      <c r="N401" s="74">
        <f t="shared" si="145"/>
        <v>1.0041574609999999</v>
      </c>
      <c r="O401" s="74">
        <f t="shared" ca="1" si="146"/>
        <v>1.0164232849999999</v>
      </c>
      <c r="P401" s="73">
        <f t="shared" si="152"/>
        <v>0</v>
      </c>
      <c r="Q401" s="70">
        <f t="shared" ca="1" si="153"/>
        <v>12.17755195</v>
      </c>
      <c r="R401" s="70">
        <f t="shared" si="154"/>
        <v>0</v>
      </c>
      <c r="S401" s="75" t="str">
        <f t="shared" si="155"/>
        <v>A+J=</v>
      </c>
      <c r="T401" s="71">
        <f t="shared" si="156"/>
        <v>44613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201" x14ac:dyDescent="0.15">
      <c r="A402" s="120">
        <f t="shared" si="157"/>
        <v>44574</v>
      </c>
      <c r="B402" s="81">
        <f t="shared" ca="1" si="158"/>
        <v>754.00486861000002</v>
      </c>
      <c r="C402" s="70">
        <f t="shared" si="143"/>
        <v>741.48088862999998</v>
      </c>
      <c r="D402" s="62">
        <f t="shared" si="148"/>
        <v>44574</v>
      </c>
      <c r="E402" s="11">
        <f ca="1">IF(D402&lt;$B$1,VLOOKUP(D402,[1]DI!$A$4:$B$15000,2),0)</f>
        <v>9.1499999999999998E-2</v>
      </c>
      <c r="F402" s="12">
        <f t="shared" ca="1" si="147"/>
        <v>1.00034749</v>
      </c>
      <c r="G402" s="70">
        <f ca="1">(TRUNC(PRODUCT($F$12:$F401),16))</f>
        <v>1.05773657220761</v>
      </c>
      <c r="H402" s="70">
        <f t="shared" ca="1" si="159"/>
        <v>1.0446092072436699</v>
      </c>
      <c r="I402" s="70">
        <f t="shared" ca="1" si="160"/>
        <v>1.0125667700000001</v>
      </c>
      <c r="J402" s="142">
        <f t="shared" si="149"/>
        <v>2.8660000000000001E-2</v>
      </c>
      <c r="K402" s="71">
        <f t="shared" si="150"/>
        <v>44522</v>
      </c>
      <c r="L402" s="72">
        <f t="shared" si="151"/>
        <v>38</v>
      </c>
      <c r="M402" s="73">
        <f t="shared" si="144"/>
        <v>38</v>
      </c>
      <c r="N402" s="74">
        <f t="shared" si="145"/>
        <v>1.004270065</v>
      </c>
      <c r="O402" s="74">
        <f t="shared" ca="1" si="146"/>
        <v>1.016890496</v>
      </c>
      <c r="P402" s="73">
        <f t="shared" si="152"/>
        <v>0</v>
      </c>
      <c r="Q402" s="70">
        <f t="shared" ca="1" si="153"/>
        <v>12.52397998</v>
      </c>
      <c r="R402" s="70">
        <f t="shared" si="154"/>
        <v>0</v>
      </c>
      <c r="S402" s="75" t="str">
        <f t="shared" si="155"/>
        <v>A+J=</v>
      </c>
      <c r="T402" s="71">
        <f t="shared" si="156"/>
        <v>44613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201" x14ac:dyDescent="0.15">
      <c r="A403" s="120">
        <f t="shared" si="157"/>
        <v>44575</v>
      </c>
      <c r="B403" s="81">
        <f t="shared" ca="1" si="158"/>
        <v>754.35146123999994</v>
      </c>
      <c r="C403" s="70">
        <f t="shared" si="143"/>
        <v>741.48088862999998</v>
      </c>
      <c r="D403" s="62">
        <f t="shared" si="148"/>
        <v>44575</v>
      </c>
      <c r="E403" s="11">
        <f ca="1">IF(D403&lt;$B$1,VLOOKUP(D403,[1]DI!$A$4:$B$15000,2),0)</f>
        <v>9.1499999999999998E-2</v>
      </c>
      <c r="F403" s="12">
        <f t="shared" ca="1" si="147"/>
        <v>1.00034749</v>
      </c>
      <c r="G403" s="70">
        <f ca="1">(TRUNC(PRODUCT($F$12:$F402),16))</f>
        <v>1.0581041250890899</v>
      </c>
      <c r="H403" s="70">
        <f t="shared" ca="1" si="159"/>
        <v>1.0446092072436699</v>
      </c>
      <c r="I403" s="70">
        <f t="shared" ca="1" si="160"/>
        <v>1.0129186299999999</v>
      </c>
      <c r="J403" s="142">
        <f t="shared" si="149"/>
        <v>2.8660000000000001E-2</v>
      </c>
      <c r="K403" s="71">
        <f t="shared" si="150"/>
        <v>44522</v>
      </c>
      <c r="L403" s="72">
        <f t="shared" si="151"/>
        <v>39</v>
      </c>
      <c r="M403" s="73">
        <f t="shared" si="144"/>
        <v>39</v>
      </c>
      <c r="N403" s="74">
        <f t="shared" si="145"/>
        <v>1.0043826810000001</v>
      </c>
      <c r="O403" s="74">
        <f t="shared" ca="1" si="146"/>
        <v>1.0173579290000001</v>
      </c>
      <c r="P403" s="73">
        <f t="shared" si="152"/>
        <v>0</v>
      </c>
      <c r="Q403" s="70">
        <f t="shared" ca="1" si="153"/>
        <v>12.87057261</v>
      </c>
      <c r="R403" s="70">
        <f t="shared" si="154"/>
        <v>0</v>
      </c>
      <c r="S403" s="75" t="str">
        <f t="shared" si="155"/>
        <v>A+J=</v>
      </c>
      <c r="T403" s="71">
        <f t="shared" si="156"/>
        <v>44613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201" x14ac:dyDescent="0.15">
      <c r="A404" s="120">
        <f t="shared" si="157"/>
        <v>44578</v>
      </c>
      <c r="B404" s="81">
        <f t="shared" ca="1" si="158"/>
        <v>754.69821106999996</v>
      </c>
      <c r="C404" s="70">
        <f t="shared" si="143"/>
        <v>741.48088862999998</v>
      </c>
      <c r="D404" s="62">
        <f t="shared" si="148"/>
        <v>44578</v>
      </c>
      <c r="E404" s="11">
        <f ca="1">IF(D404&lt;$B$1,VLOOKUP(D404,[1]DI!$A$4:$B$15000,2),0)</f>
        <v>9.1499999999999998E-2</v>
      </c>
      <c r="F404" s="12">
        <f t="shared" ca="1" si="147"/>
        <v>1.00034749</v>
      </c>
      <c r="G404" s="70">
        <f ca="1">(TRUNC(PRODUCT($F$12:$F403),16))</f>
        <v>1.0584718056915099</v>
      </c>
      <c r="H404" s="70">
        <f t="shared" ca="1" si="159"/>
        <v>1.0446092072436699</v>
      </c>
      <c r="I404" s="70">
        <f t="shared" ca="1" si="160"/>
        <v>1.01327061</v>
      </c>
      <c r="J404" s="142">
        <f t="shared" si="149"/>
        <v>2.8660000000000001E-2</v>
      </c>
      <c r="K404" s="71">
        <f t="shared" si="150"/>
        <v>44522</v>
      </c>
      <c r="L404" s="72">
        <f t="shared" si="151"/>
        <v>40</v>
      </c>
      <c r="M404" s="73">
        <f t="shared" si="144"/>
        <v>40</v>
      </c>
      <c r="N404" s="74">
        <f t="shared" si="145"/>
        <v>1.0044953089999999</v>
      </c>
      <c r="O404" s="74">
        <f t="shared" ca="1" si="146"/>
        <v>1.017825574</v>
      </c>
      <c r="P404" s="73">
        <f t="shared" si="152"/>
        <v>0</v>
      </c>
      <c r="Q404" s="70">
        <f t="shared" ca="1" si="153"/>
        <v>13.21732244</v>
      </c>
      <c r="R404" s="70">
        <f t="shared" si="154"/>
        <v>0</v>
      </c>
      <c r="S404" s="75" t="str">
        <f t="shared" si="155"/>
        <v>A+J=</v>
      </c>
      <c r="T404" s="71">
        <f t="shared" si="156"/>
        <v>44613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201" x14ac:dyDescent="0.15">
      <c r="A405" s="120">
        <f t="shared" si="157"/>
        <v>44579</v>
      </c>
      <c r="B405" s="81">
        <f t="shared" ca="1" si="158"/>
        <v>755.04512032000002</v>
      </c>
      <c r="C405" s="70">
        <f t="shared" si="143"/>
        <v>741.48088862999998</v>
      </c>
      <c r="D405" s="62">
        <f t="shared" si="148"/>
        <v>44579</v>
      </c>
      <c r="E405" s="11">
        <f ca="1">IF(D405&lt;$B$1,VLOOKUP(D405,[1]DI!$A$4:$B$15000,2),0)</f>
        <v>9.1499999999999998E-2</v>
      </c>
      <c r="F405" s="12">
        <f t="shared" ca="1" si="147"/>
        <v>1.00034749</v>
      </c>
      <c r="G405" s="70">
        <f ca="1">(TRUNC(PRODUCT($F$12:$F404),16))</f>
        <v>1.05883961405927</v>
      </c>
      <c r="H405" s="70">
        <f t="shared" ca="1" si="159"/>
        <v>1.0446092072436699</v>
      </c>
      <c r="I405" s="70">
        <f t="shared" ca="1" si="160"/>
        <v>1.0136227099999999</v>
      </c>
      <c r="J405" s="142">
        <f t="shared" si="149"/>
        <v>2.8660000000000001E-2</v>
      </c>
      <c r="K405" s="71">
        <f t="shared" si="150"/>
        <v>44522</v>
      </c>
      <c r="L405" s="72">
        <f t="shared" si="151"/>
        <v>41</v>
      </c>
      <c r="M405" s="73">
        <f t="shared" si="144"/>
        <v>41</v>
      </c>
      <c r="N405" s="74">
        <f t="shared" si="145"/>
        <v>1.0046079510000001</v>
      </c>
      <c r="O405" s="74">
        <f t="shared" ca="1" si="146"/>
        <v>1.0182934340000001</v>
      </c>
      <c r="P405" s="73">
        <f t="shared" si="152"/>
        <v>0</v>
      </c>
      <c r="Q405" s="70">
        <f t="shared" ca="1" si="153"/>
        <v>13.56423169</v>
      </c>
      <c r="R405" s="70">
        <f t="shared" si="154"/>
        <v>0</v>
      </c>
      <c r="S405" s="75" t="str">
        <f t="shared" si="155"/>
        <v>A+J=</v>
      </c>
      <c r="T405" s="71">
        <f t="shared" si="156"/>
        <v>44613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201" x14ac:dyDescent="0.15">
      <c r="A406" s="120">
        <f t="shared" si="157"/>
        <v>44580</v>
      </c>
      <c r="B406" s="81">
        <f t="shared" ca="1" si="158"/>
        <v>755.39218601999994</v>
      </c>
      <c r="C406" s="70">
        <f t="shared" si="143"/>
        <v>741.48088862999998</v>
      </c>
      <c r="D406" s="62">
        <f t="shared" si="148"/>
        <v>44580</v>
      </c>
      <c r="E406" s="11">
        <f ca="1">IF(D406&lt;$B$1,VLOOKUP(D406,[1]DI!$A$4:$B$15000,2),0)</f>
        <v>9.1499999999999998E-2</v>
      </c>
      <c r="F406" s="12">
        <f t="shared" ca="1" si="147"/>
        <v>1.00034749</v>
      </c>
      <c r="G406" s="70">
        <f ca="1">(TRUNC(PRODUCT($F$12:$F405),16))</f>
        <v>1.0592075502367599</v>
      </c>
      <c r="H406" s="70">
        <f t="shared" ca="1" si="159"/>
        <v>1.0446092072436699</v>
      </c>
      <c r="I406" s="70">
        <f t="shared" ca="1" si="160"/>
        <v>1.0139749300000001</v>
      </c>
      <c r="J406" s="142">
        <f t="shared" si="149"/>
        <v>2.8660000000000001E-2</v>
      </c>
      <c r="K406" s="71">
        <f t="shared" si="150"/>
        <v>44522</v>
      </c>
      <c r="L406" s="72">
        <f t="shared" si="151"/>
        <v>42</v>
      </c>
      <c r="M406" s="73">
        <f t="shared" si="144"/>
        <v>42</v>
      </c>
      <c r="N406" s="74">
        <f t="shared" si="145"/>
        <v>1.0047206049999999</v>
      </c>
      <c r="O406" s="74">
        <f t="shared" ca="1" si="146"/>
        <v>1.0187615050000001</v>
      </c>
      <c r="P406" s="73">
        <f t="shared" si="152"/>
        <v>0</v>
      </c>
      <c r="Q406" s="70">
        <f t="shared" ca="1" si="153"/>
        <v>13.91129739</v>
      </c>
      <c r="R406" s="70">
        <f t="shared" si="154"/>
        <v>0</v>
      </c>
      <c r="S406" s="75" t="str">
        <f t="shared" si="155"/>
        <v>A+J=</v>
      </c>
      <c r="T406" s="71">
        <f t="shared" si="156"/>
        <v>44613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8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201" x14ac:dyDescent="0.15">
      <c r="A407" s="120">
        <f t="shared" si="157"/>
        <v>44581</v>
      </c>
      <c r="B407" s="81">
        <f t="shared" ca="1" si="158"/>
        <v>755.73941707999995</v>
      </c>
      <c r="C407" s="70">
        <f t="shared" si="143"/>
        <v>741.48088862999998</v>
      </c>
      <c r="D407" s="62">
        <f t="shared" si="148"/>
        <v>44581</v>
      </c>
      <c r="E407" s="11">
        <f ca="1">IF(D407&lt;$B$1,VLOOKUP(D407,[1]DI!$A$4:$B$15000,2),0)</f>
        <v>9.1499999999999998E-2</v>
      </c>
      <c r="F407" s="12">
        <f t="shared" ca="1" si="147"/>
        <v>1.00034749</v>
      </c>
      <c r="G407" s="70">
        <f ca="1">(TRUNC(PRODUCT($F$12:$F406),16))</f>
        <v>1.0595756142683901</v>
      </c>
      <c r="H407" s="70">
        <f t="shared" ca="1" si="159"/>
        <v>1.0446092072436699</v>
      </c>
      <c r="I407" s="70">
        <f t="shared" ca="1" si="160"/>
        <v>1.0143272800000001</v>
      </c>
      <c r="J407" s="142">
        <f t="shared" si="149"/>
        <v>2.8660000000000001E-2</v>
      </c>
      <c r="K407" s="71">
        <f t="shared" si="150"/>
        <v>44522</v>
      </c>
      <c r="L407" s="72">
        <f t="shared" si="151"/>
        <v>43</v>
      </c>
      <c r="M407" s="73">
        <f t="shared" si="144"/>
        <v>43</v>
      </c>
      <c r="N407" s="74">
        <f t="shared" si="145"/>
        <v>1.0048332710000001</v>
      </c>
      <c r="O407" s="74">
        <f t="shared" ca="1" si="146"/>
        <v>1.0192297990000001</v>
      </c>
      <c r="P407" s="73">
        <f t="shared" si="152"/>
        <v>0</v>
      </c>
      <c r="Q407" s="70">
        <f t="shared" ca="1" si="153"/>
        <v>14.25852845</v>
      </c>
      <c r="R407" s="70">
        <f t="shared" si="154"/>
        <v>0</v>
      </c>
      <c r="S407" s="75" t="str">
        <f t="shared" si="155"/>
        <v>A+J=</v>
      </c>
      <c r="T407" s="71">
        <f t="shared" si="156"/>
        <v>44613</v>
      </c>
      <c r="U407" s="16"/>
      <c r="V407" s="8"/>
      <c r="W407" s="8"/>
      <c r="X407" s="16"/>
      <c r="Y407" s="18"/>
      <c r="Z407" s="16"/>
      <c r="AA407" s="16"/>
      <c r="AB407" s="16"/>
      <c r="AC407" s="16"/>
      <c r="AD407" s="16"/>
      <c r="AE407" s="19"/>
      <c r="AF407" s="16"/>
      <c r="AG407" s="16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</row>
    <row r="408" spans="1:201" x14ac:dyDescent="0.15">
      <c r="A408" s="120">
        <f t="shared" si="157"/>
        <v>44582</v>
      </c>
      <c r="B408" s="81">
        <f t="shared" ca="1" si="158"/>
        <v>756.08680531999994</v>
      </c>
      <c r="C408" s="70">
        <f t="shared" si="143"/>
        <v>741.48088862999998</v>
      </c>
      <c r="D408" s="62">
        <f t="shared" si="148"/>
        <v>44582</v>
      </c>
      <c r="E408" s="11">
        <f ca="1">IF(D408&lt;$B$1,VLOOKUP(D408,[1]DI!$A$4:$B$15000,2),0)</f>
        <v>9.1499999999999998E-2</v>
      </c>
      <c r="F408" s="12">
        <f t="shared" ca="1" si="147"/>
        <v>1.00034749</v>
      </c>
      <c r="G408" s="70">
        <f ca="1">(TRUNC(PRODUCT($F$12:$F407),16))</f>
        <v>1.0599438061986</v>
      </c>
      <c r="H408" s="70">
        <f t="shared" ca="1" si="159"/>
        <v>1.0446092072436699</v>
      </c>
      <c r="I408" s="70">
        <f t="shared" ca="1" si="160"/>
        <v>1.01467975</v>
      </c>
      <c r="J408" s="142">
        <f t="shared" si="149"/>
        <v>2.8660000000000001E-2</v>
      </c>
      <c r="K408" s="71">
        <f t="shared" si="150"/>
        <v>44522</v>
      </c>
      <c r="L408" s="72">
        <f t="shared" si="151"/>
        <v>44</v>
      </c>
      <c r="M408" s="73">
        <f t="shared" si="144"/>
        <v>44</v>
      </c>
      <c r="N408" s="74">
        <f t="shared" si="145"/>
        <v>1.00494595</v>
      </c>
      <c r="O408" s="74">
        <f t="shared" ca="1" si="146"/>
        <v>1.0196983049999999</v>
      </c>
      <c r="P408" s="73">
        <f t="shared" si="152"/>
        <v>0</v>
      </c>
      <c r="Q408" s="70">
        <f t="shared" ca="1" si="153"/>
        <v>14.605916690000001</v>
      </c>
      <c r="R408" s="70">
        <f t="shared" si="154"/>
        <v>0</v>
      </c>
      <c r="S408" s="75" t="str">
        <f t="shared" si="155"/>
        <v>A+J=</v>
      </c>
      <c r="T408" s="71">
        <f t="shared" si="156"/>
        <v>44613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8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201" x14ac:dyDescent="0.15">
      <c r="A409" s="120">
        <f t="shared" si="157"/>
        <v>44585</v>
      </c>
      <c r="B409" s="81">
        <f t="shared" ca="1" si="158"/>
        <v>756.43435223999995</v>
      </c>
      <c r="C409" s="70">
        <f t="shared" si="143"/>
        <v>741.48088862999998</v>
      </c>
      <c r="D409" s="62">
        <f t="shared" si="148"/>
        <v>44585</v>
      </c>
      <c r="E409" s="11">
        <f ca="1">IF(D409&lt;$B$1,VLOOKUP(D409,[1]DI!$A$4:$B$15000,2),0)</f>
        <v>9.1499999999999998E-2</v>
      </c>
      <c r="F409" s="12">
        <f t="shared" ca="1" si="147"/>
        <v>1.00034749</v>
      </c>
      <c r="G409" s="70">
        <f ca="1">(TRUNC(PRODUCT($F$12:$F408),16))</f>
        <v>1.06031212607181</v>
      </c>
      <c r="H409" s="70">
        <f t="shared" ca="1" si="159"/>
        <v>1.0446092072436699</v>
      </c>
      <c r="I409" s="70">
        <f t="shared" ca="1" si="160"/>
        <v>1.0150323400000001</v>
      </c>
      <c r="J409" s="142">
        <f t="shared" si="149"/>
        <v>2.8660000000000001E-2</v>
      </c>
      <c r="K409" s="71">
        <f t="shared" si="150"/>
        <v>44522</v>
      </c>
      <c r="L409" s="72">
        <f t="shared" si="151"/>
        <v>45</v>
      </c>
      <c r="M409" s="73">
        <f t="shared" si="144"/>
        <v>45</v>
      </c>
      <c r="N409" s="74">
        <f t="shared" si="145"/>
        <v>1.0050586420000001</v>
      </c>
      <c r="O409" s="74">
        <f t="shared" ca="1" si="146"/>
        <v>1.0201670249999999</v>
      </c>
      <c r="P409" s="73">
        <f t="shared" si="152"/>
        <v>0</v>
      </c>
      <c r="Q409" s="70">
        <f t="shared" ca="1" si="153"/>
        <v>14.95346361</v>
      </c>
      <c r="R409" s="70">
        <f t="shared" si="154"/>
        <v>0</v>
      </c>
      <c r="S409" s="75" t="str">
        <f t="shared" si="155"/>
        <v>A+J=</v>
      </c>
      <c r="T409" s="71">
        <f t="shared" si="156"/>
        <v>44613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8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201" x14ac:dyDescent="0.15">
      <c r="A410" s="120">
        <f t="shared" si="157"/>
        <v>44586</v>
      </c>
      <c r="B410" s="81">
        <f t="shared" ca="1" si="158"/>
        <v>756.78205635999996</v>
      </c>
      <c r="C410" s="70">
        <f t="shared" si="143"/>
        <v>741.48088862999998</v>
      </c>
      <c r="D410" s="62">
        <f t="shared" si="148"/>
        <v>44586</v>
      </c>
      <c r="E410" s="11">
        <f ca="1">IF(D410&lt;$B$1,VLOOKUP(D410,[1]DI!$A$4:$B$15000,2),0)</f>
        <v>9.1499999999999998E-2</v>
      </c>
      <c r="F410" s="12">
        <f t="shared" ca="1" si="147"/>
        <v>1.00034749</v>
      </c>
      <c r="G410" s="70">
        <f ca="1">(TRUNC(PRODUCT($F$12:$F409),16))</f>
        <v>1.0606805739325</v>
      </c>
      <c r="H410" s="70">
        <f t="shared" ca="1" si="159"/>
        <v>1.0446092072436699</v>
      </c>
      <c r="I410" s="70">
        <f t="shared" ca="1" si="160"/>
        <v>1.0153850499999999</v>
      </c>
      <c r="J410" s="142">
        <f t="shared" si="149"/>
        <v>2.8660000000000001E-2</v>
      </c>
      <c r="K410" s="71">
        <f t="shared" si="150"/>
        <v>44522</v>
      </c>
      <c r="L410" s="72">
        <f t="shared" si="151"/>
        <v>46</v>
      </c>
      <c r="M410" s="73">
        <f t="shared" si="144"/>
        <v>46</v>
      </c>
      <c r="N410" s="74">
        <f t="shared" si="145"/>
        <v>1.005171346</v>
      </c>
      <c r="O410" s="74">
        <f t="shared" ca="1" si="146"/>
        <v>1.0206359570000001</v>
      </c>
      <c r="P410" s="73">
        <f t="shared" si="152"/>
        <v>0</v>
      </c>
      <c r="Q410" s="70">
        <f t="shared" ca="1" si="153"/>
        <v>15.30116773</v>
      </c>
      <c r="R410" s="70">
        <f t="shared" si="154"/>
        <v>0</v>
      </c>
      <c r="S410" s="75" t="str">
        <f t="shared" si="155"/>
        <v>A+J=</v>
      </c>
      <c r="T410" s="71">
        <f t="shared" si="156"/>
        <v>44613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8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201" x14ac:dyDescent="0.15">
      <c r="A411" s="120">
        <f t="shared" si="157"/>
        <v>44587</v>
      </c>
      <c r="B411" s="81">
        <f t="shared" ca="1" si="158"/>
        <v>757.12992730999997</v>
      </c>
      <c r="C411" s="70">
        <f t="shared" si="143"/>
        <v>741.48088862999998</v>
      </c>
      <c r="D411" s="62">
        <f t="shared" si="148"/>
        <v>44587</v>
      </c>
      <c r="E411" s="11">
        <f ca="1">IF(D411&lt;$B$1,VLOOKUP(D411,[1]DI!$A$4:$B$15000,2),0)</f>
        <v>9.1499999999999998E-2</v>
      </c>
      <c r="F411" s="12">
        <f t="shared" ca="1" si="147"/>
        <v>1.00034749</v>
      </c>
      <c r="G411" s="70">
        <f ca="1">(TRUNC(PRODUCT($F$12:$F410),16))</f>
        <v>1.06104914982514</v>
      </c>
      <c r="H411" s="70">
        <f t="shared" ca="1" si="159"/>
        <v>1.0446092072436699</v>
      </c>
      <c r="I411" s="70">
        <f t="shared" ca="1" si="160"/>
        <v>1.01573789</v>
      </c>
      <c r="J411" s="142">
        <f t="shared" si="149"/>
        <v>2.8660000000000001E-2</v>
      </c>
      <c r="K411" s="71">
        <f t="shared" si="150"/>
        <v>44522</v>
      </c>
      <c r="L411" s="72">
        <f t="shared" si="151"/>
        <v>47</v>
      </c>
      <c r="M411" s="73">
        <f t="shared" si="144"/>
        <v>47</v>
      </c>
      <c r="N411" s="74">
        <f t="shared" si="145"/>
        <v>1.005284064</v>
      </c>
      <c r="O411" s="74">
        <f t="shared" ca="1" si="146"/>
        <v>1.021105114</v>
      </c>
      <c r="P411" s="73">
        <f t="shared" si="152"/>
        <v>0</v>
      </c>
      <c r="Q411" s="70">
        <f t="shared" ca="1" si="153"/>
        <v>15.64903868</v>
      </c>
      <c r="R411" s="70">
        <f t="shared" si="154"/>
        <v>0</v>
      </c>
      <c r="S411" s="75" t="str">
        <f t="shared" si="155"/>
        <v>A+J=</v>
      </c>
      <c r="T411" s="71">
        <f t="shared" si="156"/>
        <v>44613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8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201" x14ac:dyDescent="0.15">
      <c r="A412" s="120">
        <f t="shared" si="157"/>
        <v>44588</v>
      </c>
      <c r="B412" s="81">
        <f t="shared" ca="1" si="158"/>
        <v>757.47795470999995</v>
      </c>
      <c r="C412" s="70">
        <f t="shared" si="143"/>
        <v>741.48088862999998</v>
      </c>
      <c r="D412" s="62">
        <f t="shared" si="148"/>
        <v>44588</v>
      </c>
      <c r="E412" s="11">
        <f ca="1">IF(D412&lt;$B$1,VLOOKUP(D412,[1]DI!$A$4:$B$15000,2),0)</f>
        <v>9.1499999999999998E-2</v>
      </c>
      <c r="F412" s="12">
        <f t="shared" ca="1" si="147"/>
        <v>1.00034749</v>
      </c>
      <c r="G412" s="70">
        <f ca="1">(TRUNC(PRODUCT($F$12:$F411),16))</f>
        <v>1.0614178537942101</v>
      </c>
      <c r="H412" s="70">
        <f t="shared" ca="1" si="159"/>
        <v>1.0446092072436699</v>
      </c>
      <c r="I412" s="70">
        <f t="shared" ca="1" si="160"/>
        <v>1.0160908500000001</v>
      </c>
      <c r="J412" s="142">
        <f t="shared" si="149"/>
        <v>2.8660000000000001E-2</v>
      </c>
      <c r="K412" s="71">
        <f t="shared" si="150"/>
        <v>44522</v>
      </c>
      <c r="L412" s="72">
        <f t="shared" si="151"/>
        <v>48</v>
      </c>
      <c r="M412" s="73">
        <f t="shared" si="144"/>
        <v>48</v>
      </c>
      <c r="N412" s="74">
        <f t="shared" si="145"/>
        <v>1.0053967930000001</v>
      </c>
      <c r="O412" s="74">
        <f t="shared" ca="1" si="146"/>
        <v>1.0215744819999999</v>
      </c>
      <c r="P412" s="73">
        <f t="shared" si="152"/>
        <v>0</v>
      </c>
      <c r="Q412" s="70">
        <f t="shared" ca="1" si="153"/>
        <v>15.99706608</v>
      </c>
      <c r="R412" s="70">
        <f t="shared" si="154"/>
        <v>0</v>
      </c>
      <c r="S412" s="75" t="str">
        <f t="shared" si="155"/>
        <v>A+J=</v>
      </c>
      <c r="T412" s="71">
        <f t="shared" si="156"/>
        <v>44613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8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201" x14ac:dyDescent="0.15">
      <c r="A413" s="120">
        <f t="shared" si="157"/>
        <v>44589</v>
      </c>
      <c r="B413" s="81">
        <f t="shared" ca="1" si="158"/>
        <v>757.82614078999995</v>
      </c>
      <c r="C413" s="70">
        <f t="shared" si="143"/>
        <v>741.48088862999998</v>
      </c>
      <c r="D413" s="62">
        <f t="shared" si="148"/>
        <v>44589</v>
      </c>
      <c r="E413" s="11">
        <f ca="1">IF(D413&lt;$B$1,VLOOKUP(D413,[1]DI!$A$4:$B$15000,2),0)</f>
        <v>9.1499999999999998E-2</v>
      </c>
      <c r="F413" s="12">
        <f t="shared" ca="1" si="147"/>
        <v>1.00034749</v>
      </c>
      <c r="G413" s="70">
        <f ca="1">(TRUNC(PRODUCT($F$12:$F412),16))</f>
        <v>1.06178668588422</v>
      </c>
      <c r="H413" s="70">
        <f t="shared" ca="1" si="159"/>
        <v>1.0446092072436699</v>
      </c>
      <c r="I413" s="70">
        <f t="shared" ca="1" si="160"/>
        <v>1.0164439300000001</v>
      </c>
      <c r="J413" s="142">
        <f t="shared" si="149"/>
        <v>2.8660000000000001E-2</v>
      </c>
      <c r="K413" s="71">
        <f t="shared" si="150"/>
        <v>44522</v>
      </c>
      <c r="L413" s="72">
        <f t="shared" si="151"/>
        <v>49</v>
      </c>
      <c r="M413" s="73">
        <f t="shared" si="144"/>
        <v>49</v>
      </c>
      <c r="N413" s="74">
        <f t="shared" si="145"/>
        <v>1.0055095359999999</v>
      </c>
      <c r="O413" s="74">
        <f t="shared" ca="1" si="146"/>
        <v>1.0220440639999999</v>
      </c>
      <c r="P413" s="73">
        <f t="shared" si="152"/>
        <v>0</v>
      </c>
      <c r="Q413" s="70">
        <f t="shared" ca="1" si="153"/>
        <v>16.345252160000001</v>
      </c>
      <c r="R413" s="70">
        <f t="shared" si="154"/>
        <v>0</v>
      </c>
      <c r="S413" s="75" t="str">
        <f t="shared" si="155"/>
        <v>A+J=</v>
      </c>
      <c r="T413" s="71">
        <f t="shared" si="156"/>
        <v>44613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8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201" x14ac:dyDescent="0.15">
      <c r="A414" s="120">
        <f t="shared" si="157"/>
        <v>44592</v>
      </c>
      <c r="B414" s="81">
        <f t="shared" ca="1" si="158"/>
        <v>758.17448479999996</v>
      </c>
      <c r="C414" s="70">
        <f t="shared" si="143"/>
        <v>741.48088862999998</v>
      </c>
      <c r="D414" s="62">
        <f t="shared" si="148"/>
        <v>44592</v>
      </c>
      <c r="E414" s="11">
        <f ca="1">IF(D414&lt;$B$1,VLOOKUP(D414,[1]DI!$A$4:$B$15000,2),0)</f>
        <v>9.1499999999999998E-2</v>
      </c>
      <c r="F414" s="12">
        <f t="shared" ca="1" si="147"/>
        <v>1.00034749</v>
      </c>
      <c r="G414" s="70">
        <f ca="1">(TRUNC(PRODUCT($F$12:$F413),16))</f>
        <v>1.0621556461396999</v>
      </c>
      <c r="H414" s="70">
        <f t="shared" ca="1" si="159"/>
        <v>1.0446092072436699</v>
      </c>
      <c r="I414" s="70">
        <f t="shared" ca="1" si="160"/>
        <v>1.01679713</v>
      </c>
      <c r="J414" s="142">
        <f t="shared" si="149"/>
        <v>2.8660000000000001E-2</v>
      </c>
      <c r="K414" s="71">
        <f t="shared" si="150"/>
        <v>44522</v>
      </c>
      <c r="L414" s="72">
        <f t="shared" si="151"/>
        <v>50</v>
      </c>
      <c r="M414" s="73">
        <f t="shared" si="144"/>
        <v>50</v>
      </c>
      <c r="N414" s="74">
        <f t="shared" si="145"/>
        <v>1.0056222909999999</v>
      </c>
      <c r="O414" s="74">
        <f t="shared" ca="1" si="146"/>
        <v>1.022513859</v>
      </c>
      <c r="P414" s="73">
        <f t="shared" si="152"/>
        <v>0</v>
      </c>
      <c r="Q414" s="70">
        <f t="shared" ca="1" si="153"/>
        <v>16.693596169999999</v>
      </c>
      <c r="R414" s="70">
        <f t="shared" si="154"/>
        <v>0</v>
      </c>
      <c r="S414" s="75" t="str">
        <f t="shared" si="155"/>
        <v>A+J=</v>
      </c>
      <c r="T414" s="71">
        <f t="shared" si="156"/>
        <v>44613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8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201" x14ac:dyDescent="0.15">
      <c r="A415" s="120">
        <f t="shared" si="157"/>
        <v>44593</v>
      </c>
      <c r="B415" s="81">
        <f t="shared" ca="1" si="158"/>
        <v>758.52299416999995</v>
      </c>
      <c r="C415" s="70">
        <f t="shared" si="143"/>
        <v>741.48088862999998</v>
      </c>
      <c r="D415" s="62">
        <f t="shared" si="148"/>
        <v>44593</v>
      </c>
      <c r="E415" s="11">
        <f ca="1">IF(D415&lt;$B$1,VLOOKUP(D415,[1]DI!$A$4:$B$15000,2),0)</f>
        <v>9.1499999999999998E-2</v>
      </c>
      <c r="F415" s="12">
        <f t="shared" ca="1" si="147"/>
        <v>1.00034749</v>
      </c>
      <c r="G415" s="70">
        <f ca="1">(TRUNC(PRODUCT($F$12:$F414),16))</f>
        <v>1.06252473460518</v>
      </c>
      <c r="H415" s="70">
        <f t="shared" ca="1" si="159"/>
        <v>1.0446092072436699</v>
      </c>
      <c r="I415" s="70">
        <f t="shared" ca="1" si="160"/>
        <v>1.0171504600000001</v>
      </c>
      <c r="J415" s="142">
        <f t="shared" si="149"/>
        <v>2.8660000000000001E-2</v>
      </c>
      <c r="K415" s="71">
        <f t="shared" si="150"/>
        <v>44522</v>
      </c>
      <c r="L415" s="72">
        <f t="shared" si="151"/>
        <v>51</v>
      </c>
      <c r="M415" s="73">
        <f t="shared" si="144"/>
        <v>51</v>
      </c>
      <c r="N415" s="74">
        <f t="shared" si="145"/>
        <v>1.005735058</v>
      </c>
      <c r="O415" s="74">
        <f t="shared" ca="1" si="146"/>
        <v>1.0229838769999999</v>
      </c>
      <c r="P415" s="73">
        <f t="shared" si="152"/>
        <v>0</v>
      </c>
      <c r="Q415" s="70">
        <f t="shared" ca="1" si="153"/>
        <v>17.042105540000001</v>
      </c>
      <c r="R415" s="70">
        <f t="shared" si="154"/>
        <v>0</v>
      </c>
      <c r="S415" s="75" t="str">
        <f t="shared" si="155"/>
        <v>A+J=</v>
      </c>
      <c r="T415" s="71">
        <f t="shared" si="156"/>
        <v>44613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8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201" x14ac:dyDescent="0.15">
      <c r="A416" s="120">
        <f t="shared" si="157"/>
        <v>44594</v>
      </c>
      <c r="B416" s="81">
        <f t="shared" ca="1" si="158"/>
        <v>758.87166220999995</v>
      </c>
      <c r="C416" s="70">
        <f t="shared" si="143"/>
        <v>741.48088862999998</v>
      </c>
      <c r="D416" s="62">
        <f t="shared" si="148"/>
        <v>44594</v>
      </c>
      <c r="E416" s="11">
        <f ca="1">IF(D416&lt;$B$1,VLOOKUP(D416,[1]DI!$A$4:$B$15000,2),0)</f>
        <v>9.1499999999999998E-2</v>
      </c>
      <c r="F416" s="12">
        <f t="shared" ca="1" si="147"/>
        <v>1.00034749</v>
      </c>
      <c r="G416" s="70">
        <f ca="1">(TRUNC(PRODUCT($F$12:$F415),16))</f>
        <v>1.06289395132521</v>
      </c>
      <c r="H416" s="70">
        <f t="shared" ca="1" si="159"/>
        <v>1.0446092072436699</v>
      </c>
      <c r="I416" s="70">
        <f t="shared" ca="1" si="160"/>
        <v>1.0175039100000001</v>
      </c>
      <c r="J416" s="142">
        <f t="shared" si="149"/>
        <v>2.8660000000000001E-2</v>
      </c>
      <c r="K416" s="71">
        <f t="shared" si="150"/>
        <v>44522</v>
      </c>
      <c r="L416" s="72">
        <f t="shared" si="151"/>
        <v>52</v>
      </c>
      <c r="M416" s="73">
        <f t="shared" si="144"/>
        <v>52</v>
      </c>
      <c r="N416" s="74">
        <f t="shared" si="145"/>
        <v>1.0058478390000001</v>
      </c>
      <c r="O416" s="74">
        <f t="shared" ca="1" si="146"/>
        <v>1.023454109</v>
      </c>
      <c r="P416" s="73">
        <f t="shared" si="152"/>
        <v>0</v>
      </c>
      <c r="Q416" s="70">
        <f t="shared" ca="1" si="153"/>
        <v>17.390773580000001</v>
      </c>
      <c r="R416" s="70">
        <f t="shared" si="154"/>
        <v>0</v>
      </c>
      <c r="S416" s="75" t="str">
        <f t="shared" si="155"/>
        <v>A+J=</v>
      </c>
      <c r="T416" s="71">
        <f t="shared" si="156"/>
        <v>44613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8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15">
      <c r="A417" s="120">
        <f t="shared" si="157"/>
        <v>44595</v>
      </c>
      <c r="B417" s="81">
        <f t="shared" ca="1" si="158"/>
        <v>759.22048743999994</v>
      </c>
      <c r="C417" s="70">
        <f t="shared" si="143"/>
        <v>741.48088862999998</v>
      </c>
      <c r="D417" s="62">
        <f t="shared" si="148"/>
        <v>44595</v>
      </c>
      <c r="E417" s="11">
        <f ca="1">IF(D417&lt;$B$1,VLOOKUP(D417,[1]DI!$A$4:$B$15000,2),0)</f>
        <v>0.1065</v>
      </c>
      <c r="F417" s="12">
        <f t="shared" ca="1" si="147"/>
        <v>1.00040168</v>
      </c>
      <c r="G417" s="70">
        <f ca="1">(TRUNC(PRODUCT($F$12:$F416),16))</f>
        <v>1.06326329634435</v>
      </c>
      <c r="H417" s="70">
        <f t="shared" ca="1" si="159"/>
        <v>1.0446092072436699</v>
      </c>
      <c r="I417" s="70">
        <f t="shared" ca="1" si="160"/>
        <v>1.01785748</v>
      </c>
      <c r="J417" s="142">
        <f t="shared" si="149"/>
        <v>2.8660000000000001E-2</v>
      </c>
      <c r="K417" s="71">
        <f t="shared" si="150"/>
        <v>44522</v>
      </c>
      <c r="L417" s="72">
        <f t="shared" si="151"/>
        <v>53</v>
      </c>
      <c r="M417" s="73">
        <f t="shared" si="144"/>
        <v>53</v>
      </c>
      <c r="N417" s="74">
        <f t="shared" si="145"/>
        <v>1.005960631</v>
      </c>
      <c r="O417" s="74">
        <f t="shared" ca="1" si="146"/>
        <v>1.0239245530000001</v>
      </c>
      <c r="P417" s="73">
        <f t="shared" si="152"/>
        <v>0</v>
      </c>
      <c r="Q417" s="70">
        <f t="shared" ca="1" si="153"/>
        <v>17.73959881</v>
      </c>
      <c r="R417" s="70">
        <f t="shared" si="154"/>
        <v>0</v>
      </c>
      <c r="S417" s="75" t="str">
        <f t="shared" si="155"/>
        <v>A+J=</v>
      </c>
      <c r="T417" s="71">
        <f t="shared" si="156"/>
        <v>44613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8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15">
      <c r="A418" s="120">
        <f t="shared" si="157"/>
        <v>44596</v>
      </c>
      <c r="B418" s="81">
        <f t="shared" ca="1" si="158"/>
        <v>759.61061984000003</v>
      </c>
      <c r="C418" s="70">
        <f t="shared" si="143"/>
        <v>741.48088862999998</v>
      </c>
      <c r="D418" s="62">
        <f t="shared" si="148"/>
        <v>44596</v>
      </c>
      <c r="E418" s="11">
        <f ca="1">IF(D418&lt;$B$1,VLOOKUP(D418,[1]DI!$A$4:$B$15000,2),0)</f>
        <v>0.1065</v>
      </c>
      <c r="F418" s="12">
        <f t="shared" ca="1" si="147"/>
        <v>1.00040168</v>
      </c>
      <c r="G418" s="70">
        <f ca="1">(TRUNC(PRODUCT($F$12:$F417),16))</f>
        <v>1.06369038794523</v>
      </c>
      <c r="H418" s="70">
        <f t="shared" ca="1" si="159"/>
        <v>1.0446092072436699</v>
      </c>
      <c r="I418" s="70">
        <f t="shared" ca="1" si="160"/>
        <v>1.0182663300000001</v>
      </c>
      <c r="J418" s="142">
        <f t="shared" si="149"/>
        <v>2.8660000000000001E-2</v>
      </c>
      <c r="K418" s="71">
        <f t="shared" si="150"/>
        <v>44522</v>
      </c>
      <c r="L418" s="72">
        <f t="shared" si="151"/>
        <v>54</v>
      </c>
      <c r="M418" s="73">
        <f t="shared" si="144"/>
        <v>54</v>
      </c>
      <c r="N418" s="74">
        <f t="shared" si="145"/>
        <v>1.006073437</v>
      </c>
      <c r="O418" s="74">
        <f t="shared" ca="1" si="146"/>
        <v>1.0244507060000001</v>
      </c>
      <c r="P418" s="73">
        <f t="shared" si="152"/>
        <v>0</v>
      </c>
      <c r="Q418" s="70">
        <f t="shared" ca="1" si="153"/>
        <v>18.129731209999999</v>
      </c>
      <c r="R418" s="70">
        <f t="shared" si="154"/>
        <v>0</v>
      </c>
      <c r="S418" s="75" t="str">
        <f t="shared" si="155"/>
        <v>A+J=</v>
      </c>
      <c r="T418" s="71">
        <f t="shared" si="156"/>
        <v>44613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8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15">
      <c r="A419" s="120">
        <f t="shared" si="157"/>
        <v>44599</v>
      </c>
      <c r="B419" s="81">
        <f t="shared" ca="1" si="158"/>
        <v>760.00095687999999</v>
      </c>
      <c r="C419" s="70">
        <f t="shared" si="143"/>
        <v>741.48088862999998</v>
      </c>
      <c r="D419" s="62">
        <f t="shared" si="148"/>
        <v>44599</v>
      </c>
      <c r="E419" s="11">
        <f ca="1">IF(D419&lt;$B$1,VLOOKUP(D419,[1]DI!$A$4:$B$15000,2),0)</f>
        <v>0.1065</v>
      </c>
      <c r="F419" s="12">
        <f t="shared" ca="1" si="147"/>
        <v>1.00040168</v>
      </c>
      <c r="G419" s="70">
        <f ca="1">(TRUNC(PRODUCT($F$12:$F418),16))</f>
        <v>1.0641176511002599</v>
      </c>
      <c r="H419" s="70">
        <f t="shared" ca="1" si="159"/>
        <v>1.0446092072436699</v>
      </c>
      <c r="I419" s="70">
        <f t="shared" ca="1" si="160"/>
        <v>1.0186753500000001</v>
      </c>
      <c r="J419" s="142">
        <f t="shared" si="149"/>
        <v>2.8660000000000001E-2</v>
      </c>
      <c r="K419" s="71">
        <f t="shared" si="150"/>
        <v>44522</v>
      </c>
      <c r="L419" s="72">
        <f t="shared" si="151"/>
        <v>55</v>
      </c>
      <c r="M419" s="73">
        <f t="shared" si="144"/>
        <v>55</v>
      </c>
      <c r="N419" s="74">
        <f t="shared" si="145"/>
        <v>1.006186255</v>
      </c>
      <c r="O419" s="74">
        <f t="shared" ca="1" si="146"/>
        <v>1.0249771350000001</v>
      </c>
      <c r="P419" s="73">
        <f t="shared" si="152"/>
        <v>0</v>
      </c>
      <c r="Q419" s="70">
        <f t="shared" ca="1" si="153"/>
        <v>18.520068250000001</v>
      </c>
      <c r="R419" s="70">
        <f t="shared" si="154"/>
        <v>0</v>
      </c>
      <c r="S419" s="75" t="str">
        <f t="shared" si="155"/>
        <v>A+J=</v>
      </c>
      <c r="T419" s="71">
        <f t="shared" si="156"/>
        <v>44613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8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15">
      <c r="A420" s="120">
        <f t="shared" si="157"/>
        <v>44600</v>
      </c>
      <c r="B420" s="81">
        <f t="shared" ca="1" si="158"/>
        <v>760.39149190000001</v>
      </c>
      <c r="C420" s="70">
        <f t="shared" si="143"/>
        <v>741.48088862999998</v>
      </c>
      <c r="D420" s="62">
        <f t="shared" si="148"/>
        <v>44600</v>
      </c>
      <c r="E420" s="11">
        <f ca="1">IF(D420&lt;$B$1,VLOOKUP(D420,[1]DI!$A$4:$B$15000,2),0)</f>
        <v>0.1065</v>
      </c>
      <c r="F420" s="12">
        <f t="shared" ca="1" si="147"/>
        <v>1.00040168</v>
      </c>
      <c r="G420" s="70">
        <f ca="1">(TRUNC(PRODUCT($F$12:$F419),16))</f>
        <v>1.0645450858783501</v>
      </c>
      <c r="H420" s="70">
        <f t="shared" ca="1" si="159"/>
        <v>1.0446092072436699</v>
      </c>
      <c r="I420" s="70">
        <f t="shared" ca="1" si="160"/>
        <v>1.01908453</v>
      </c>
      <c r="J420" s="142">
        <f t="shared" si="149"/>
        <v>2.8660000000000001E-2</v>
      </c>
      <c r="K420" s="71">
        <f t="shared" si="150"/>
        <v>44522</v>
      </c>
      <c r="L420" s="72">
        <f t="shared" si="151"/>
        <v>56</v>
      </c>
      <c r="M420" s="73">
        <f t="shared" si="144"/>
        <v>56</v>
      </c>
      <c r="N420" s="74">
        <f t="shared" si="145"/>
        <v>1.0062990860000001</v>
      </c>
      <c r="O420" s="74">
        <f t="shared" ca="1" si="146"/>
        <v>1.025503831</v>
      </c>
      <c r="P420" s="73">
        <f t="shared" si="152"/>
        <v>0</v>
      </c>
      <c r="Q420" s="70">
        <f t="shared" ca="1" si="153"/>
        <v>18.910603269999999</v>
      </c>
      <c r="R420" s="70">
        <f t="shared" si="154"/>
        <v>0</v>
      </c>
      <c r="S420" s="75" t="str">
        <f t="shared" si="155"/>
        <v>A+J=</v>
      </c>
      <c r="T420" s="71">
        <f t="shared" si="156"/>
        <v>44613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8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15">
      <c r="A421" s="120">
        <f t="shared" si="157"/>
        <v>44601</v>
      </c>
      <c r="B421" s="81">
        <f t="shared" ca="1" si="158"/>
        <v>760.78223157000002</v>
      </c>
      <c r="C421" s="70">
        <f t="shared" si="143"/>
        <v>741.48088862999998</v>
      </c>
      <c r="D421" s="62">
        <f t="shared" si="148"/>
        <v>44601</v>
      </c>
      <c r="E421" s="11">
        <f ca="1">IF(D421&lt;$B$1,VLOOKUP(D421,[1]DI!$A$4:$B$15000,2),0)</f>
        <v>0.1065</v>
      </c>
      <c r="F421" s="12">
        <f t="shared" ca="1" si="147"/>
        <v>1.00040168</v>
      </c>
      <c r="G421" s="70">
        <f ca="1">(TRUNC(PRODUCT($F$12:$F420),16))</f>
        <v>1.0649726923484499</v>
      </c>
      <c r="H421" s="70">
        <f t="shared" ca="1" si="159"/>
        <v>1.0446092072436699</v>
      </c>
      <c r="I421" s="70">
        <f t="shared" ca="1" si="160"/>
        <v>1.01949388</v>
      </c>
      <c r="J421" s="142">
        <f t="shared" si="149"/>
        <v>2.8660000000000001E-2</v>
      </c>
      <c r="K421" s="71">
        <f t="shared" si="150"/>
        <v>44522</v>
      </c>
      <c r="L421" s="72">
        <f t="shared" si="151"/>
        <v>57</v>
      </c>
      <c r="M421" s="73">
        <f t="shared" si="144"/>
        <v>57</v>
      </c>
      <c r="N421" s="74">
        <f t="shared" si="145"/>
        <v>1.0064119300000001</v>
      </c>
      <c r="O421" s="74">
        <f t="shared" ca="1" si="146"/>
        <v>1.026030803</v>
      </c>
      <c r="P421" s="73">
        <f t="shared" si="152"/>
        <v>0</v>
      </c>
      <c r="Q421" s="70">
        <f t="shared" ca="1" si="153"/>
        <v>19.301342940000001</v>
      </c>
      <c r="R421" s="70">
        <f t="shared" si="154"/>
        <v>0</v>
      </c>
      <c r="S421" s="75" t="str">
        <f t="shared" si="155"/>
        <v>A+J=</v>
      </c>
      <c r="T421" s="71">
        <f t="shared" si="156"/>
        <v>44613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8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15">
      <c r="A422" s="120">
        <f t="shared" si="157"/>
        <v>44602</v>
      </c>
      <c r="B422" s="81">
        <f t="shared" ca="1" si="158"/>
        <v>761.17316846999995</v>
      </c>
      <c r="C422" s="70">
        <f t="shared" si="143"/>
        <v>741.48088862999998</v>
      </c>
      <c r="D422" s="62">
        <f t="shared" si="148"/>
        <v>44602</v>
      </c>
      <c r="E422" s="11">
        <f ca="1">IF(D422&lt;$B$1,VLOOKUP(D422,[1]DI!$A$4:$B$15000,2),0)</f>
        <v>0.1065</v>
      </c>
      <c r="F422" s="12">
        <f t="shared" ca="1" si="147"/>
        <v>1.00040168</v>
      </c>
      <c r="G422" s="70">
        <f ca="1">(TRUNC(PRODUCT($F$12:$F421),16))</f>
        <v>1.0654004705795099</v>
      </c>
      <c r="H422" s="70">
        <f t="shared" ca="1" si="159"/>
        <v>1.0446092072436699</v>
      </c>
      <c r="I422" s="70">
        <f t="shared" ca="1" si="160"/>
        <v>1.0199033900000001</v>
      </c>
      <c r="J422" s="142">
        <f t="shared" si="149"/>
        <v>2.8660000000000001E-2</v>
      </c>
      <c r="K422" s="71">
        <f t="shared" si="150"/>
        <v>44522</v>
      </c>
      <c r="L422" s="72">
        <f t="shared" si="151"/>
        <v>58</v>
      </c>
      <c r="M422" s="73">
        <f t="shared" si="144"/>
        <v>58</v>
      </c>
      <c r="N422" s="74">
        <f t="shared" si="145"/>
        <v>1.0065247859999999</v>
      </c>
      <c r="O422" s="74">
        <f t="shared" ca="1" si="146"/>
        <v>1.0265580409999999</v>
      </c>
      <c r="P422" s="73">
        <f t="shared" si="152"/>
        <v>0</v>
      </c>
      <c r="Q422" s="70">
        <f t="shared" ca="1" si="153"/>
        <v>19.692279840000001</v>
      </c>
      <c r="R422" s="70">
        <f t="shared" si="154"/>
        <v>0</v>
      </c>
      <c r="S422" s="75" t="str">
        <f t="shared" si="155"/>
        <v>A+J=</v>
      </c>
      <c r="T422" s="71">
        <f t="shared" si="156"/>
        <v>44613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8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15">
      <c r="A423" s="120">
        <f t="shared" si="157"/>
        <v>44603</v>
      </c>
      <c r="B423" s="81">
        <f t="shared" ca="1" si="158"/>
        <v>761.56430333999992</v>
      </c>
      <c r="C423" s="70">
        <f t="shared" si="143"/>
        <v>741.48088862999998</v>
      </c>
      <c r="D423" s="62">
        <f t="shared" si="148"/>
        <v>44603</v>
      </c>
      <c r="E423" s="11">
        <f ca="1">IF(D423&lt;$B$1,VLOOKUP(D423,[1]DI!$A$4:$B$15000,2),0)</f>
        <v>0.1065</v>
      </c>
      <c r="F423" s="12">
        <f t="shared" ca="1" si="147"/>
        <v>1.00040168</v>
      </c>
      <c r="G423" s="70">
        <f ca="1">(TRUNC(PRODUCT($F$12:$F422),16))</f>
        <v>1.06582842064053</v>
      </c>
      <c r="H423" s="70">
        <f t="shared" ca="1" si="159"/>
        <v>1.0446092072436699</v>
      </c>
      <c r="I423" s="70">
        <f t="shared" ca="1" si="160"/>
        <v>1.0203130600000001</v>
      </c>
      <c r="J423" s="142">
        <f t="shared" si="149"/>
        <v>2.8660000000000001E-2</v>
      </c>
      <c r="K423" s="71">
        <f t="shared" si="150"/>
        <v>44522</v>
      </c>
      <c r="L423" s="72">
        <f t="shared" si="151"/>
        <v>59</v>
      </c>
      <c r="M423" s="73">
        <f t="shared" si="144"/>
        <v>59</v>
      </c>
      <c r="N423" s="74">
        <f t="shared" si="145"/>
        <v>1.006637655</v>
      </c>
      <c r="O423" s="74">
        <f t="shared" ca="1" si="146"/>
        <v>1.0270855459999999</v>
      </c>
      <c r="P423" s="73">
        <f t="shared" si="152"/>
        <v>0</v>
      </c>
      <c r="Q423" s="70">
        <f t="shared" ca="1" si="153"/>
        <v>20.08341471</v>
      </c>
      <c r="R423" s="70">
        <f t="shared" si="154"/>
        <v>0</v>
      </c>
      <c r="S423" s="75" t="str">
        <f t="shared" si="155"/>
        <v>A+J=</v>
      </c>
      <c r="T423" s="71">
        <f t="shared" si="156"/>
        <v>44613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8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15">
      <c r="A424" s="120">
        <f t="shared" si="157"/>
        <v>44606</v>
      </c>
      <c r="B424" s="81">
        <f t="shared" ca="1" si="158"/>
        <v>761.95564287000002</v>
      </c>
      <c r="C424" s="70">
        <f t="shared" si="143"/>
        <v>741.48088862999998</v>
      </c>
      <c r="D424" s="62">
        <f t="shared" si="148"/>
        <v>44606</v>
      </c>
      <c r="E424" s="11">
        <f ca="1">IF(D424&lt;$B$1,VLOOKUP(D424,[1]DI!$A$4:$B$15000,2),0)</f>
        <v>0.1065</v>
      </c>
      <c r="F424" s="12">
        <f t="shared" ca="1" si="147"/>
        <v>1.00040168</v>
      </c>
      <c r="G424" s="70">
        <f ca="1">(TRUNC(PRODUCT($F$12:$F423),16))</f>
        <v>1.0662565426005399</v>
      </c>
      <c r="H424" s="70">
        <f t="shared" ca="1" si="159"/>
        <v>1.0446092072436699</v>
      </c>
      <c r="I424" s="70">
        <f t="shared" ca="1" si="160"/>
        <v>1.0207229</v>
      </c>
      <c r="J424" s="142">
        <f t="shared" si="149"/>
        <v>2.8660000000000001E-2</v>
      </c>
      <c r="K424" s="71">
        <f t="shared" si="150"/>
        <v>44522</v>
      </c>
      <c r="L424" s="72">
        <f t="shared" si="151"/>
        <v>60</v>
      </c>
      <c r="M424" s="73">
        <f t="shared" si="144"/>
        <v>60</v>
      </c>
      <c r="N424" s="74">
        <f t="shared" si="145"/>
        <v>1.006750536</v>
      </c>
      <c r="O424" s="74">
        <f t="shared" ca="1" si="146"/>
        <v>1.0276133270000001</v>
      </c>
      <c r="P424" s="73">
        <f t="shared" si="152"/>
        <v>0</v>
      </c>
      <c r="Q424" s="70">
        <f t="shared" ca="1" si="153"/>
        <v>20.474754239999999</v>
      </c>
      <c r="R424" s="70">
        <f t="shared" si="154"/>
        <v>0</v>
      </c>
      <c r="S424" s="75" t="str">
        <f t="shared" si="155"/>
        <v>A+J=</v>
      </c>
      <c r="T424" s="71">
        <f t="shared" si="156"/>
        <v>44613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8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15">
      <c r="A425" s="120">
        <f t="shared" si="157"/>
        <v>44607</v>
      </c>
      <c r="B425" s="81">
        <f t="shared" ca="1" si="158"/>
        <v>762.34718703999999</v>
      </c>
      <c r="C425" s="70">
        <f t="shared" si="143"/>
        <v>741.48088862999998</v>
      </c>
      <c r="D425" s="62">
        <f t="shared" si="148"/>
        <v>44607</v>
      </c>
      <c r="E425" s="11">
        <f ca="1">IF(D425&lt;$B$1,VLOOKUP(D425,[1]DI!$A$4:$B$15000,2),0)</f>
        <v>0.1065</v>
      </c>
      <c r="F425" s="12">
        <f t="shared" ca="1" si="147"/>
        <v>1.00040168</v>
      </c>
      <c r="G425" s="70">
        <f ca="1">(TRUNC(PRODUCT($F$12:$F424),16))</f>
        <v>1.0666848365285699</v>
      </c>
      <c r="H425" s="70">
        <f t="shared" ca="1" si="159"/>
        <v>1.0446092072436699</v>
      </c>
      <c r="I425" s="70">
        <f t="shared" ca="1" si="160"/>
        <v>1.0211329099999999</v>
      </c>
      <c r="J425" s="142">
        <f t="shared" si="149"/>
        <v>2.8660000000000001E-2</v>
      </c>
      <c r="K425" s="71">
        <f t="shared" si="150"/>
        <v>44522</v>
      </c>
      <c r="L425" s="72">
        <f t="shared" si="151"/>
        <v>61</v>
      </c>
      <c r="M425" s="73">
        <f t="shared" si="144"/>
        <v>61</v>
      </c>
      <c r="N425" s="74">
        <f t="shared" si="145"/>
        <v>1.0068634299999999</v>
      </c>
      <c r="O425" s="74">
        <f t="shared" ca="1" si="146"/>
        <v>1.028141384</v>
      </c>
      <c r="P425" s="73">
        <f t="shared" si="152"/>
        <v>0</v>
      </c>
      <c r="Q425" s="70">
        <f t="shared" ca="1" si="153"/>
        <v>20.866298409999999</v>
      </c>
      <c r="R425" s="70">
        <f t="shared" si="154"/>
        <v>0</v>
      </c>
      <c r="S425" s="75" t="str">
        <f t="shared" si="155"/>
        <v>A+J=</v>
      </c>
      <c r="T425" s="71">
        <f t="shared" si="156"/>
        <v>44613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8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15">
      <c r="A426" s="120">
        <f t="shared" si="157"/>
        <v>44608</v>
      </c>
      <c r="B426" s="81">
        <f t="shared" ca="1" si="158"/>
        <v>762.73892992999993</v>
      </c>
      <c r="C426" s="70">
        <f t="shared" si="143"/>
        <v>741.48088862999998</v>
      </c>
      <c r="D426" s="62">
        <f t="shared" si="148"/>
        <v>44608</v>
      </c>
      <c r="E426" s="11">
        <f ca="1">IF(D426&lt;$B$1,VLOOKUP(D426,[1]DI!$A$4:$B$15000,2),0)</f>
        <v>0.1065</v>
      </c>
      <c r="F426" s="12">
        <f t="shared" ca="1" si="147"/>
        <v>1.00040168</v>
      </c>
      <c r="G426" s="70">
        <f ca="1">(TRUNC(PRODUCT($F$12:$F425),16))</f>
        <v>1.0671133024937001</v>
      </c>
      <c r="H426" s="70">
        <f t="shared" ca="1" si="159"/>
        <v>1.0446092072436699</v>
      </c>
      <c r="I426" s="70">
        <f t="shared" ca="1" si="160"/>
        <v>1.02154308</v>
      </c>
      <c r="J426" s="142">
        <f t="shared" si="149"/>
        <v>2.8660000000000001E-2</v>
      </c>
      <c r="K426" s="71">
        <f t="shared" si="150"/>
        <v>44522</v>
      </c>
      <c r="L426" s="72">
        <f t="shared" si="151"/>
        <v>62</v>
      </c>
      <c r="M426" s="73">
        <f t="shared" si="144"/>
        <v>62</v>
      </c>
      <c r="N426" s="74">
        <f t="shared" si="145"/>
        <v>1.006976337</v>
      </c>
      <c r="O426" s="74">
        <f t="shared" ca="1" si="146"/>
        <v>1.0286697090000001</v>
      </c>
      <c r="P426" s="73">
        <f t="shared" si="152"/>
        <v>0</v>
      </c>
      <c r="Q426" s="70">
        <f t="shared" ca="1" si="153"/>
        <v>21.258041299999999</v>
      </c>
      <c r="R426" s="70">
        <f t="shared" si="154"/>
        <v>0</v>
      </c>
      <c r="S426" s="75" t="str">
        <f t="shared" si="155"/>
        <v>A+J=</v>
      </c>
      <c r="T426" s="71">
        <f t="shared" si="156"/>
        <v>44613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8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15">
      <c r="A427" s="120">
        <f t="shared" si="157"/>
        <v>44609</v>
      </c>
      <c r="B427" s="81">
        <f t="shared" ca="1" si="158"/>
        <v>763.13087006000001</v>
      </c>
      <c r="C427" s="70">
        <f t="shared" si="143"/>
        <v>741.48088862999998</v>
      </c>
      <c r="D427" s="62">
        <f t="shared" si="148"/>
        <v>44609</v>
      </c>
      <c r="E427" s="11">
        <f ca="1">IF(D427&lt;$B$1,VLOOKUP(D427,[1]DI!$A$4:$B$15000,2),0)</f>
        <v>0.1065</v>
      </c>
      <c r="F427" s="12">
        <f t="shared" ca="1" si="147"/>
        <v>1.00040168</v>
      </c>
      <c r="G427" s="70">
        <f ca="1">(TRUNC(PRODUCT($F$12:$F426),16))</f>
        <v>1.0675419405650499</v>
      </c>
      <c r="H427" s="70">
        <f t="shared" ca="1" si="159"/>
        <v>1.0446092072436699</v>
      </c>
      <c r="I427" s="70">
        <f t="shared" ca="1" si="160"/>
        <v>1.0219534100000001</v>
      </c>
      <c r="J427" s="142">
        <f t="shared" si="149"/>
        <v>2.8660000000000001E-2</v>
      </c>
      <c r="K427" s="71">
        <f t="shared" si="150"/>
        <v>44522</v>
      </c>
      <c r="L427" s="72">
        <f t="shared" si="151"/>
        <v>63</v>
      </c>
      <c r="M427" s="73">
        <f t="shared" si="144"/>
        <v>63</v>
      </c>
      <c r="N427" s="74">
        <f t="shared" si="145"/>
        <v>1.0070892570000001</v>
      </c>
      <c r="O427" s="74">
        <f t="shared" ca="1" si="146"/>
        <v>1.0291983</v>
      </c>
      <c r="P427" s="73">
        <f t="shared" si="152"/>
        <v>0</v>
      </c>
      <c r="Q427" s="70">
        <f t="shared" ca="1" si="153"/>
        <v>21.64998143</v>
      </c>
      <c r="R427" s="70">
        <f t="shared" si="154"/>
        <v>0</v>
      </c>
      <c r="S427" s="75" t="str">
        <f t="shared" si="155"/>
        <v>A+J=</v>
      </c>
      <c r="T427" s="71">
        <f t="shared" si="156"/>
        <v>44613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8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15">
      <c r="A428" s="120">
        <f t="shared" si="157"/>
        <v>44610</v>
      </c>
      <c r="B428" s="81">
        <f t="shared" ca="1" si="158"/>
        <v>763.52301556999998</v>
      </c>
      <c r="C428" s="70">
        <f t="shared" si="143"/>
        <v>741.48088862999998</v>
      </c>
      <c r="D428" s="62">
        <f t="shared" si="148"/>
        <v>44610</v>
      </c>
      <c r="E428" s="11">
        <f ca="1">IF(D428&lt;$B$1,VLOOKUP(D428,[1]DI!$A$4:$B$15000,2),0)</f>
        <v>0.1065</v>
      </c>
      <c r="F428" s="12">
        <f t="shared" ca="1" si="147"/>
        <v>1.00040168</v>
      </c>
      <c r="G428" s="70">
        <f ca="1">(TRUNC(PRODUCT($F$12:$F427),16))</f>
        <v>1.06797075081174</v>
      </c>
      <c r="H428" s="70">
        <f t="shared" ca="1" si="159"/>
        <v>1.0446092072436699</v>
      </c>
      <c r="I428" s="70">
        <f t="shared" ca="1" si="160"/>
        <v>1.0223639099999999</v>
      </c>
      <c r="J428" s="142">
        <f t="shared" si="149"/>
        <v>2.8660000000000001E-2</v>
      </c>
      <c r="K428" s="71">
        <f t="shared" si="150"/>
        <v>44522</v>
      </c>
      <c r="L428" s="72">
        <f t="shared" si="151"/>
        <v>64</v>
      </c>
      <c r="M428" s="73">
        <f t="shared" si="144"/>
        <v>64</v>
      </c>
      <c r="N428" s="74">
        <f t="shared" si="145"/>
        <v>1.007202189</v>
      </c>
      <c r="O428" s="74">
        <f t="shared" ca="1" si="146"/>
        <v>1.029727168</v>
      </c>
      <c r="P428" s="73">
        <f t="shared" si="152"/>
        <v>0</v>
      </c>
      <c r="Q428" s="70">
        <f t="shared" ca="1" si="153"/>
        <v>22.042126939999999</v>
      </c>
      <c r="R428" s="70">
        <f t="shared" si="154"/>
        <v>0</v>
      </c>
      <c r="S428" s="75" t="str">
        <f t="shared" si="155"/>
        <v>A+J=</v>
      </c>
      <c r="T428" s="71">
        <f t="shared" si="156"/>
        <v>44613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8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15">
      <c r="A429" s="120">
        <f t="shared" si="157"/>
        <v>44613</v>
      </c>
      <c r="B429" s="81">
        <f t="shared" ca="1" si="158"/>
        <v>763.91535906000001</v>
      </c>
      <c r="C429" s="70">
        <f t="shared" si="143"/>
        <v>741.48088862999998</v>
      </c>
      <c r="D429" s="62">
        <f t="shared" si="148"/>
        <v>44613</v>
      </c>
      <c r="E429" s="11">
        <f ca="1">IF(D429&lt;$B$1,VLOOKUP(D429,[1]DI!$A$4:$B$15000,2),0)</f>
        <v>0.1065</v>
      </c>
      <c r="F429" s="12">
        <f t="shared" ca="1" si="147"/>
        <v>1.00040168</v>
      </c>
      <c r="G429" s="70">
        <f ca="1">(TRUNC(PRODUCT($F$12:$F428),16))</f>
        <v>1.06839973330292</v>
      </c>
      <c r="H429" s="70">
        <f t="shared" ca="1" si="159"/>
        <v>1.0446092072436699</v>
      </c>
      <c r="I429" s="70">
        <f t="shared" ca="1" si="160"/>
        <v>1.0227745699999999</v>
      </c>
      <c r="J429" s="142">
        <f t="shared" si="149"/>
        <v>2.8660000000000001E-2</v>
      </c>
      <c r="K429" s="71">
        <f t="shared" si="150"/>
        <v>44522</v>
      </c>
      <c r="L429" s="72">
        <f t="shared" si="151"/>
        <v>65</v>
      </c>
      <c r="M429" s="73">
        <f t="shared" si="144"/>
        <v>65</v>
      </c>
      <c r="N429" s="74">
        <f t="shared" si="145"/>
        <v>1.0073151339999999</v>
      </c>
      <c r="O429" s="74">
        <f t="shared" ca="1" si="146"/>
        <v>1.030256303</v>
      </c>
      <c r="P429" s="73">
        <f t="shared" si="152"/>
        <v>7</v>
      </c>
      <c r="Q429" s="70">
        <f t="shared" ca="1" si="153"/>
        <v>22.434470430000001</v>
      </c>
      <c r="R429" s="70">
        <f t="shared" si="154"/>
        <v>274.06785732000003</v>
      </c>
      <c r="S429" s="75" t="str">
        <f t="shared" si="155"/>
        <v>A+J=</v>
      </c>
      <c r="T429" s="71">
        <f t="shared" si="156"/>
        <v>44613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8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15">
      <c r="A430" s="120">
        <f t="shared" si="157"/>
        <v>44614</v>
      </c>
      <c r="B430" s="81">
        <f t="shared" ca="1" si="158"/>
        <v>467.65321709999995</v>
      </c>
      <c r="C430" s="70">
        <f t="shared" si="143"/>
        <v>467.41303130999995</v>
      </c>
      <c r="D430" s="62">
        <f t="shared" si="148"/>
        <v>44614</v>
      </c>
      <c r="E430" s="11">
        <f ca="1">IF(D430&lt;$B$1,VLOOKUP(D430,[1]DI!$A$4:$B$15000,2),0)</f>
        <v>0.1065</v>
      </c>
      <c r="F430" s="12">
        <f t="shared" ca="1" si="147"/>
        <v>1.00040168</v>
      </c>
      <c r="G430" s="70">
        <f ca="1">(TRUNC(PRODUCT($F$12:$F429),16))</f>
        <v>1.0688288881078001</v>
      </c>
      <c r="H430" s="70">
        <f t="shared" ca="1" si="159"/>
        <v>1.06839973330292</v>
      </c>
      <c r="I430" s="70">
        <f t="shared" ca="1" si="160"/>
        <v>1.00040168</v>
      </c>
      <c r="J430" s="142">
        <f t="shared" si="149"/>
        <v>2.8660000000000001E-2</v>
      </c>
      <c r="K430" s="71">
        <f t="shared" si="150"/>
        <v>44613</v>
      </c>
      <c r="L430" s="72">
        <f t="shared" si="151"/>
        <v>1</v>
      </c>
      <c r="M430" s="73">
        <f t="shared" si="144"/>
        <v>1</v>
      </c>
      <c r="N430" s="74">
        <f t="shared" si="145"/>
        <v>1.0001121369999999</v>
      </c>
      <c r="O430" s="74">
        <f t="shared" ca="1" si="146"/>
        <v>1.000513862</v>
      </c>
      <c r="P430" s="73">
        <f t="shared" si="152"/>
        <v>0</v>
      </c>
      <c r="Q430" s="70">
        <f t="shared" ca="1" si="153"/>
        <v>0.24018579000000001</v>
      </c>
      <c r="R430" s="70">
        <f t="shared" si="154"/>
        <v>0</v>
      </c>
      <c r="S430" s="75" t="str">
        <f t="shared" si="155"/>
        <v>A+J=</v>
      </c>
      <c r="T430" s="71">
        <f t="shared" si="156"/>
        <v>44623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15">
      <c r="A431" s="120">
        <f t="shared" si="157"/>
        <v>44615</v>
      </c>
      <c r="B431" s="81">
        <f t="shared" ca="1" si="158"/>
        <v>467.89352581999998</v>
      </c>
      <c r="C431" s="70">
        <f t="shared" si="143"/>
        <v>467.41303130999995</v>
      </c>
      <c r="D431" s="62">
        <f t="shared" si="148"/>
        <v>44615</v>
      </c>
      <c r="E431" s="11">
        <f ca="1">IF(D431&lt;$B$1,VLOOKUP(D431,[1]DI!$A$4:$B$15000,2),0)</f>
        <v>0.1065</v>
      </c>
      <c r="F431" s="12">
        <f t="shared" ca="1" si="147"/>
        <v>1.00040168</v>
      </c>
      <c r="G431" s="70">
        <f ca="1">(TRUNC(PRODUCT($F$12:$F430),16))</f>
        <v>1.0692582152955701</v>
      </c>
      <c r="H431" s="70">
        <f t="shared" ca="1" si="159"/>
        <v>1.06839973330292</v>
      </c>
      <c r="I431" s="70">
        <f t="shared" ca="1" si="160"/>
        <v>1.0008035200000001</v>
      </c>
      <c r="J431" s="142">
        <f t="shared" si="149"/>
        <v>2.8660000000000001E-2</v>
      </c>
      <c r="K431" s="71">
        <f t="shared" si="150"/>
        <v>44613</v>
      </c>
      <c r="L431" s="72">
        <f t="shared" si="151"/>
        <v>2</v>
      </c>
      <c r="M431" s="73">
        <f t="shared" si="144"/>
        <v>2</v>
      </c>
      <c r="N431" s="74">
        <f t="shared" si="145"/>
        <v>1.000224287</v>
      </c>
      <c r="O431" s="74">
        <f t="shared" ca="1" si="146"/>
        <v>1.0010279870000001</v>
      </c>
      <c r="P431" s="73">
        <f t="shared" si="152"/>
        <v>0</v>
      </c>
      <c r="Q431" s="70">
        <f t="shared" ca="1" si="153"/>
        <v>0.48049450999999999</v>
      </c>
      <c r="R431" s="70">
        <f t="shared" si="154"/>
        <v>0</v>
      </c>
      <c r="S431" s="75" t="str">
        <f t="shared" si="155"/>
        <v>A+J=</v>
      </c>
      <c r="T431" s="71">
        <f t="shared" si="156"/>
        <v>44623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15">
      <c r="A432" s="120">
        <f t="shared" si="157"/>
        <v>44616</v>
      </c>
      <c r="B432" s="81">
        <f t="shared" ca="1" si="158"/>
        <v>468.13395747999994</v>
      </c>
      <c r="C432" s="70">
        <f t="shared" si="143"/>
        <v>467.41303130999995</v>
      </c>
      <c r="D432" s="62">
        <f t="shared" si="148"/>
        <v>44616</v>
      </c>
      <c r="E432" s="11">
        <f ca="1">IF(D432&lt;$B$1,VLOOKUP(D432,[1]DI!$A$4:$B$15000,2),0)</f>
        <v>0.1065</v>
      </c>
      <c r="F432" s="12">
        <f t="shared" ca="1" si="147"/>
        <v>1.00040168</v>
      </c>
      <c r="G432" s="70">
        <f ca="1">(TRUNC(PRODUCT($F$12:$F431),16))</f>
        <v>1.06968771493549</v>
      </c>
      <c r="H432" s="70">
        <f t="shared" ca="1" si="159"/>
        <v>1.06839973330292</v>
      </c>
      <c r="I432" s="70">
        <f t="shared" ca="1" si="160"/>
        <v>1.0012055200000001</v>
      </c>
      <c r="J432" s="142">
        <f t="shared" si="149"/>
        <v>2.8660000000000001E-2</v>
      </c>
      <c r="K432" s="71">
        <f t="shared" si="150"/>
        <v>44613</v>
      </c>
      <c r="L432" s="72">
        <f t="shared" si="151"/>
        <v>3</v>
      </c>
      <c r="M432" s="73">
        <f t="shared" si="144"/>
        <v>3</v>
      </c>
      <c r="N432" s="74">
        <f t="shared" si="145"/>
        <v>1.000336449</v>
      </c>
      <c r="O432" s="74">
        <f t="shared" ca="1" si="146"/>
        <v>1.0015423750000001</v>
      </c>
      <c r="P432" s="73">
        <f t="shared" si="152"/>
        <v>0</v>
      </c>
      <c r="Q432" s="70">
        <f t="shared" ca="1" si="153"/>
        <v>0.72092617000000003</v>
      </c>
      <c r="R432" s="70">
        <f t="shared" si="154"/>
        <v>0</v>
      </c>
      <c r="S432" s="75" t="str">
        <f t="shared" si="155"/>
        <v>A+J=</v>
      </c>
      <c r="T432" s="71">
        <f t="shared" si="156"/>
        <v>44623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15">
      <c r="A433" s="120">
        <f t="shared" si="157"/>
        <v>44617</v>
      </c>
      <c r="B433" s="81">
        <f t="shared" ca="1" si="158"/>
        <v>468.37451626999996</v>
      </c>
      <c r="C433" s="70">
        <f t="shared" si="143"/>
        <v>467.41303130999995</v>
      </c>
      <c r="D433" s="62">
        <f t="shared" si="148"/>
        <v>44617</v>
      </c>
      <c r="E433" s="11">
        <f ca="1">IF(D433&lt;$B$1,VLOOKUP(D433,[1]DI!$A$4:$B$15000,2),0)</f>
        <v>0.1065</v>
      </c>
      <c r="F433" s="12">
        <f t="shared" ca="1" si="147"/>
        <v>1.00040168</v>
      </c>
      <c r="G433" s="70">
        <f ca="1">(TRUNC(PRODUCT($F$12:$F432),16))</f>
        <v>1.0701173870968299</v>
      </c>
      <c r="H433" s="70">
        <f t="shared" ca="1" si="159"/>
        <v>1.06839973330292</v>
      </c>
      <c r="I433" s="70">
        <f t="shared" ca="1" si="160"/>
        <v>1.0016076899999999</v>
      </c>
      <c r="J433" s="142">
        <f t="shared" si="149"/>
        <v>2.8660000000000001E-2</v>
      </c>
      <c r="K433" s="71">
        <f t="shared" si="150"/>
        <v>44613</v>
      </c>
      <c r="L433" s="72">
        <f t="shared" si="151"/>
        <v>4</v>
      </c>
      <c r="M433" s="73">
        <f t="shared" si="144"/>
        <v>4</v>
      </c>
      <c r="N433" s="74">
        <f t="shared" si="145"/>
        <v>1.0004486239999999</v>
      </c>
      <c r="O433" s="74">
        <f t="shared" ca="1" si="146"/>
        <v>1.002057035</v>
      </c>
      <c r="P433" s="73">
        <f t="shared" si="152"/>
        <v>0</v>
      </c>
      <c r="Q433" s="70">
        <f t="shared" ca="1" si="153"/>
        <v>0.96148496000000006</v>
      </c>
      <c r="R433" s="70">
        <f t="shared" si="154"/>
        <v>0</v>
      </c>
      <c r="S433" s="75" t="str">
        <f t="shared" si="155"/>
        <v>A+J=</v>
      </c>
      <c r="T433" s="71">
        <f t="shared" si="156"/>
        <v>44623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15">
      <c r="A434" s="120">
        <f t="shared" si="157"/>
        <v>44622</v>
      </c>
      <c r="B434" s="81">
        <f t="shared" ca="1" si="158"/>
        <v>468.61519377999997</v>
      </c>
      <c r="C434" s="70">
        <f t="shared" si="143"/>
        <v>467.41303130999995</v>
      </c>
      <c r="D434" s="62">
        <f t="shared" si="148"/>
        <v>44622</v>
      </c>
      <c r="E434" s="11">
        <f ca="1">IF(D434&lt;$B$1,VLOOKUP(D434,[1]DI!$A$4:$B$15000,2),0)</f>
        <v>0.1065</v>
      </c>
      <c r="F434" s="12">
        <f t="shared" ca="1" si="147"/>
        <v>1.00040168</v>
      </c>
      <c r="G434" s="70">
        <f ca="1">(TRUNC(PRODUCT($F$12:$F433),16))</f>
        <v>1.07054723184887</v>
      </c>
      <c r="H434" s="70">
        <f t="shared" ca="1" si="159"/>
        <v>1.06839973330292</v>
      </c>
      <c r="I434" s="70">
        <f t="shared" ca="1" si="160"/>
        <v>1.00201001</v>
      </c>
      <c r="J434" s="142">
        <f t="shared" si="149"/>
        <v>2.8660000000000001E-2</v>
      </c>
      <c r="K434" s="71">
        <f t="shared" si="150"/>
        <v>44613</v>
      </c>
      <c r="L434" s="72">
        <f t="shared" si="151"/>
        <v>5</v>
      </c>
      <c r="M434" s="73">
        <f t="shared" si="144"/>
        <v>5</v>
      </c>
      <c r="N434" s="74">
        <f t="shared" si="145"/>
        <v>1.000560812</v>
      </c>
      <c r="O434" s="74">
        <f t="shared" ca="1" si="146"/>
        <v>1.002571949</v>
      </c>
      <c r="P434" s="73">
        <f t="shared" si="152"/>
        <v>0</v>
      </c>
      <c r="Q434" s="70">
        <f t="shared" ca="1" si="153"/>
        <v>1.20216247</v>
      </c>
      <c r="R434" s="70">
        <f t="shared" si="154"/>
        <v>0</v>
      </c>
      <c r="S434" s="75" t="str">
        <f t="shared" si="155"/>
        <v>A+J=</v>
      </c>
      <c r="T434" s="71">
        <f t="shared" si="156"/>
        <v>44623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15">
      <c r="A435" s="120">
        <f t="shared" si="157"/>
        <v>44623</v>
      </c>
      <c r="B435" s="81">
        <f t="shared" ca="1" si="158"/>
        <v>468.85599889999997</v>
      </c>
      <c r="C435" s="70">
        <f t="shared" si="143"/>
        <v>467.41303130999995</v>
      </c>
      <c r="D435" s="62">
        <f t="shared" si="148"/>
        <v>44623</v>
      </c>
      <c r="E435" s="11">
        <f ca="1">IF(D435&lt;$B$1,VLOOKUP(D435,[1]DI!$A$4:$B$15000,2),0)</f>
        <v>0.1065</v>
      </c>
      <c r="F435" s="12">
        <f t="shared" ca="1" si="147"/>
        <v>1.00040168</v>
      </c>
      <c r="G435" s="70">
        <f ca="1">(TRUNC(PRODUCT($F$12:$F434),16))</f>
        <v>1.0709772492609599</v>
      </c>
      <c r="H435" s="70">
        <f t="shared" ca="1" si="159"/>
        <v>1.06839973330292</v>
      </c>
      <c r="I435" s="70">
        <f t="shared" ca="1" si="160"/>
        <v>1.0024124999999999</v>
      </c>
      <c r="J435" s="142">
        <f t="shared" si="149"/>
        <v>2.8660000000000001E-2</v>
      </c>
      <c r="K435" s="71">
        <f t="shared" si="150"/>
        <v>44613</v>
      </c>
      <c r="L435" s="72">
        <f t="shared" si="151"/>
        <v>6</v>
      </c>
      <c r="M435" s="73">
        <f t="shared" si="144"/>
        <v>6</v>
      </c>
      <c r="N435" s="74">
        <f t="shared" si="145"/>
        <v>1.000673012</v>
      </c>
      <c r="O435" s="74">
        <f t="shared" ca="1" si="146"/>
        <v>1.003087136</v>
      </c>
      <c r="P435" s="73">
        <f t="shared" si="152"/>
        <v>8</v>
      </c>
      <c r="Q435" s="70">
        <f t="shared" ca="1" si="153"/>
        <v>1.4429675900000001</v>
      </c>
      <c r="R435" s="70">
        <f t="shared" si="154"/>
        <v>467.41303131000001</v>
      </c>
      <c r="S435" s="75" t="str">
        <f t="shared" si="155"/>
        <v>A+J=</v>
      </c>
      <c r="T435" s="71">
        <f t="shared" si="156"/>
        <v>44623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15">
      <c r="A436" s="120"/>
      <c r="B436" s="81"/>
      <c r="C436" s="70"/>
      <c r="D436" s="62"/>
      <c r="E436" s="11"/>
      <c r="F436" s="12"/>
      <c r="G436" s="70"/>
      <c r="H436" s="70"/>
      <c r="I436" s="70"/>
      <c r="J436" s="142"/>
      <c r="K436" s="71"/>
      <c r="L436" s="72"/>
      <c r="M436" s="73"/>
      <c r="N436" s="74"/>
      <c r="O436" s="74"/>
      <c r="P436" s="73"/>
      <c r="Q436" s="70"/>
      <c r="R436" s="70"/>
      <c r="S436" s="75"/>
      <c r="T436" s="71"/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15">
      <c r="A437" s="120"/>
      <c r="B437" s="81"/>
      <c r="C437" s="70"/>
      <c r="D437" s="62"/>
      <c r="E437" s="11"/>
      <c r="F437" s="12"/>
      <c r="G437" s="70"/>
      <c r="H437" s="70"/>
      <c r="I437" s="70"/>
      <c r="J437" s="142"/>
      <c r="K437" s="71"/>
      <c r="L437" s="72"/>
      <c r="M437" s="73"/>
      <c r="N437" s="74"/>
      <c r="O437" s="74"/>
      <c r="P437" s="73"/>
      <c r="Q437" s="70"/>
      <c r="R437" s="70"/>
      <c r="S437" s="146" t="s">
        <v>69</v>
      </c>
      <c r="T437" s="147">
        <v>64939837.840000004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15">
      <c r="A438" s="120"/>
      <c r="B438" s="81"/>
      <c r="C438" s="70"/>
      <c r="D438" s="62"/>
      <c r="E438" s="11"/>
      <c r="F438" s="12"/>
      <c r="G438" s="70"/>
      <c r="H438" s="70"/>
      <c r="I438" s="70"/>
      <c r="J438" s="142"/>
      <c r="K438" s="71"/>
      <c r="L438" s="72"/>
      <c r="M438" s="73"/>
      <c r="N438" s="74"/>
      <c r="O438" s="74"/>
      <c r="P438" s="73"/>
      <c r="Q438" s="70"/>
      <c r="R438" s="70"/>
      <c r="S438" s="148" t="s">
        <v>127</v>
      </c>
      <c r="T438" s="149">
        <v>5.0000000000000001E-3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8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15">
      <c r="A439" s="120"/>
      <c r="B439" s="81"/>
      <c r="C439" s="70"/>
      <c r="D439" s="62"/>
      <c r="E439" s="11"/>
      <c r="F439" s="12"/>
      <c r="G439" s="70"/>
      <c r="H439" s="70"/>
      <c r="I439" s="70"/>
      <c r="J439" s="142"/>
      <c r="K439" s="71"/>
      <c r="L439" s="72"/>
      <c r="M439" s="73"/>
      <c r="N439" s="74"/>
      <c r="O439" s="74"/>
      <c r="P439" s="73"/>
      <c r="Q439" s="70"/>
      <c r="R439" s="70"/>
      <c r="S439" s="146" t="s">
        <v>131</v>
      </c>
      <c r="T439" s="150">
        <v>2.34427999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8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15">
      <c r="A440" s="120"/>
      <c r="B440" s="81"/>
      <c r="C440" s="70"/>
      <c r="D440" s="62"/>
      <c r="E440" s="11"/>
      <c r="F440" s="12"/>
      <c r="G440" s="70"/>
      <c r="H440" s="70"/>
      <c r="I440" s="70"/>
      <c r="J440" s="142"/>
      <c r="K440" s="71"/>
      <c r="L440" s="72"/>
      <c r="M440" s="73"/>
      <c r="N440" s="74"/>
      <c r="O440" s="74"/>
      <c r="P440" s="73"/>
      <c r="Q440" s="70"/>
      <c r="R440" s="70"/>
      <c r="S440" s="75"/>
      <c r="T440" s="71"/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8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15">
      <c r="A441" s="120"/>
      <c r="B441" s="81"/>
      <c r="C441" s="70"/>
      <c r="D441" s="62"/>
      <c r="E441" s="11"/>
      <c r="F441" s="12"/>
      <c r="G441" s="70"/>
      <c r="H441" s="70"/>
      <c r="I441" s="70"/>
      <c r="J441" s="142"/>
      <c r="K441" s="71"/>
      <c r="L441" s="72"/>
      <c r="M441" s="73"/>
      <c r="N441" s="74"/>
      <c r="O441" s="74"/>
      <c r="P441" s="73"/>
      <c r="Q441" s="70"/>
      <c r="R441" s="70"/>
      <c r="S441" s="75"/>
      <c r="T441" s="71"/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8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15">
      <c r="A442" s="120"/>
      <c r="B442" s="81"/>
      <c r="C442" s="70"/>
      <c r="D442" s="62"/>
      <c r="E442" s="11"/>
      <c r="F442" s="12"/>
      <c r="G442" s="70"/>
      <c r="H442" s="70"/>
      <c r="I442" s="70"/>
      <c r="J442" s="142"/>
      <c r="K442" s="71"/>
      <c r="L442" s="72"/>
      <c r="M442" s="73"/>
      <c r="N442" s="74"/>
      <c r="O442" s="74"/>
      <c r="P442" s="73"/>
      <c r="Q442" s="70"/>
      <c r="R442" s="70"/>
      <c r="S442" s="75"/>
      <c r="T442" s="71"/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8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15">
      <c r="A443" s="120"/>
      <c r="B443" s="81"/>
      <c r="C443" s="70"/>
      <c r="D443" s="62"/>
      <c r="E443" s="11"/>
      <c r="F443" s="12"/>
      <c r="G443" s="70"/>
      <c r="H443" s="70"/>
      <c r="I443" s="70"/>
      <c r="J443" s="142"/>
      <c r="K443" s="71"/>
      <c r="L443" s="72"/>
      <c r="M443" s="73"/>
      <c r="N443" s="74"/>
      <c r="O443" s="74"/>
      <c r="P443" s="73"/>
      <c r="Q443" s="70"/>
      <c r="R443" s="70"/>
      <c r="S443" s="75"/>
      <c r="T443" s="71"/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8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15">
      <c r="A444" s="120"/>
      <c r="B444" s="81"/>
      <c r="C444" s="70"/>
      <c r="D444" s="62"/>
      <c r="E444" s="11"/>
      <c r="F444" s="12"/>
      <c r="G444" s="70"/>
      <c r="H444" s="70"/>
      <c r="I444" s="70"/>
      <c r="J444" s="142"/>
      <c r="K444" s="71"/>
      <c r="L444" s="72"/>
      <c r="M444" s="73"/>
      <c r="N444" s="74"/>
      <c r="O444" s="74"/>
      <c r="P444" s="73"/>
      <c r="Q444" s="70"/>
      <c r="R444" s="70"/>
      <c r="S444" s="75"/>
      <c r="T444" s="7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8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15">
      <c r="A445" s="120"/>
      <c r="B445" s="81"/>
      <c r="C445" s="70"/>
      <c r="D445" s="62"/>
      <c r="E445" s="11"/>
      <c r="F445" s="12"/>
      <c r="G445" s="70"/>
      <c r="H445" s="70"/>
      <c r="I445" s="70"/>
      <c r="J445" s="142"/>
      <c r="K445" s="71"/>
      <c r="L445" s="72"/>
      <c r="M445" s="73"/>
      <c r="N445" s="74"/>
      <c r="O445" s="74"/>
      <c r="P445" s="73"/>
      <c r="Q445" s="70"/>
      <c r="R445" s="70"/>
      <c r="S445" s="75"/>
      <c r="T445" s="7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8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15">
      <c r="A446" s="120"/>
      <c r="B446" s="81"/>
      <c r="C446" s="70"/>
      <c r="D446" s="62"/>
      <c r="E446" s="11"/>
      <c r="F446" s="12"/>
      <c r="G446" s="70"/>
      <c r="H446" s="70"/>
      <c r="I446" s="70"/>
      <c r="J446" s="142"/>
      <c r="K446" s="71"/>
      <c r="L446" s="72"/>
      <c r="M446" s="73"/>
      <c r="N446" s="74"/>
      <c r="O446" s="74"/>
      <c r="P446" s="73"/>
      <c r="Q446" s="70"/>
      <c r="R446" s="70"/>
      <c r="S446" s="75"/>
      <c r="T446" s="7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8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15">
      <c r="A447" s="120"/>
      <c r="B447" s="81"/>
      <c r="C447" s="70"/>
      <c r="D447" s="62"/>
      <c r="E447" s="11"/>
      <c r="F447" s="12"/>
      <c r="G447" s="70"/>
      <c r="H447" s="70"/>
      <c r="I447" s="70"/>
      <c r="J447" s="142"/>
      <c r="K447" s="71"/>
      <c r="L447" s="72"/>
      <c r="M447" s="73"/>
      <c r="N447" s="74"/>
      <c r="O447" s="74"/>
      <c r="P447" s="73"/>
      <c r="Q447" s="70"/>
      <c r="R447" s="70"/>
      <c r="S447" s="75"/>
      <c r="T447" s="7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8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15">
      <c r="A448" s="120"/>
      <c r="B448" s="81"/>
      <c r="C448" s="70"/>
      <c r="D448" s="62"/>
      <c r="E448" s="11"/>
      <c r="F448" s="12"/>
      <c r="G448" s="70"/>
      <c r="H448" s="70"/>
      <c r="I448" s="70"/>
      <c r="J448" s="142"/>
      <c r="K448" s="71"/>
      <c r="L448" s="72"/>
      <c r="M448" s="73"/>
      <c r="N448" s="74"/>
      <c r="O448" s="74"/>
      <c r="P448" s="73"/>
      <c r="Q448" s="70"/>
      <c r="R448" s="70"/>
      <c r="S448" s="75"/>
      <c r="T448" s="7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8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15">
      <c r="A449" s="120"/>
      <c r="B449" s="81"/>
      <c r="C449" s="70"/>
      <c r="D449" s="62"/>
      <c r="E449" s="11"/>
      <c r="F449" s="12"/>
      <c r="G449" s="70"/>
      <c r="H449" s="70"/>
      <c r="I449" s="70"/>
      <c r="J449" s="142"/>
      <c r="K449" s="71"/>
      <c r="L449" s="72"/>
      <c r="M449" s="73"/>
      <c r="N449" s="74"/>
      <c r="O449" s="74"/>
      <c r="P449" s="73"/>
      <c r="Q449" s="70"/>
      <c r="R449" s="70"/>
      <c r="S449" s="75"/>
      <c r="T449" s="7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8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15">
      <c r="A450" s="120"/>
      <c r="B450" s="81"/>
      <c r="C450" s="70"/>
      <c r="D450" s="62"/>
      <c r="E450" s="11"/>
      <c r="F450" s="12"/>
      <c r="G450" s="70"/>
      <c r="H450" s="70"/>
      <c r="I450" s="70"/>
      <c r="J450" s="142"/>
      <c r="K450" s="71"/>
      <c r="L450" s="72"/>
      <c r="M450" s="73"/>
      <c r="N450" s="74"/>
      <c r="O450" s="74"/>
      <c r="P450" s="73"/>
      <c r="Q450" s="70"/>
      <c r="R450" s="70"/>
      <c r="S450" s="75"/>
      <c r="T450" s="7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8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15">
      <c r="A451" s="120"/>
      <c r="B451" s="81"/>
      <c r="C451" s="70"/>
      <c r="D451" s="62"/>
      <c r="E451" s="11"/>
      <c r="F451" s="12"/>
      <c r="G451" s="70"/>
      <c r="H451" s="70"/>
      <c r="I451" s="70"/>
      <c r="J451" s="142"/>
      <c r="K451" s="71"/>
      <c r="L451" s="72"/>
      <c r="M451" s="73"/>
      <c r="N451" s="74"/>
      <c r="O451" s="74"/>
      <c r="P451" s="73"/>
      <c r="Q451" s="70"/>
      <c r="R451" s="70"/>
      <c r="S451" s="75"/>
      <c r="T451" s="7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8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15">
      <c r="A452" s="120"/>
      <c r="B452" s="81"/>
      <c r="C452" s="70"/>
      <c r="D452" s="62"/>
      <c r="E452" s="11"/>
      <c r="F452" s="12"/>
      <c r="G452" s="70"/>
      <c r="H452" s="70"/>
      <c r="I452" s="70"/>
      <c r="J452" s="142"/>
      <c r="K452" s="71"/>
      <c r="L452" s="72"/>
      <c r="M452" s="73"/>
      <c r="N452" s="74"/>
      <c r="O452" s="74"/>
      <c r="P452" s="73"/>
      <c r="Q452" s="70"/>
      <c r="R452" s="70"/>
      <c r="S452" s="75"/>
      <c r="T452" s="7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8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15">
      <c r="A453" s="120"/>
      <c r="B453" s="81"/>
      <c r="C453" s="70"/>
      <c r="D453" s="62"/>
      <c r="E453" s="11"/>
      <c r="F453" s="12"/>
      <c r="G453" s="70"/>
      <c r="H453" s="70"/>
      <c r="I453" s="70"/>
      <c r="J453" s="142"/>
      <c r="K453" s="71"/>
      <c r="L453" s="72"/>
      <c r="M453" s="73"/>
      <c r="N453" s="74"/>
      <c r="O453" s="74"/>
      <c r="P453" s="73"/>
      <c r="Q453" s="70"/>
      <c r="R453" s="70"/>
      <c r="S453" s="75"/>
      <c r="T453" s="7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8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15">
      <c r="A454" s="120"/>
      <c r="B454" s="81"/>
      <c r="C454" s="70"/>
      <c r="D454" s="62"/>
      <c r="E454" s="11"/>
      <c r="F454" s="12"/>
      <c r="G454" s="70"/>
      <c r="H454" s="70"/>
      <c r="I454" s="70"/>
      <c r="J454" s="142"/>
      <c r="K454" s="71"/>
      <c r="L454" s="72"/>
      <c r="M454" s="73"/>
      <c r="N454" s="74"/>
      <c r="O454" s="74"/>
      <c r="P454" s="73"/>
      <c r="Q454" s="70"/>
      <c r="R454" s="70"/>
      <c r="S454" s="75"/>
      <c r="T454" s="7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8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15">
      <c r="A455" s="120"/>
      <c r="B455" s="81"/>
      <c r="C455" s="70"/>
      <c r="D455" s="62"/>
      <c r="E455" s="11"/>
      <c r="F455" s="12"/>
      <c r="G455" s="70"/>
      <c r="H455" s="70"/>
      <c r="I455" s="70"/>
      <c r="J455" s="142"/>
      <c r="K455" s="71"/>
      <c r="L455" s="72"/>
      <c r="M455" s="73"/>
      <c r="N455" s="74"/>
      <c r="O455" s="74"/>
      <c r="P455" s="73"/>
      <c r="Q455" s="70"/>
      <c r="R455" s="70"/>
      <c r="S455" s="75"/>
      <c r="T455" s="7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8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15">
      <c r="A456" s="120"/>
      <c r="B456" s="81"/>
      <c r="C456" s="70"/>
      <c r="D456" s="62"/>
      <c r="E456" s="11"/>
      <c r="F456" s="12"/>
      <c r="G456" s="70"/>
      <c r="H456" s="70"/>
      <c r="I456" s="70"/>
      <c r="J456" s="142"/>
      <c r="K456" s="71"/>
      <c r="L456" s="72"/>
      <c r="M456" s="73"/>
      <c r="N456" s="74"/>
      <c r="O456" s="74"/>
      <c r="P456" s="73"/>
      <c r="Q456" s="70"/>
      <c r="R456" s="70"/>
      <c r="S456" s="75"/>
      <c r="T456" s="7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15">
      <c r="A457" s="120"/>
      <c r="B457" s="81"/>
      <c r="C457" s="70"/>
      <c r="D457" s="62"/>
      <c r="E457" s="11"/>
      <c r="F457" s="12"/>
      <c r="G457" s="70"/>
      <c r="H457" s="70"/>
      <c r="I457" s="70"/>
      <c r="J457" s="142"/>
      <c r="K457" s="71"/>
      <c r="L457" s="72"/>
      <c r="M457" s="73"/>
      <c r="N457" s="74"/>
      <c r="O457" s="74"/>
      <c r="P457" s="73"/>
      <c r="Q457" s="70"/>
      <c r="R457" s="70"/>
      <c r="S457" s="75"/>
      <c r="T457" s="7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15">
      <c r="A458" s="120"/>
      <c r="B458" s="81"/>
      <c r="C458" s="70"/>
      <c r="D458" s="62"/>
      <c r="E458" s="11"/>
      <c r="F458" s="12"/>
      <c r="G458" s="70"/>
      <c r="H458" s="70"/>
      <c r="I458" s="70"/>
      <c r="J458" s="142"/>
      <c r="K458" s="71"/>
      <c r="L458" s="72"/>
      <c r="M458" s="73"/>
      <c r="N458" s="74"/>
      <c r="O458" s="74"/>
      <c r="P458" s="73"/>
      <c r="Q458" s="70"/>
      <c r="R458" s="70"/>
      <c r="S458" s="75"/>
      <c r="T458" s="7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15">
      <c r="A459" s="120"/>
      <c r="B459" s="81"/>
      <c r="C459" s="70"/>
      <c r="D459" s="62"/>
      <c r="E459" s="11"/>
      <c r="F459" s="12"/>
      <c r="G459" s="70"/>
      <c r="H459" s="70"/>
      <c r="I459" s="70"/>
      <c r="J459" s="142"/>
      <c r="K459" s="71"/>
      <c r="L459" s="72"/>
      <c r="M459" s="73"/>
      <c r="N459" s="74"/>
      <c r="O459" s="74"/>
      <c r="P459" s="73"/>
      <c r="Q459" s="70"/>
      <c r="R459" s="70"/>
      <c r="S459" s="75"/>
      <c r="T459" s="7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15">
      <c r="A460" s="120"/>
      <c r="B460" s="81"/>
      <c r="C460" s="70"/>
      <c r="D460" s="62"/>
      <c r="E460" s="11"/>
      <c r="F460" s="12"/>
      <c r="G460" s="70"/>
      <c r="H460" s="70"/>
      <c r="I460" s="70"/>
      <c r="J460" s="142"/>
      <c r="K460" s="71"/>
      <c r="L460" s="72"/>
      <c r="M460" s="73"/>
      <c r="N460" s="74"/>
      <c r="O460" s="74"/>
      <c r="P460" s="73"/>
      <c r="Q460" s="70"/>
      <c r="R460" s="70"/>
      <c r="S460" s="75"/>
      <c r="T460" s="7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15">
      <c r="A461" s="120"/>
      <c r="B461" s="81"/>
      <c r="C461" s="70"/>
      <c r="D461" s="62"/>
      <c r="E461" s="11"/>
      <c r="F461" s="12"/>
      <c r="G461" s="70"/>
      <c r="H461" s="70"/>
      <c r="I461" s="70"/>
      <c r="J461" s="142"/>
      <c r="K461" s="71"/>
      <c r="L461" s="72"/>
      <c r="M461" s="73"/>
      <c r="N461" s="74"/>
      <c r="O461" s="74"/>
      <c r="P461" s="73"/>
      <c r="Q461" s="70"/>
      <c r="R461" s="70"/>
      <c r="S461" s="75"/>
      <c r="T461" s="7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15">
      <c r="A462" s="120"/>
      <c r="B462" s="81"/>
      <c r="C462" s="70"/>
      <c r="D462" s="62"/>
      <c r="E462" s="11"/>
      <c r="F462" s="12"/>
      <c r="G462" s="70"/>
      <c r="H462" s="70"/>
      <c r="I462" s="70"/>
      <c r="J462" s="142"/>
      <c r="K462" s="71"/>
      <c r="L462" s="72"/>
      <c r="M462" s="73"/>
      <c r="N462" s="74"/>
      <c r="O462" s="74"/>
      <c r="P462" s="73"/>
      <c r="Q462" s="70"/>
      <c r="R462" s="70"/>
      <c r="S462" s="75"/>
      <c r="T462" s="7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15">
      <c r="A463" s="120"/>
      <c r="B463" s="81"/>
      <c r="C463" s="70"/>
      <c r="D463" s="62"/>
      <c r="E463" s="11"/>
      <c r="F463" s="12"/>
      <c r="G463" s="70"/>
      <c r="H463" s="70"/>
      <c r="I463" s="70"/>
      <c r="J463" s="142"/>
      <c r="K463" s="71"/>
      <c r="L463" s="72"/>
      <c r="M463" s="73"/>
      <c r="N463" s="74"/>
      <c r="O463" s="74"/>
      <c r="P463" s="73"/>
      <c r="Q463" s="70"/>
      <c r="R463" s="70"/>
      <c r="S463" s="75"/>
      <c r="T463" s="7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15">
      <c r="A464" s="120"/>
      <c r="B464" s="81"/>
      <c r="C464" s="70"/>
      <c r="D464" s="62"/>
      <c r="E464" s="11"/>
      <c r="F464" s="12"/>
      <c r="G464" s="70"/>
      <c r="H464" s="70"/>
      <c r="I464" s="70"/>
      <c r="J464" s="142"/>
      <c r="K464" s="71"/>
      <c r="L464" s="72"/>
      <c r="M464" s="73"/>
      <c r="N464" s="74"/>
      <c r="O464" s="74"/>
      <c r="P464" s="73"/>
      <c r="Q464" s="70"/>
      <c r="R464" s="70"/>
      <c r="S464" s="75"/>
      <c r="T464" s="7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15">
      <c r="A465" s="120"/>
      <c r="B465" s="81"/>
      <c r="C465" s="70"/>
      <c r="D465" s="62"/>
      <c r="E465" s="11"/>
      <c r="F465" s="12"/>
      <c r="G465" s="70"/>
      <c r="H465" s="70"/>
      <c r="I465" s="70"/>
      <c r="J465" s="142"/>
      <c r="K465" s="71"/>
      <c r="L465" s="72"/>
      <c r="M465" s="73"/>
      <c r="N465" s="74"/>
      <c r="O465" s="74"/>
      <c r="P465" s="73"/>
      <c r="Q465" s="70"/>
      <c r="R465" s="70"/>
      <c r="S465" s="75"/>
      <c r="T465" s="7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15">
      <c r="A466" s="120"/>
      <c r="B466" s="81"/>
      <c r="C466" s="70"/>
      <c r="D466" s="62"/>
      <c r="E466" s="11"/>
      <c r="F466" s="12"/>
      <c r="G466" s="70"/>
      <c r="H466" s="70"/>
      <c r="I466" s="70"/>
      <c r="J466" s="142"/>
      <c r="K466" s="71"/>
      <c r="L466" s="72"/>
      <c r="M466" s="73"/>
      <c r="N466" s="74"/>
      <c r="O466" s="74"/>
      <c r="P466" s="73"/>
      <c r="Q466" s="70"/>
      <c r="R466" s="70"/>
      <c r="S466" s="75"/>
      <c r="T466" s="7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15">
      <c r="A467" s="120"/>
      <c r="B467" s="81"/>
      <c r="C467" s="70"/>
      <c r="D467" s="62"/>
      <c r="E467" s="11"/>
      <c r="F467" s="12"/>
      <c r="G467" s="70"/>
      <c r="H467" s="70"/>
      <c r="I467" s="70"/>
      <c r="J467" s="142"/>
      <c r="K467" s="71"/>
      <c r="L467" s="72"/>
      <c r="M467" s="73"/>
      <c r="N467" s="74"/>
      <c r="O467" s="74"/>
      <c r="P467" s="73"/>
      <c r="Q467" s="70"/>
      <c r="R467" s="70"/>
      <c r="S467" s="75"/>
      <c r="T467" s="7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15">
      <c r="A468" s="120"/>
      <c r="B468" s="81"/>
      <c r="C468" s="70"/>
      <c r="D468" s="62"/>
      <c r="E468" s="11"/>
      <c r="F468" s="12"/>
      <c r="G468" s="70"/>
      <c r="H468" s="70"/>
      <c r="I468" s="70"/>
      <c r="J468" s="142"/>
      <c r="K468" s="71"/>
      <c r="L468" s="72"/>
      <c r="M468" s="73"/>
      <c r="N468" s="74"/>
      <c r="O468" s="74"/>
      <c r="P468" s="73"/>
      <c r="Q468" s="70"/>
      <c r="R468" s="70"/>
      <c r="S468" s="75"/>
      <c r="T468" s="7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15">
      <c r="A469" s="120"/>
      <c r="B469" s="81"/>
      <c r="C469" s="70"/>
      <c r="D469" s="62"/>
      <c r="E469" s="11"/>
      <c r="F469" s="12"/>
      <c r="G469" s="70"/>
      <c r="H469" s="70"/>
      <c r="I469" s="70"/>
      <c r="J469" s="142"/>
      <c r="K469" s="71"/>
      <c r="L469" s="72"/>
      <c r="M469" s="73"/>
      <c r="N469" s="74"/>
      <c r="O469" s="74"/>
      <c r="P469" s="73"/>
      <c r="Q469" s="70"/>
      <c r="R469" s="70"/>
      <c r="S469" s="75"/>
      <c r="T469" s="7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15">
      <c r="A470" s="120"/>
      <c r="B470" s="81"/>
      <c r="C470" s="70"/>
      <c r="D470" s="62"/>
      <c r="E470" s="11"/>
      <c r="F470" s="12"/>
      <c r="G470" s="70"/>
      <c r="H470" s="70"/>
      <c r="I470" s="70"/>
      <c r="J470" s="142"/>
      <c r="K470" s="71"/>
      <c r="L470" s="72"/>
      <c r="M470" s="73"/>
      <c r="N470" s="74"/>
      <c r="O470" s="74"/>
      <c r="P470" s="73"/>
      <c r="Q470" s="70"/>
      <c r="R470" s="70"/>
      <c r="S470" s="75"/>
      <c r="T470" s="7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15">
      <c r="A471" s="120"/>
      <c r="B471" s="81"/>
      <c r="C471" s="70"/>
      <c r="D471" s="62"/>
      <c r="E471" s="11"/>
      <c r="F471" s="12"/>
      <c r="G471" s="70"/>
      <c r="H471" s="70"/>
      <c r="I471" s="70"/>
      <c r="J471" s="142"/>
      <c r="K471" s="71"/>
      <c r="L471" s="72"/>
      <c r="M471" s="73"/>
      <c r="N471" s="74"/>
      <c r="O471" s="74"/>
      <c r="P471" s="73"/>
      <c r="Q471" s="70"/>
      <c r="R471" s="70"/>
      <c r="S471" s="75"/>
      <c r="T471" s="7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15">
      <c r="A472" s="120"/>
      <c r="B472" s="81"/>
      <c r="C472" s="70"/>
      <c r="D472" s="62"/>
      <c r="E472" s="11"/>
      <c r="F472" s="12"/>
      <c r="G472" s="70"/>
      <c r="H472" s="70"/>
      <c r="I472" s="70"/>
      <c r="J472" s="142"/>
      <c r="K472" s="71"/>
      <c r="L472" s="72"/>
      <c r="M472" s="73"/>
      <c r="N472" s="74"/>
      <c r="O472" s="74"/>
      <c r="P472" s="73"/>
      <c r="Q472" s="70"/>
      <c r="R472" s="70"/>
      <c r="S472" s="75"/>
      <c r="T472" s="7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8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15">
      <c r="A473" s="120"/>
      <c r="B473" s="81"/>
      <c r="C473" s="70"/>
      <c r="D473" s="62"/>
      <c r="E473" s="11"/>
      <c r="F473" s="12"/>
      <c r="G473" s="70"/>
      <c r="H473" s="70"/>
      <c r="I473" s="70"/>
      <c r="J473" s="142"/>
      <c r="K473" s="71"/>
      <c r="L473" s="72"/>
      <c r="M473" s="73"/>
      <c r="N473" s="74"/>
      <c r="O473" s="74"/>
      <c r="P473" s="73"/>
      <c r="Q473" s="70"/>
      <c r="R473" s="70"/>
      <c r="S473" s="75"/>
      <c r="T473" s="7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8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15">
      <c r="A474" s="120"/>
      <c r="B474" s="81"/>
      <c r="C474" s="70"/>
      <c r="D474" s="62"/>
      <c r="E474" s="11"/>
      <c r="F474" s="12"/>
      <c r="G474" s="70"/>
      <c r="H474" s="70"/>
      <c r="I474" s="70"/>
      <c r="J474" s="142"/>
      <c r="K474" s="71"/>
      <c r="L474" s="72"/>
      <c r="M474" s="73"/>
      <c r="N474" s="74"/>
      <c r="O474" s="74"/>
      <c r="P474" s="73"/>
      <c r="Q474" s="70"/>
      <c r="R474" s="70"/>
      <c r="S474" s="75"/>
      <c r="T474" s="7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8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15">
      <c r="A475" s="120"/>
      <c r="B475" s="81"/>
      <c r="C475" s="70"/>
      <c r="D475" s="62"/>
      <c r="E475" s="11"/>
      <c r="F475" s="12"/>
      <c r="G475" s="70"/>
      <c r="H475" s="70"/>
      <c r="I475" s="70"/>
      <c r="J475" s="142"/>
      <c r="K475" s="71"/>
      <c r="L475" s="72"/>
      <c r="M475" s="73"/>
      <c r="N475" s="74"/>
      <c r="O475" s="74"/>
      <c r="P475" s="73"/>
      <c r="Q475" s="70"/>
      <c r="R475" s="70"/>
      <c r="S475" s="75"/>
      <c r="T475" s="7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8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15">
      <c r="A476" s="120"/>
      <c r="B476" s="81"/>
      <c r="C476" s="70"/>
      <c r="D476" s="62"/>
      <c r="E476" s="11"/>
      <c r="F476" s="12"/>
      <c r="G476" s="70"/>
      <c r="H476" s="70"/>
      <c r="I476" s="70"/>
      <c r="J476" s="142"/>
      <c r="K476" s="71"/>
      <c r="L476" s="72"/>
      <c r="M476" s="73"/>
      <c r="N476" s="74"/>
      <c r="O476" s="74"/>
      <c r="P476" s="73"/>
      <c r="Q476" s="70"/>
      <c r="R476" s="70"/>
      <c r="S476" s="75"/>
      <c r="T476" s="7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8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15">
      <c r="A477" s="120"/>
      <c r="B477" s="81"/>
      <c r="C477" s="70"/>
      <c r="D477" s="62"/>
      <c r="E477" s="11"/>
      <c r="F477" s="12"/>
      <c r="G477" s="70"/>
      <c r="H477" s="70"/>
      <c r="I477" s="70"/>
      <c r="J477" s="142"/>
      <c r="K477" s="71"/>
      <c r="L477" s="72"/>
      <c r="M477" s="73"/>
      <c r="N477" s="74"/>
      <c r="O477" s="74"/>
      <c r="P477" s="73"/>
      <c r="Q477" s="70"/>
      <c r="R477" s="70"/>
      <c r="S477" s="75"/>
      <c r="T477" s="7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8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15">
      <c r="A478" s="120"/>
      <c r="B478" s="81"/>
      <c r="C478" s="70"/>
      <c r="D478" s="62"/>
      <c r="E478" s="11"/>
      <c r="F478" s="12"/>
      <c r="G478" s="70"/>
      <c r="H478" s="70"/>
      <c r="I478" s="70"/>
      <c r="J478" s="142"/>
      <c r="K478" s="71"/>
      <c r="L478" s="72"/>
      <c r="M478" s="73"/>
      <c r="N478" s="74"/>
      <c r="O478" s="74"/>
      <c r="P478" s="73"/>
      <c r="Q478" s="70"/>
      <c r="R478" s="70"/>
      <c r="S478" s="75"/>
      <c r="T478" s="7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8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15">
      <c r="A479" s="120"/>
      <c r="B479" s="81"/>
      <c r="C479" s="70"/>
      <c r="D479" s="62"/>
      <c r="E479" s="11"/>
      <c r="F479" s="12"/>
      <c r="G479" s="70"/>
      <c r="H479" s="70"/>
      <c r="I479" s="70"/>
      <c r="J479" s="142"/>
      <c r="K479" s="71"/>
      <c r="L479" s="72"/>
      <c r="M479" s="73"/>
      <c r="N479" s="74"/>
      <c r="O479" s="74"/>
      <c r="P479" s="73"/>
      <c r="Q479" s="70"/>
      <c r="R479" s="70"/>
      <c r="S479" s="75"/>
      <c r="T479" s="7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8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15">
      <c r="A480" s="120"/>
      <c r="B480" s="81"/>
      <c r="C480" s="70"/>
      <c r="D480" s="62"/>
      <c r="E480" s="11"/>
      <c r="F480" s="12"/>
      <c r="G480" s="70"/>
      <c r="H480" s="70"/>
      <c r="I480" s="70"/>
      <c r="J480" s="142"/>
      <c r="K480" s="71"/>
      <c r="L480" s="72"/>
      <c r="M480" s="73"/>
      <c r="N480" s="74"/>
      <c r="O480" s="74"/>
      <c r="P480" s="73"/>
      <c r="Q480" s="70"/>
      <c r="R480" s="70"/>
      <c r="S480" s="75"/>
      <c r="T480" s="7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8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15">
      <c r="A481" s="120"/>
      <c r="B481" s="81"/>
      <c r="C481" s="70"/>
      <c r="D481" s="62"/>
      <c r="E481" s="11"/>
      <c r="F481" s="12"/>
      <c r="G481" s="70"/>
      <c r="H481" s="70"/>
      <c r="I481" s="70"/>
      <c r="J481" s="142"/>
      <c r="K481" s="71"/>
      <c r="L481" s="72"/>
      <c r="M481" s="73"/>
      <c r="N481" s="74"/>
      <c r="O481" s="74"/>
      <c r="P481" s="73"/>
      <c r="Q481" s="70"/>
      <c r="R481" s="70"/>
      <c r="S481" s="75"/>
      <c r="T481" s="7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8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15">
      <c r="A482" s="120"/>
      <c r="B482" s="81"/>
      <c r="C482" s="70"/>
      <c r="D482" s="62"/>
      <c r="E482" s="11"/>
      <c r="F482" s="12"/>
      <c r="G482" s="70"/>
      <c r="H482" s="70"/>
      <c r="I482" s="70"/>
      <c r="J482" s="142"/>
      <c r="K482" s="71"/>
      <c r="L482" s="72"/>
      <c r="M482" s="73"/>
      <c r="N482" s="74"/>
      <c r="O482" s="74"/>
      <c r="P482" s="73"/>
      <c r="Q482" s="70"/>
      <c r="R482" s="70"/>
      <c r="S482" s="75"/>
      <c r="T482" s="7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8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15">
      <c r="A483" s="120"/>
      <c r="B483" s="81"/>
      <c r="C483" s="70"/>
      <c r="D483" s="62"/>
      <c r="E483" s="11"/>
      <c r="F483" s="12"/>
      <c r="G483" s="70"/>
      <c r="H483" s="70"/>
      <c r="I483" s="70"/>
      <c r="J483" s="142"/>
      <c r="K483" s="71"/>
      <c r="L483" s="72"/>
      <c r="M483" s="73"/>
      <c r="N483" s="74"/>
      <c r="O483" s="74"/>
      <c r="P483" s="73"/>
      <c r="Q483" s="70"/>
      <c r="R483" s="70"/>
      <c r="S483" s="75"/>
      <c r="T483" s="7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8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15">
      <c r="A484" s="120"/>
      <c r="B484" s="81"/>
      <c r="C484" s="70"/>
      <c r="D484" s="62"/>
      <c r="E484" s="11"/>
      <c r="F484" s="12"/>
      <c r="G484" s="70"/>
      <c r="H484" s="70"/>
      <c r="I484" s="70"/>
      <c r="J484" s="142"/>
      <c r="K484" s="71"/>
      <c r="L484" s="72"/>
      <c r="M484" s="73"/>
      <c r="N484" s="74"/>
      <c r="O484" s="74"/>
      <c r="P484" s="73"/>
      <c r="Q484" s="70"/>
      <c r="R484" s="70"/>
      <c r="S484" s="75"/>
      <c r="T484" s="7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8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15">
      <c r="A485" s="120"/>
      <c r="B485" s="81"/>
      <c r="C485" s="70"/>
      <c r="D485" s="62"/>
      <c r="E485" s="11"/>
      <c r="F485" s="12"/>
      <c r="G485" s="70"/>
      <c r="H485" s="70"/>
      <c r="I485" s="70"/>
      <c r="J485" s="142"/>
      <c r="K485" s="71"/>
      <c r="L485" s="72"/>
      <c r="M485" s="73"/>
      <c r="N485" s="74"/>
      <c r="O485" s="74"/>
      <c r="P485" s="73"/>
      <c r="Q485" s="70"/>
      <c r="R485" s="70"/>
      <c r="S485" s="75"/>
      <c r="T485" s="7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8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15">
      <c r="A486" s="120"/>
      <c r="B486" s="81"/>
      <c r="C486" s="70"/>
      <c r="D486" s="62"/>
      <c r="E486" s="11"/>
      <c r="F486" s="12"/>
      <c r="G486" s="70"/>
      <c r="H486" s="70"/>
      <c r="I486" s="70"/>
      <c r="J486" s="142"/>
      <c r="K486" s="71"/>
      <c r="L486" s="72"/>
      <c r="M486" s="73"/>
      <c r="N486" s="74"/>
      <c r="O486" s="74"/>
      <c r="P486" s="73"/>
      <c r="Q486" s="70"/>
      <c r="R486" s="70"/>
      <c r="S486" s="75"/>
      <c r="T486" s="7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8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15">
      <c r="A487" s="120"/>
      <c r="B487" s="81"/>
      <c r="C487" s="70"/>
      <c r="D487" s="62"/>
      <c r="E487" s="11"/>
      <c r="F487" s="12"/>
      <c r="G487" s="70"/>
      <c r="H487" s="70"/>
      <c r="I487" s="70"/>
      <c r="J487" s="142"/>
      <c r="K487" s="71"/>
      <c r="L487" s="72"/>
      <c r="M487" s="73"/>
      <c r="N487" s="74"/>
      <c r="O487" s="74"/>
      <c r="P487" s="73"/>
      <c r="Q487" s="70"/>
      <c r="R487" s="70"/>
      <c r="S487" s="75"/>
      <c r="T487" s="7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8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15">
      <c r="A488" s="120"/>
      <c r="B488" s="81"/>
      <c r="C488" s="70"/>
      <c r="D488" s="62"/>
      <c r="E488" s="11"/>
      <c r="F488" s="12"/>
      <c r="G488" s="70"/>
      <c r="H488" s="70"/>
      <c r="I488" s="70"/>
      <c r="J488" s="142"/>
      <c r="K488" s="71"/>
      <c r="L488" s="72"/>
      <c r="M488" s="73"/>
      <c r="N488" s="74"/>
      <c r="O488" s="74"/>
      <c r="P488" s="73"/>
      <c r="Q488" s="70"/>
      <c r="R488" s="70"/>
      <c r="S488" s="75"/>
      <c r="T488" s="7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8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15">
      <c r="A489" s="120"/>
      <c r="B489" s="81"/>
      <c r="C489" s="70"/>
      <c r="D489" s="62"/>
      <c r="E489" s="11"/>
      <c r="F489" s="12"/>
      <c r="G489" s="70"/>
      <c r="H489" s="70"/>
      <c r="I489" s="70"/>
      <c r="J489" s="142"/>
      <c r="K489" s="71"/>
      <c r="L489" s="72"/>
      <c r="M489" s="73"/>
      <c r="N489" s="74"/>
      <c r="O489" s="74"/>
      <c r="P489" s="73"/>
      <c r="Q489" s="70"/>
      <c r="R489" s="70"/>
      <c r="S489" s="75"/>
      <c r="T489" s="7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8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15">
      <c r="A490" s="120"/>
      <c r="B490" s="81"/>
      <c r="C490" s="70"/>
      <c r="D490" s="62"/>
      <c r="E490" s="11"/>
      <c r="F490" s="12"/>
      <c r="G490" s="70"/>
      <c r="H490" s="70"/>
      <c r="I490" s="70"/>
      <c r="J490" s="142"/>
      <c r="K490" s="71"/>
      <c r="L490" s="72"/>
      <c r="M490" s="73"/>
      <c r="N490" s="74"/>
      <c r="O490" s="74"/>
      <c r="P490" s="73"/>
      <c r="Q490" s="70"/>
      <c r="R490" s="70"/>
      <c r="S490" s="75"/>
      <c r="T490" s="7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8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15">
      <c r="A491" s="120"/>
      <c r="B491" s="81"/>
      <c r="C491" s="70"/>
      <c r="D491" s="62"/>
      <c r="E491" s="11"/>
      <c r="F491" s="12"/>
      <c r="G491" s="70"/>
      <c r="H491" s="70"/>
      <c r="I491" s="70"/>
      <c r="J491" s="142"/>
      <c r="K491" s="71"/>
      <c r="L491" s="72"/>
      <c r="M491" s="73"/>
      <c r="N491" s="74"/>
      <c r="O491" s="74"/>
      <c r="P491" s="73"/>
      <c r="Q491" s="70"/>
      <c r="R491" s="70"/>
      <c r="S491" s="75"/>
      <c r="T491" s="7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8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15">
      <c r="A492" s="120"/>
      <c r="B492" s="81"/>
      <c r="C492" s="70"/>
      <c r="D492" s="62"/>
      <c r="E492" s="11"/>
      <c r="F492" s="12"/>
      <c r="G492" s="70"/>
      <c r="H492" s="70"/>
      <c r="I492" s="70"/>
      <c r="J492" s="142"/>
      <c r="K492" s="71"/>
      <c r="L492" s="72"/>
      <c r="M492" s="73"/>
      <c r="N492" s="74"/>
      <c r="O492" s="74"/>
      <c r="P492" s="73"/>
      <c r="Q492" s="70"/>
      <c r="R492" s="70"/>
      <c r="S492" s="75"/>
      <c r="T492" s="7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8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15">
      <c r="A493" s="120"/>
      <c r="B493" s="81"/>
      <c r="C493" s="70"/>
      <c r="D493" s="62"/>
      <c r="E493" s="11"/>
      <c r="F493" s="12"/>
      <c r="G493" s="70"/>
      <c r="H493" s="70"/>
      <c r="I493" s="70"/>
      <c r="J493" s="142"/>
      <c r="K493" s="71"/>
      <c r="L493" s="72"/>
      <c r="M493" s="73"/>
      <c r="N493" s="74"/>
      <c r="O493" s="74"/>
      <c r="P493" s="73"/>
      <c r="Q493" s="70"/>
      <c r="R493" s="70"/>
      <c r="S493" s="75"/>
      <c r="T493" s="7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8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15">
      <c r="A494" s="120"/>
      <c r="B494" s="81"/>
      <c r="C494" s="70"/>
      <c r="D494" s="62"/>
      <c r="E494" s="11"/>
      <c r="F494" s="12"/>
      <c r="G494" s="70"/>
      <c r="H494" s="70"/>
      <c r="I494" s="70"/>
      <c r="J494" s="142"/>
      <c r="K494" s="71"/>
      <c r="L494" s="72"/>
      <c r="M494" s="73"/>
      <c r="N494" s="74"/>
      <c r="O494" s="74"/>
      <c r="P494" s="73"/>
      <c r="Q494" s="70"/>
      <c r="R494" s="70"/>
      <c r="S494" s="75"/>
      <c r="T494" s="7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15">
      <c r="A495" s="120"/>
      <c r="B495" s="81"/>
      <c r="C495" s="70"/>
      <c r="D495" s="62"/>
      <c r="E495" s="11"/>
      <c r="F495" s="12"/>
      <c r="G495" s="70"/>
      <c r="H495" s="70"/>
      <c r="I495" s="70"/>
      <c r="J495" s="142"/>
      <c r="K495" s="71"/>
      <c r="L495" s="72"/>
      <c r="M495" s="73"/>
      <c r="N495" s="74"/>
      <c r="O495" s="74"/>
      <c r="P495" s="73"/>
      <c r="Q495" s="70"/>
      <c r="R495" s="70"/>
      <c r="S495" s="75"/>
      <c r="T495" s="7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15">
      <c r="A496" s="120"/>
      <c r="B496" s="81"/>
      <c r="C496" s="70"/>
      <c r="D496" s="62"/>
      <c r="E496" s="11"/>
      <c r="F496" s="12"/>
      <c r="G496" s="70"/>
      <c r="H496" s="70"/>
      <c r="I496" s="70"/>
      <c r="J496" s="142"/>
      <c r="K496" s="71"/>
      <c r="L496" s="72"/>
      <c r="M496" s="73"/>
      <c r="N496" s="74"/>
      <c r="O496" s="74"/>
      <c r="P496" s="73"/>
      <c r="Q496" s="70"/>
      <c r="R496" s="70"/>
      <c r="S496" s="75"/>
      <c r="T496" s="7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15">
      <c r="A497" s="120"/>
      <c r="B497" s="81"/>
      <c r="C497" s="70"/>
      <c r="D497" s="62"/>
      <c r="E497" s="11"/>
      <c r="F497" s="12"/>
      <c r="G497" s="70"/>
      <c r="H497" s="70"/>
      <c r="I497" s="70"/>
      <c r="J497" s="142"/>
      <c r="K497" s="71"/>
      <c r="L497" s="72"/>
      <c r="M497" s="73"/>
      <c r="N497" s="74"/>
      <c r="O497" s="74"/>
      <c r="P497" s="73"/>
      <c r="Q497" s="70"/>
      <c r="R497" s="70"/>
      <c r="S497" s="75"/>
      <c r="T497" s="7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15">
      <c r="A498" s="120"/>
      <c r="B498" s="81"/>
      <c r="C498" s="70"/>
      <c r="D498" s="62"/>
      <c r="E498" s="11"/>
      <c r="F498" s="12"/>
      <c r="G498" s="70"/>
      <c r="H498" s="70"/>
      <c r="I498" s="70"/>
      <c r="J498" s="142"/>
      <c r="K498" s="71"/>
      <c r="L498" s="72"/>
      <c r="M498" s="73"/>
      <c r="N498" s="74"/>
      <c r="O498" s="74"/>
      <c r="P498" s="73"/>
      <c r="Q498" s="70"/>
      <c r="R498" s="70"/>
      <c r="S498" s="75"/>
      <c r="T498" s="7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15">
      <c r="A499" s="120"/>
      <c r="B499" s="81"/>
      <c r="C499" s="70"/>
      <c r="D499" s="62"/>
      <c r="E499" s="11"/>
      <c r="F499" s="12"/>
      <c r="G499" s="70"/>
      <c r="H499" s="70"/>
      <c r="I499" s="70"/>
      <c r="J499" s="142"/>
      <c r="K499" s="71"/>
      <c r="L499" s="72"/>
      <c r="M499" s="73"/>
      <c r="N499" s="74"/>
      <c r="O499" s="74"/>
      <c r="P499" s="73"/>
      <c r="Q499" s="70"/>
      <c r="R499" s="70"/>
      <c r="S499" s="75"/>
      <c r="T499" s="7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15">
      <c r="A500" s="120"/>
      <c r="B500" s="81"/>
      <c r="C500" s="70"/>
      <c r="D500" s="62"/>
      <c r="E500" s="11"/>
      <c r="F500" s="12"/>
      <c r="G500" s="70"/>
      <c r="H500" s="70"/>
      <c r="I500" s="70"/>
      <c r="J500" s="142"/>
      <c r="K500" s="71"/>
      <c r="L500" s="72"/>
      <c r="M500" s="73"/>
      <c r="N500" s="74"/>
      <c r="O500" s="74"/>
      <c r="P500" s="73"/>
      <c r="Q500" s="70"/>
      <c r="R500" s="70"/>
      <c r="S500" s="75"/>
      <c r="T500" s="7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15">
      <c r="A501" s="120"/>
      <c r="B501" s="81"/>
      <c r="C501" s="70"/>
      <c r="D501" s="62"/>
      <c r="E501" s="11"/>
      <c r="F501" s="12"/>
      <c r="G501" s="70"/>
      <c r="H501" s="70"/>
      <c r="I501" s="70"/>
      <c r="J501" s="142"/>
      <c r="K501" s="71"/>
      <c r="L501" s="72"/>
      <c r="M501" s="73"/>
      <c r="N501" s="74"/>
      <c r="O501" s="74"/>
      <c r="P501" s="73"/>
      <c r="Q501" s="70"/>
      <c r="R501" s="70"/>
      <c r="S501" s="75"/>
      <c r="T501" s="7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15">
      <c r="A502" s="120"/>
      <c r="B502" s="81"/>
      <c r="C502" s="70"/>
      <c r="D502" s="62"/>
      <c r="E502" s="11"/>
      <c r="F502" s="12"/>
      <c r="G502" s="70"/>
      <c r="H502" s="70"/>
      <c r="I502" s="70"/>
      <c r="J502" s="142"/>
      <c r="K502" s="71"/>
      <c r="L502" s="72"/>
      <c r="M502" s="73"/>
      <c r="N502" s="74"/>
      <c r="O502" s="74"/>
      <c r="P502" s="73"/>
      <c r="Q502" s="70"/>
      <c r="R502" s="70"/>
      <c r="S502" s="75"/>
      <c r="T502" s="7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8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15">
      <c r="A503" s="120"/>
      <c r="B503" s="81"/>
      <c r="C503" s="70"/>
      <c r="D503" s="62"/>
      <c r="E503" s="11"/>
      <c r="F503" s="12"/>
      <c r="G503" s="70"/>
      <c r="H503" s="70"/>
      <c r="I503" s="70"/>
      <c r="J503" s="142"/>
      <c r="K503" s="71"/>
      <c r="L503" s="72"/>
      <c r="M503" s="73"/>
      <c r="N503" s="74"/>
      <c r="O503" s="74"/>
      <c r="P503" s="73"/>
      <c r="Q503" s="70"/>
      <c r="R503" s="70"/>
      <c r="S503" s="75"/>
      <c r="T503" s="7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8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15">
      <c r="A504" s="120"/>
      <c r="B504" s="81"/>
      <c r="C504" s="70"/>
      <c r="D504" s="62"/>
      <c r="E504" s="11"/>
      <c r="F504" s="12"/>
      <c r="G504" s="70"/>
      <c r="H504" s="70"/>
      <c r="I504" s="70"/>
      <c r="J504" s="142"/>
      <c r="K504" s="71"/>
      <c r="L504" s="72"/>
      <c r="M504" s="73"/>
      <c r="N504" s="74"/>
      <c r="O504" s="74"/>
      <c r="P504" s="73"/>
      <c r="Q504" s="70"/>
      <c r="R504" s="70"/>
      <c r="S504" s="75"/>
      <c r="T504" s="7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8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15">
      <c r="A505" s="120"/>
      <c r="B505" s="81"/>
      <c r="C505" s="70"/>
      <c r="D505" s="62"/>
      <c r="E505" s="11"/>
      <c r="F505" s="12"/>
      <c r="G505" s="70"/>
      <c r="H505" s="70"/>
      <c r="I505" s="70"/>
      <c r="J505" s="142"/>
      <c r="K505" s="71"/>
      <c r="L505" s="72"/>
      <c r="M505" s="73"/>
      <c r="N505" s="74"/>
      <c r="O505" s="74"/>
      <c r="P505" s="73"/>
      <c r="Q505" s="70"/>
      <c r="R505" s="70"/>
      <c r="S505" s="75"/>
      <c r="T505" s="7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8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15">
      <c r="A506" s="120"/>
      <c r="B506" s="81"/>
      <c r="C506" s="70"/>
      <c r="D506" s="62"/>
      <c r="E506" s="11"/>
      <c r="F506" s="12"/>
      <c r="G506" s="70"/>
      <c r="H506" s="70"/>
      <c r="I506" s="70"/>
      <c r="J506" s="142"/>
      <c r="K506" s="71"/>
      <c r="L506" s="72"/>
      <c r="M506" s="73"/>
      <c r="N506" s="74"/>
      <c r="O506" s="74"/>
      <c r="P506" s="73"/>
      <c r="Q506" s="70"/>
      <c r="R506" s="70"/>
      <c r="S506" s="75"/>
      <c r="T506" s="7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8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15">
      <c r="A507" s="120"/>
      <c r="B507" s="81"/>
      <c r="C507" s="70"/>
      <c r="D507" s="62"/>
      <c r="E507" s="11"/>
      <c r="F507" s="12"/>
      <c r="G507" s="70"/>
      <c r="H507" s="70"/>
      <c r="I507" s="70"/>
      <c r="J507" s="142"/>
      <c r="K507" s="71"/>
      <c r="L507" s="72"/>
      <c r="M507" s="73"/>
      <c r="N507" s="74"/>
      <c r="O507" s="74"/>
      <c r="P507" s="73"/>
      <c r="Q507" s="70"/>
      <c r="R507" s="70"/>
      <c r="S507" s="75"/>
      <c r="T507" s="7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8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15">
      <c r="A508" s="120"/>
      <c r="B508" s="81"/>
      <c r="C508" s="70"/>
      <c r="D508" s="62"/>
      <c r="E508" s="11"/>
      <c r="F508" s="12"/>
      <c r="G508" s="70"/>
      <c r="H508" s="70"/>
      <c r="I508" s="70"/>
      <c r="J508" s="142"/>
      <c r="K508" s="71"/>
      <c r="L508" s="72"/>
      <c r="M508" s="73"/>
      <c r="N508" s="74"/>
      <c r="O508" s="74"/>
      <c r="P508" s="73"/>
      <c r="Q508" s="70"/>
      <c r="R508" s="70"/>
      <c r="S508" s="75"/>
      <c r="T508" s="7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8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15">
      <c r="A509" s="120"/>
      <c r="B509" s="81"/>
      <c r="C509" s="70"/>
      <c r="D509" s="62"/>
      <c r="E509" s="11"/>
      <c r="F509" s="12"/>
      <c r="G509" s="70"/>
      <c r="H509" s="70"/>
      <c r="I509" s="70"/>
      <c r="J509" s="142"/>
      <c r="K509" s="71"/>
      <c r="L509" s="72"/>
      <c r="M509" s="73"/>
      <c r="N509" s="74"/>
      <c r="O509" s="74"/>
      <c r="P509" s="73"/>
      <c r="Q509" s="70"/>
      <c r="R509" s="70"/>
      <c r="S509" s="75"/>
      <c r="T509" s="7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8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15">
      <c r="A510" s="120"/>
      <c r="B510" s="81"/>
      <c r="C510" s="70"/>
      <c r="D510" s="62"/>
      <c r="E510" s="11"/>
      <c r="F510" s="12"/>
      <c r="G510" s="70"/>
      <c r="H510" s="70"/>
      <c r="I510" s="70"/>
      <c r="J510" s="142"/>
      <c r="K510" s="71"/>
      <c r="L510" s="72"/>
      <c r="M510" s="73"/>
      <c r="N510" s="74"/>
      <c r="O510" s="74"/>
      <c r="P510" s="73"/>
      <c r="Q510" s="70"/>
      <c r="R510" s="70"/>
      <c r="S510" s="75"/>
      <c r="T510" s="7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8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15">
      <c r="A511" s="120"/>
      <c r="B511" s="81"/>
      <c r="C511" s="70"/>
      <c r="D511" s="62"/>
      <c r="E511" s="11"/>
      <c r="F511" s="12"/>
      <c r="G511" s="70"/>
      <c r="H511" s="70"/>
      <c r="I511" s="70"/>
      <c r="J511" s="142"/>
      <c r="K511" s="71"/>
      <c r="L511" s="72"/>
      <c r="M511" s="73"/>
      <c r="N511" s="74"/>
      <c r="O511" s="74"/>
      <c r="P511" s="73"/>
      <c r="Q511" s="70"/>
      <c r="R511" s="70"/>
      <c r="S511" s="75"/>
      <c r="T511" s="7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8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15">
      <c r="A512" s="120"/>
      <c r="B512" s="81"/>
      <c r="C512" s="70"/>
      <c r="D512" s="62"/>
      <c r="E512" s="11"/>
      <c r="F512" s="12"/>
      <c r="G512" s="70"/>
      <c r="H512" s="70"/>
      <c r="I512" s="70"/>
      <c r="J512" s="142"/>
      <c r="K512" s="71"/>
      <c r="L512" s="72"/>
      <c r="M512" s="73"/>
      <c r="N512" s="74"/>
      <c r="O512" s="74"/>
      <c r="P512" s="73"/>
      <c r="Q512" s="70"/>
      <c r="R512" s="70"/>
      <c r="S512" s="75"/>
      <c r="T512" s="7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8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15">
      <c r="A513" s="120"/>
      <c r="B513" s="81"/>
      <c r="C513" s="70"/>
      <c r="D513" s="62"/>
      <c r="E513" s="11"/>
      <c r="F513" s="12"/>
      <c r="G513" s="70"/>
      <c r="H513" s="70"/>
      <c r="I513" s="70"/>
      <c r="J513" s="142"/>
      <c r="K513" s="71"/>
      <c r="L513" s="72"/>
      <c r="M513" s="73"/>
      <c r="N513" s="74"/>
      <c r="O513" s="74"/>
      <c r="P513" s="73"/>
      <c r="Q513" s="70"/>
      <c r="R513" s="70"/>
      <c r="S513" s="75"/>
      <c r="T513" s="7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8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15">
      <c r="A514" s="120"/>
      <c r="B514" s="81"/>
      <c r="C514" s="70"/>
      <c r="D514" s="62"/>
      <c r="E514" s="11"/>
      <c r="F514" s="12"/>
      <c r="G514" s="70"/>
      <c r="H514" s="70"/>
      <c r="I514" s="70"/>
      <c r="J514" s="142"/>
      <c r="K514" s="71"/>
      <c r="L514" s="72"/>
      <c r="M514" s="73"/>
      <c r="N514" s="74"/>
      <c r="O514" s="74"/>
      <c r="P514" s="73"/>
      <c r="Q514" s="70"/>
      <c r="R514" s="70"/>
      <c r="S514" s="75"/>
      <c r="T514" s="7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8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15">
      <c r="A515" s="120"/>
      <c r="B515" s="81"/>
      <c r="C515" s="70"/>
      <c r="D515" s="62"/>
      <c r="E515" s="11"/>
      <c r="F515" s="12"/>
      <c r="G515" s="70"/>
      <c r="H515" s="70"/>
      <c r="I515" s="70"/>
      <c r="J515" s="142"/>
      <c r="K515" s="71"/>
      <c r="L515" s="72"/>
      <c r="M515" s="73"/>
      <c r="N515" s="74"/>
      <c r="O515" s="74"/>
      <c r="P515" s="73"/>
      <c r="Q515" s="70"/>
      <c r="R515" s="70"/>
      <c r="S515" s="75"/>
      <c r="T515" s="7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8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15">
      <c r="A516" s="120"/>
      <c r="B516" s="81"/>
      <c r="C516" s="70"/>
      <c r="D516" s="62"/>
      <c r="E516" s="11"/>
      <c r="F516" s="12"/>
      <c r="G516" s="70"/>
      <c r="H516" s="70"/>
      <c r="I516" s="70"/>
      <c r="J516" s="142"/>
      <c r="K516" s="71"/>
      <c r="L516" s="72"/>
      <c r="M516" s="73"/>
      <c r="N516" s="74"/>
      <c r="O516" s="74"/>
      <c r="P516" s="73"/>
      <c r="Q516" s="70"/>
      <c r="R516" s="70"/>
      <c r="S516" s="75"/>
      <c r="T516" s="7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8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15">
      <c r="A517" s="120"/>
      <c r="B517" s="81"/>
      <c r="C517" s="70"/>
      <c r="D517" s="62"/>
      <c r="E517" s="11"/>
      <c r="F517" s="12"/>
      <c r="G517" s="70"/>
      <c r="H517" s="70"/>
      <c r="I517" s="70"/>
      <c r="J517" s="142"/>
      <c r="K517" s="71"/>
      <c r="L517" s="72"/>
      <c r="M517" s="73"/>
      <c r="N517" s="74"/>
      <c r="O517" s="74"/>
      <c r="P517" s="73"/>
      <c r="Q517" s="70"/>
      <c r="R517" s="70"/>
      <c r="S517" s="75"/>
      <c r="T517" s="7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8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15">
      <c r="A518" s="120"/>
      <c r="B518" s="81"/>
      <c r="C518" s="70"/>
      <c r="D518" s="62"/>
      <c r="E518" s="11"/>
      <c r="F518" s="12"/>
      <c r="G518" s="70"/>
      <c r="H518" s="70"/>
      <c r="I518" s="70"/>
      <c r="J518" s="142"/>
      <c r="K518" s="71"/>
      <c r="L518" s="72"/>
      <c r="M518" s="73"/>
      <c r="N518" s="74"/>
      <c r="O518" s="74"/>
      <c r="P518" s="73"/>
      <c r="Q518" s="70"/>
      <c r="R518" s="70"/>
      <c r="S518" s="75"/>
      <c r="T518" s="7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8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15">
      <c r="A519" s="120"/>
      <c r="B519" s="81"/>
      <c r="C519" s="70"/>
      <c r="D519" s="62"/>
      <c r="E519" s="11"/>
      <c r="F519" s="12"/>
      <c r="G519" s="70"/>
      <c r="H519" s="70"/>
      <c r="I519" s="70"/>
      <c r="J519" s="142"/>
      <c r="K519" s="71"/>
      <c r="L519" s="72"/>
      <c r="M519" s="73"/>
      <c r="N519" s="74"/>
      <c r="O519" s="74"/>
      <c r="P519" s="73"/>
      <c r="Q519" s="70"/>
      <c r="R519" s="70"/>
      <c r="S519" s="75"/>
      <c r="T519" s="7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8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15">
      <c r="A520" s="120"/>
      <c r="B520" s="81"/>
      <c r="C520" s="70"/>
      <c r="D520" s="62"/>
      <c r="E520" s="11"/>
      <c r="F520" s="12"/>
      <c r="G520" s="70"/>
      <c r="H520" s="70"/>
      <c r="I520" s="70"/>
      <c r="J520" s="142"/>
      <c r="K520" s="71"/>
      <c r="L520" s="72"/>
      <c r="M520" s="73"/>
      <c r="N520" s="74"/>
      <c r="O520" s="74"/>
      <c r="P520" s="73"/>
      <c r="Q520" s="70"/>
      <c r="R520" s="70"/>
      <c r="S520" s="75"/>
      <c r="T520" s="7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8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15">
      <c r="A521" s="120"/>
      <c r="B521" s="81"/>
      <c r="C521" s="70"/>
      <c r="D521" s="62"/>
      <c r="E521" s="11"/>
      <c r="F521" s="12"/>
      <c r="G521" s="70"/>
      <c r="H521" s="70"/>
      <c r="I521" s="70"/>
      <c r="J521" s="142"/>
      <c r="K521" s="71"/>
      <c r="L521" s="72"/>
      <c r="M521" s="73"/>
      <c r="N521" s="74"/>
      <c r="O521" s="74"/>
      <c r="P521" s="73"/>
      <c r="Q521" s="70"/>
      <c r="R521" s="70"/>
      <c r="S521" s="75"/>
      <c r="T521" s="7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8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15">
      <c r="A522" s="120"/>
      <c r="B522" s="81"/>
      <c r="C522" s="70"/>
      <c r="D522" s="62"/>
      <c r="E522" s="11"/>
      <c r="F522" s="12"/>
      <c r="G522" s="70"/>
      <c r="H522" s="70"/>
      <c r="I522" s="70"/>
      <c r="J522" s="142"/>
      <c r="K522" s="71"/>
      <c r="L522" s="72"/>
      <c r="M522" s="73"/>
      <c r="N522" s="74"/>
      <c r="O522" s="74"/>
      <c r="P522" s="73"/>
      <c r="Q522" s="70"/>
      <c r="R522" s="70"/>
      <c r="S522" s="75"/>
      <c r="T522" s="7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8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15">
      <c r="A523" s="120"/>
      <c r="B523" s="81"/>
      <c r="C523" s="70"/>
      <c r="D523" s="62"/>
      <c r="E523" s="11"/>
      <c r="F523" s="12"/>
      <c r="G523" s="70"/>
      <c r="H523" s="70"/>
      <c r="I523" s="70"/>
      <c r="J523" s="142"/>
      <c r="K523" s="71"/>
      <c r="L523" s="72"/>
      <c r="M523" s="73"/>
      <c r="N523" s="74"/>
      <c r="O523" s="74"/>
      <c r="P523" s="73"/>
      <c r="Q523" s="70"/>
      <c r="R523" s="70"/>
      <c r="S523" s="75"/>
      <c r="T523" s="7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8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15">
      <c r="A524" s="120"/>
      <c r="B524" s="81"/>
      <c r="C524" s="70"/>
      <c r="D524" s="62"/>
      <c r="E524" s="11"/>
      <c r="F524" s="12"/>
      <c r="G524" s="70"/>
      <c r="H524" s="70"/>
      <c r="I524" s="70"/>
      <c r="J524" s="142"/>
      <c r="K524" s="71"/>
      <c r="L524" s="72"/>
      <c r="M524" s="73"/>
      <c r="N524" s="74"/>
      <c r="O524" s="74"/>
      <c r="P524" s="73"/>
      <c r="Q524" s="70"/>
      <c r="R524" s="70"/>
      <c r="S524" s="75"/>
      <c r="T524" s="7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8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15">
      <c r="A525" s="120"/>
      <c r="B525" s="81"/>
      <c r="C525" s="70"/>
      <c r="D525" s="62"/>
      <c r="E525" s="11"/>
      <c r="F525" s="12"/>
      <c r="G525" s="70"/>
      <c r="H525" s="70"/>
      <c r="I525" s="70"/>
      <c r="J525" s="142"/>
      <c r="K525" s="71"/>
      <c r="L525" s="72"/>
      <c r="M525" s="73"/>
      <c r="N525" s="74"/>
      <c r="O525" s="74"/>
      <c r="P525" s="73"/>
      <c r="Q525" s="70"/>
      <c r="R525" s="70"/>
      <c r="S525" s="75"/>
      <c r="T525" s="7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8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15">
      <c r="A526" s="120"/>
      <c r="B526" s="81"/>
      <c r="C526" s="70"/>
      <c r="D526" s="62"/>
      <c r="E526" s="11"/>
      <c r="F526" s="12"/>
      <c r="G526" s="70"/>
      <c r="H526" s="70"/>
      <c r="I526" s="70"/>
      <c r="J526" s="142"/>
      <c r="K526" s="71"/>
      <c r="L526" s="72"/>
      <c r="M526" s="73"/>
      <c r="N526" s="74"/>
      <c r="O526" s="74"/>
      <c r="P526" s="73"/>
      <c r="Q526" s="70"/>
      <c r="R526" s="70"/>
      <c r="S526" s="75"/>
      <c r="T526" s="7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15">
      <c r="A527" s="120"/>
      <c r="B527" s="81"/>
      <c r="C527" s="70"/>
      <c r="D527" s="62"/>
      <c r="E527" s="11"/>
      <c r="F527" s="12"/>
      <c r="G527" s="70"/>
      <c r="H527" s="70"/>
      <c r="I527" s="70"/>
      <c r="J527" s="142"/>
      <c r="K527" s="71"/>
      <c r="L527" s="72"/>
      <c r="M527" s="73"/>
      <c r="N527" s="74"/>
      <c r="O527" s="74"/>
      <c r="P527" s="73"/>
      <c r="Q527" s="70"/>
      <c r="R527" s="70"/>
      <c r="S527" s="75"/>
      <c r="T527" s="7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15">
      <c r="A528" s="120"/>
      <c r="B528" s="81"/>
      <c r="C528" s="70"/>
      <c r="D528" s="62"/>
      <c r="E528" s="11"/>
      <c r="F528" s="12"/>
      <c r="G528" s="70"/>
      <c r="H528" s="70"/>
      <c r="I528" s="70"/>
      <c r="J528" s="142"/>
      <c r="K528" s="71"/>
      <c r="L528" s="72"/>
      <c r="M528" s="73"/>
      <c r="N528" s="74"/>
      <c r="O528" s="74"/>
      <c r="P528" s="73"/>
      <c r="Q528" s="70"/>
      <c r="R528" s="70"/>
      <c r="S528" s="75"/>
      <c r="T528" s="7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15">
      <c r="A529" s="120"/>
      <c r="B529" s="81"/>
      <c r="C529" s="70"/>
      <c r="D529" s="62"/>
      <c r="E529" s="11"/>
      <c r="F529" s="12"/>
      <c r="G529" s="70"/>
      <c r="H529" s="70"/>
      <c r="I529" s="70"/>
      <c r="J529" s="142"/>
      <c r="K529" s="71"/>
      <c r="L529" s="72"/>
      <c r="M529" s="73"/>
      <c r="N529" s="74"/>
      <c r="O529" s="74"/>
      <c r="P529" s="73"/>
      <c r="Q529" s="70"/>
      <c r="R529" s="70"/>
      <c r="S529" s="75"/>
      <c r="T529" s="7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15">
      <c r="A530" s="120"/>
      <c r="B530" s="81"/>
      <c r="C530" s="70"/>
      <c r="D530" s="62"/>
      <c r="E530" s="11"/>
      <c r="F530" s="12"/>
      <c r="G530" s="70"/>
      <c r="H530" s="70"/>
      <c r="I530" s="70"/>
      <c r="J530" s="142"/>
      <c r="K530" s="71"/>
      <c r="L530" s="72"/>
      <c r="M530" s="73"/>
      <c r="N530" s="74"/>
      <c r="O530" s="74"/>
      <c r="P530" s="73"/>
      <c r="Q530" s="70"/>
      <c r="R530" s="70"/>
      <c r="S530" s="75"/>
      <c r="T530" s="7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15">
      <c r="A531" s="120"/>
      <c r="B531" s="81"/>
      <c r="C531" s="70"/>
      <c r="D531" s="62"/>
      <c r="E531" s="11"/>
      <c r="F531" s="12"/>
      <c r="G531" s="70"/>
      <c r="H531" s="70"/>
      <c r="I531" s="70"/>
      <c r="J531" s="142"/>
      <c r="K531" s="71"/>
      <c r="L531" s="72"/>
      <c r="M531" s="73"/>
      <c r="N531" s="74"/>
      <c r="O531" s="74"/>
      <c r="P531" s="73"/>
      <c r="Q531" s="70"/>
      <c r="R531" s="70"/>
      <c r="S531" s="75"/>
      <c r="T531" s="7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15">
      <c r="A532" s="120"/>
      <c r="B532" s="81"/>
      <c r="C532" s="70"/>
      <c r="D532" s="62"/>
      <c r="E532" s="11"/>
      <c r="F532" s="12"/>
      <c r="G532" s="70"/>
      <c r="H532" s="70"/>
      <c r="I532" s="70"/>
      <c r="J532" s="142"/>
      <c r="K532" s="71"/>
      <c r="L532" s="72"/>
      <c r="M532" s="73"/>
      <c r="N532" s="74"/>
      <c r="O532" s="74"/>
      <c r="P532" s="73"/>
      <c r="Q532" s="70"/>
      <c r="R532" s="70"/>
      <c r="S532" s="75"/>
      <c r="T532" s="7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15">
      <c r="A533" s="120"/>
      <c r="B533" s="81"/>
      <c r="C533" s="70"/>
      <c r="D533" s="62"/>
      <c r="E533" s="11"/>
      <c r="F533" s="12"/>
      <c r="G533" s="70"/>
      <c r="H533" s="70"/>
      <c r="I533" s="70"/>
      <c r="J533" s="142"/>
      <c r="K533" s="71"/>
      <c r="L533" s="72"/>
      <c r="M533" s="73"/>
      <c r="N533" s="74"/>
      <c r="O533" s="74"/>
      <c r="P533" s="73"/>
      <c r="Q533" s="70"/>
      <c r="R533" s="70"/>
      <c r="S533" s="75"/>
      <c r="T533" s="7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15">
      <c r="A534" s="120"/>
      <c r="B534" s="81"/>
      <c r="C534" s="70"/>
      <c r="D534" s="62"/>
      <c r="E534" s="11"/>
      <c r="F534" s="12"/>
      <c r="G534" s="70"/>
      <c r="H534" s="70"/>
      <c r="I534" s="70"/>
      <c r="J534" s="142"/>
      <c r="K534" s="71"/>
      <c r="L534" s="72"/>
      <c r="M534" s="73"/>
      <c r="N534" s="74"/>
      <c r="O534" s="74"/>
      <c r="P534" s="73"/>
      <c r="Q534" s="70"/>
      <c r="R534" s="70"/>
      <c r="S534" s="75"/>
      <c r="T534" s="7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8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15">
      <c r="A535" s="120"/>
      <c r="B535" s="81"/>
      <c r="C535" s="70"/>
      <c r="D535" s="62"/>
      <c r="E535" s="11"/>
      <c r="F535" s="12"/>
      <c r="G535" s="70"/>
      <c r="H535" s="70"/>
      <c r="I535" s="70"/>
      <c r="J535" s="142"/>
      <c r="K535" s="71"/>
      <c r="L535" s="72"/>
      <c r="M535" s="73"/>
      <c r="N535" s="74"/>
      <c r="O535" s="74"/>
      <c r="P535" s="73"/>
      <c r="Q535" s="70"/>
      <c r="R535" s="70"/>
      <c r="S535" s="75"/>
      <c r="T535" s="7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8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15">
      <c r="A536" s="120"/>
      <c r="B536" s="81"/>
      <c r="C536" s="70"/>
      <c r="D536" s="62"/>
      <c r="E536" s="11"/>
      <c r="F536" s="12"/>
      <c r="G536" s="70"/>
      <c r="H536" s="70"/>
      <c r="I536" s="70"/>
      <c r="J536" s="142"/>
      <c r="K536" s="71"/>
      <c r="L536" s="72"/>
      <c r="M536" s="73"/>
      <c r="N536" s="74"/>
      <c r="O536" s="74"/>
      <c r="P536" s="73"/>
      <c r="Q536" s="70"/>
      <c r="R536" s="70"/>
      <c r="S536" s="75"/>
      <c r="T536" s="7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8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15">
      <c r="A537" s="120"/>
      <c r="B537" s="81"/>
      <c r="C537" s="70"/>
      <c r="D537" s="62"/>
      <c r="E537" s="11"/>
      <c r="F537" s="12"/>
      <c r="G537" s="70"/>
      <c r="H537" s="70"/>
      <c r="I537" s="70"/>
      <c r="J537" s="142"/>
      <c r="K537" s="71"/>
      <c r="L537" s="72"/>
      <c r="M537" s="73"/>
      <c r="N537" s="74"/>
      <c r="O537" s="74"/>
      <c r="P537" s="73"/>
      <c r="Q537" s="70"/>
      <c r="R537" s="70"/>
      <c r="S537" s="75"/>
      <c r="T537" s="7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8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15">
      <c r="A538" s="120"/>
      <c r="B538" s="81"/>
      <c r="C538" s="70"/>
      <c r="D538" s="62"/>
      <c r="E538" s="11"/>
      <c r="F538" s="12"/>
      <c r="G538" s="70"/>
      <c r="H538" s="70"/>
      <c r="I538" s="70"/>
      <c r="J538" s="142"/>
      <c r="K538" s="71"/>
      <c r="L538" s="72"/>
      <c r="M538" s="73"/>
      <c r="N538" s="74"/>
      <c r="O538" s="74"/>
      <c r="P538" s="73"/>
      <c r="Q538" s="70"/>
      <c r="R538" s="70"/>
      <c r="S538" s="75"/>
      <c r="T538" s="7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8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15">
      <c r="A539" s="120"/>
      <c r="B539" s="81"/>
      <c r="C539" s="70"/>
      <c r="D539" s="62"/>
      <c r="E539" s="11"/>
      <c r="F539" s="12"/>
      <c r="G539" s="70"/>
      <c r="H539" s="70"/>
      <c r="I539" s="70"/>
      <c r="J539" s="142"/>
      <c r="K539" s="71"/>
      <c r="L539" s="72"/>
      <c r="M539" s="73"/>
      <c r="N539" s="74"/>
      <c r="O539" s="74"/>
      <c r="P539" s="73"/>
      <c r="Q539" s="70"/>
      <c r="R539" s="70"/>
      <c r="S539" s="75"/>
      <c r="T539" s="7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8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15">
      <c r="A540" s="120"/>
      <c r="B540" s="81"/>
      <c r="C540" s="70"/>
      <c r="D540" s="62"/>
      <c r="E540" s="11"/>
      <c r="F540" s="12"/>
      <c r="G540" s="70"/>
      <c r="H540" s="70"/>
      <c r="I540" s="70"/>
      <c r="J540" s="142"/>
      <c r="K540" s="71"/>
      <c r="L540" s="72"/>
      <c r="M540" s="73"/>
      <c r="N540" s="74"/>
      <c r="O540" s="74"/>
      <c r="P540" s="73"/>
      <c r="Q540" s="70"/>
      <c r="R540" s="70"/>
      <c r="S540" s="75"/>
      <c r="T540" s="7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8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15">
      <c r="A541" s="120"/>
      <c r="B541" s="81"/>
      <c r="C541" s="70"/>
      <c r="D541" s="62"/>
      <c r="E541" s="11"/>
      <c r="F541" s="12"/>
      <c r="G541" s="70"/>
      <c r="H541" s="70"/>
      <c r="I541" s="70"/>
      <c r="J541" s="142"/>
      <c r="K541" s="71"/>
      <c r="L541" s="72"/>
      <c r="M541" s="73"/>
      <c r="N541" s="74"/>
      <c r="O541" s="74"/>
      <c r="P541" s="73"/>
      <c r="Q541" s="70"/>
      <c r="R541" s="70"/>
      <c r="S541" s="75"/>
      <c r="T541" s="7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8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15">
      <c r="A542" s="120"/>
      <c r="B542" s="81"/>
      <c r="C542" s="70"/>
      <c r="D542" s="62"/>
      <c r="E542" s="11"/>
      <c r="F542" s="12"/>
      <c r="G542" s="70"/>
      <c r="H542" s="70"/>
      <c r="I542" s="70"/>
      <c r="J542" s="142"/>
      <c r="K542" s="71"/>
      <c r="L542" s="72"/>
      <c r="M542" s="73"/>
      <c r="N542" s="74"/>
      <c r="O542" s="74"/>
      <c r="P542" s="73"/>
      <c r="Q542" s="70"/>
      <c r="R542" s="70"/>
      <c r="S542" s="75"/>
      <c r="T542" s="7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8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15">
      <c r="A543" s="120"/>
      <c r="B543" s="81"/>
      <c r="C543" s="70"/>
      <c r="D543" s="62"/>
      <c r="E543" s="11"/>
      <c r="F543" s="12"/>
      <c r="G543" s="70"/>
      <c r="H543" s="70"/>
      <c r="I543" s="70"/>
      <c r="J543" s="142"/>
      <c r="K543" s="71"/>
      <c r="L543" s="72"/>
      <c r="M543" s="73"/>
      <c r="N543" s="74"/>
      <c r="O543" s="74"/>
      <c r="P543" s="73"/>
      <c r="Q543" s="70"/>
      <c r="R543" s="70"/>
      <c r="S543" s="75"/>
      <c r="T543" s="7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15">
      <c r="A544" s="120"/>
      <c r="B544" s="81"/>
      <c r="C544" s="70"/>
      <c r="D544" s="62"/>
      <c r="E544" s="11"/>
      <c r="F544" s="12"/>
      <c r="G544" s="70"/>
      <c r="H544" s="70"/>
      <c r="I544" s="70"/>
      <c r="J544" s="142"/>
      <c r="K544" s="71"/>
      <c r="L544" s="72"/>
      <c r="M544" s="73"/>
      <c r="N544" s="74"/>
      <c r="O544" s="74"/>
      <c r="P544" s="73"/>
      <c r="Q544" s="70"/>
      <c r="R544" s="70"/>
      <c r="S544" s="75"/>
      <c r="T544" s="7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1:198" x14ac:dyDescent="0.15">
      <c r="A545" s="120"/>
      <c r="B545" s="81"/>
      <c r="C545" s="70"/>
      <c r="D545" s="62"/>
      <c r="E545" s="11"/>
      <c r="F545" s="12"/>
      <c r="G545" s="70"/>
      <c r="H545" s="70"/>
      <c r="I545" s="70"/>
      <c r="J545" s="142"/>
      <c r="K545" s="71"/>
      <c r="L545" s="72"/>
      <c r="M545" s="73"/>
      <c r="N545" s="74"/>
      <c r="O545" s="74"/>
      <c r="P545" s="73"/>
      <c r="Q545" s="70"/>
      <c r="R545" s="70"/>
      <c r="S545" s="75"/>
      <c r="T545" s="7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1:198" x14ac:dyDescent="0.15">
      <c r="A546" s="120"/>
      <c r="B546" s="81"/>
      <c r="C546" s="70"/>
      <c r="D546" s="62"/>
      <c r="E546" s="11"/>
      <c r="F546" s="12"/>
      <c r="G546" s="70"/>
      <c r="H546" s="70"/>
      <c r="I546" s="70"/>
      <c r="J546" s="142"/>
      <c r="K546" s="71"/>
      <c r="L546" s="72"/>
      <c r="M546" s="73"/>
      <c r="N546" s="74"/>
      <c r="O546" s="74"/>
      <c r="P546" s="73"/>
      <c r="Q546" s="70"/>
      <c r="R546" s="70"/>
      <c r="S546" s="75"/>
      <c r="T546" s="7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8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1:198" x14ac:dyDescent="0.15">
      <c r="A547" s="120"/>
      <c r="B547" s="81"/>
      <c r="C547" s="70"/>
      <c r="D547" s="62"/>
      <c r="E547" s="11"/>
      <c r="F547" s="12"/>
      <c r="G547" s="70"/>
      <c r="H547" s="70"/>
      <c r="I547" s="70"/>
      <c r="J547" s="142"/>
      <c r="K547" s="71"/>
      <c r="L547" s="72"/>
      <c r="M547" s="73"/>
      <c r="N547" s="74"/>
      <c r="O547" s="74"/>
      <c r="P547" s="73"/>
      <c r="Q547" s="70"/>
      <c r="R547" s="70"/>
      <c r="S547" s="75"/>
      <c r="T547" s="7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8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1:198" x14ac:dyDescent="0.15">
      <c r="A548" s="120"/>
      <c r="B548" s="81"/>
      <c r="C548" s="70"/>
      <c r="D548" s="62"/>
      <c r="E548" s="11"/>
      <c r="F548" s="12"/>
      <c r="G548" s="70"/>
      <c r="H548" s="70"/>
      <c r="I548" s="70"/>
      <c r="J548" s="142"/>
      <c r="K548" s="71"/>
      <c r="L548" s="72"/>
      <c r="M548" s="73"/>
      <c r="N548" s="74"/>
      <c r="O548" s="74"/>
      <c r="P548" s="73"/>
      <c r="Q548" s="70"/>
      <c r="R548" s="70"/>
      <c r="S548" s="75"/>
      <c r="T548" s="7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1:198" x14ac:dyDescent="0.15">
      <c r="A549" s="120"/>
      <c r="B549" s="81"/>
      <c r="C549" s="70"/>
      <c r="D549" s="62"/>
      <c r="E549" s="11"/>
      <c r="F549" s="12"/>
      <c r="G549" s="70"/>
      <c r="H549" s="70"/>
      <c r="I549" s="70"/>
      <c r="J549" s="142"/>
      <c r="K549" s="71"/>
      <c r="L549" s="72"/>
      <c r="M549" s="73"/>
      <c r="N549" s="74"/>
      <c r="O549" s="74"/>
      <c r="P549" s="73"/>
      <c r="Q549" s="70"/>
      <c r="R549" s="70"/>
      <c r="S549" s="75"/>
      <c r="T549" s="7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1:198" x14ac:dyDescent="0.15">
      <c r="A550" s="120"/>
      <c r="B550" s="81"/>
      <c r="C550" s="70"/>
      <c r="D550" s="62"/>
      <c r="E550" s="11"/>
      <c r="F550" s="12"/>
      <c r="G550" s="70"/>
      <c r="H550" s="70"/>
      <c r="I550" s="70"/>
      <c r="J550" s="142"/>
      <c r="K550" s="71"/>
      <c r="L550" s="72"/>
      <c r="M550" s="73"/>
      <c r="N550" s="74"/>
      <c r="O550" s="74"/>
      <c r="P550" s="73"/>
      <c r="Q550" s="70"/>
      <c r="R550" s="70"/>
      <c r="S550" s="75"/>
      <c r="T550" s="7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1:198" x14ac:dyDescent="0.15">
      <c r="A551" s="120"/>
      <c r="B551" s="81"/>
      <c r="C551" s="70"/>
      <c r="D551" s="62"/>
      <c r="E551" s="11"/>
      <c r="F551" s="12"/>
      <c r="G551" s="70"/>
      <c r="H551" s="70"/>
      <c r="I551" s="70"/>
      <c r="J551" s="142"/>
      <c r="K551" s="71"/>
      <c r="L551" s="72"/>
      <c r="M551" s="73"/>
      <c r="N551" s="74"/>
      <c r="O551" s="74"/>
      <c r="P551" s="73"/>
      <c r="Q551" s="70"/>
      <c r="R551" s="70"/>
      <c r="S551" s="75"/>
      <c r="T551" s="7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  <row r="552" spans="1:198" x14ac:dyDescent="0.15">
      <c r="A552" s="120"/>
      <c r="B552" s="81"/>
      <c r="C552" s="70"/>
      <c r="D552" s="62"/>
      <c r="E552" s="11"/>
      <c r="F552" s="12"/>
      <c r="G552" s="70"/>
      <c r="H552" s="70"/>
      <c r="I552" s="70"/>
      <c r="J552" s="142"/>
      <c r="K552" s="71"/>
      <c r="L552" s="72"/>
      <c r="M552" s="73"/>
      <c r="N552" s="74"/>
      <c r="O552" s="74"/>
      <c r="P552" s="73"/>
      <c r="Q552" s="70"/>
      <c r="R552" s="70"/>
      <c r="S552" s="75"/>
      <c r="T552" s="7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8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</row>
    <row r="553" spans="1:198" x14ac:dyDescent="0.15">
      <c r="A553" s="120"/>
      <c r="B553" s="81"/>
      <c r="C553" s="70"/>
      <c r="D553" s="62"/>
      <c r="E553" s="11"/>
      <c r="F553" s="12"/>
      <c r="G553" s="70"/>
      <c r="H553" s="70"/>
      <c r="I553" s="70"/>
      <c r="J553" s="142"/>
      <c r="K553" s="71"/>
      <c r="L553" s="72"/>
      <c r="M553" s="73"/>
      <c r="N553" s="74"/>
      <c r="O553" s="74"/>
      <c r="P553" s="73"/>
      <c r="Q553" s="70"/>
      <c r="R553" s="70"/>
      <c r="S553" s="75"/>
      <c r="T553" s="7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8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</row>
    <row r="554" spans="1:198" x14ac:dyDescent="0.15">
      <c r="A554" s="120"/>
      <c r="B554" s="81"/>
      <c r="C554" s="70"/>
      <c r="D554" s="62"/>
      <c r="E554" s="11"/>
      <c r="F554" s="12"/>
      <c r="G554" s="70"/>
      <c r="H554" s="70"/>
      <c r="I554" s="70"/>
      <c r="J554" s="142"/>
      <c r="K554" s="71"/>
      <c r="L554" s="72"/>
      <c r="M554" s="73"/>
      <c r="N554" s="74"/>
      <c r="O554" s="74"/>
      <c r="P554" s="73"/>
      <c r="Q554" s="70"/>
      <c r="R554" s="70"/>
      <c r="S554" s="75"/>
      <c r="T554" s="7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8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</row>
    <row r="555" spans="1:198" x14ac:dyDescent="0.15">
      <c r="A555" s="120"/>
      <c r="B555" s="81"/>
      <c r="C555" s="70"/>
      <c r="D555" s="62"/>
      <c r="E555" s="11"/>
      <c r="F555" s="12"/>
      <c r="G555" s="70"/>
      <c r="H555" s="70"/>
      <c r="I555" s="70"/>
      <c r="J555" s="142"/>
      <c r="K555" s="71"/>
      <c r="L555" s="72"/>
      <c r="M555" s="73"/>
      <c r="N555" s="74"/>
      <c r="O555" s="74"/>
      <c r="P555" s="73"/>
      <c r="Q555" s="70"/>
      <c r="R555" s="70"/>
      <c r="S555" s="75"/>
      <c r="T555" s="7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8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</row>
    <row r="556" spans="1:198" x14ac:dyDescent="0.15">
      <c r="A556" s="120"/>
      <c r="B556" s="81"/>
      <c r="C556" s="70"/>
      <c r="D556" s="62"/>
      <c r="E556" s="11"/>
      <c r="F556" s="12"/>
      <c r="G556" s="70"/>
      <c r="H556" s="70"/>
      <c r="I556" s="70"/>
      <c r="J556" s="142"/>
      <c r="K556" s="71"/>
      <c r="L556" s="72"/>
      <c r="M556" s="73"/>
      <c r="N556" s="74"/>
      <c r="O556" s="74"/>
      <c r="P556" s="73"/>
      <c r="Q556" s="70"/>
      <c r="R556" s="70"/>
      <c r="S556" s="75"/>
      <c r="T556" s="7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8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</row>
    <row r="557" spans="1:198" x14ac:dyDescent="0.15">
      <c r="A557" s="120"/>
      <c r="B557" s="81"/>
      <c r="C557" s="70"/>
      <c r="D557" s="62"/>
      <c r="E557" s="11"/>
      <c r="F557" s="12"/>
      <c r="G557" s="70"/>
      <c r="H557" s="70"/>
      <c r="I557" s="70"/>
      <c r="J557" s="142"/>
      <c r="K557" s="71"/>
      <c r="L557" s="72"/>
      <c r="M557" s="73"/>
      <c r="N557" s="74"/>
      <c r="O557" s="74"/>
      <c r="P557" s="73"/>
      <c r="Q557" s="70"/>
      <c r="R557" s="70"/>
      <c r="S557" s="75"/>
      <c r="T557" s="7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8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</row>
    <row r="558" spans="1:198" x14ac:dyDescent="0.15">
      <c r="A558" s="120"/>
      <c r="B558" s="81"/>
      <c r="C558" s="70"/>
      <c r="D558" s="62"/>
      <c r="E558" s="11"/>
      <c r="F558" s="12"/>
      <c r="G558" s="70"/>
      <c r="H558" s="70"/>
      <c r="I558" s="70"/>
      <c r="J558" s="142"/>
      <c r="K558" s="71"/>
      <c r="L558" s="72"/>
      <c r="M558" s="73"/>
      <c r="N558" s="74"/>
      <c r="O558" s="74"/>
      <c r="P558" s="73"/>
      <c r="Q558" s="70"/>
      <c r="R558" s="70"/>
      <c r="S558" s="75"/>
      <c r="T558" s="7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8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</row>
    <row r="559" spans="1:198" x14ac:dyDescent="0.15">
      <c r="A559" s="120"/>
      <c r="B559" s="81"/>
      <c r="C559" s="70"/>
      <c r="D559" s="62"/>
      <c r="E559" s="11"/>
      <c r="F559" s="12"/>
      <c r="G559" s="70"/>
      <c r="H559" s="70"/>
      <c r="I559" s="70"/>
      <c r="J559" s="142"/>
      <c r="K559" s="71"/>
      <c r="L559" s="72"/>
      <c r="M559" s="73"/>
      <c r="N559" s="74"/>
      <c r="O559" s="74"/>
      <c r="P559" s="73"/>
      <c r="Q559" s="70"/>
      <c r="R559" s="70"/>
      <c r="S559" s="75"/>
      <c r="T559" s="7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6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</row>
    <row r="560" spans="1:198" x14ac:dyDescent="0.15">
      <c r="A560" s="120"/>
      <c r="B560" s="81"/>
      <c r="C560" s="70"/>
      <c r="D560" s="62"/>
      <c r="E560" s="11"/>
      <c r="F560" s="12"/>
      <c r="G560" s="70"/>
      <c r="H560" s="70"/>
      <c r="I560" s="70"/>
      <c r="J560" s="142"/>
      <c r="K560" s="71"/>
      <c r="L560" s="72"/>
      <c r="M560" s="73"/>
      <c r="N560" s="74"/>
      <c r="O560" s="74"/>
      <c r="P560" s="73"/>
      <c r="Q560" s="70"/>
      <c r="R560" s="70"/>
      <c r="S560" s="75"/>
      <c r="T560" s="7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8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</row>
    <row r="561" spans="1:198" x14ac:dyDescent="0.15">
      <c r="A561" s="120"/>
      <c r="B561" s="81"/>
      <c r="C561" s="70"/>
      <c r="D561" s="62"/>
      <c r="E561" s="11"/>
      <c r="F561" s="12"/>
      <c r="G561" s="70"/>
      <c r="H561" s="70"/>
      <c r="I561" s="70"/>
      <c r="J561" s="142"/>
      <c r="K561" s="71"/>
      <c r="L561" s="72"/>
      <c r="M561" s="73"/>
      <c r="N561" s="74"/>
      <c r="O561" s="74"/>
      <c r="P561" s="73"/>
      <c r="Q561" s="70"/>
      <c r="R561" s="70"/>
      <c r="S561" s="75"/>
      <c r="T561" s="7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6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</row>
    <row r="562" spans="1:198" x14ac:dyDescent="0.15">
      <c r="A562" s="120"/>
      <c r="B562" s="81"/>
      <c r="C562" s="70"/>
      <c r="D562" s="62"/>
      <c r="E562" s="11"/>
      <c r="F562" s="12"/>
      <c r="G562" s="70"/>
      <c r="H562" s="70"/>
      <c r="I562" s="70"/>
      <c r="J562" s="142"/>
      <c r="K562" s="71"/>
      <c r="L562" s="72"/>
      <c r="M562" s="73"/>
      <c r="N562" s="74"/>
      <c r="O562" s="74"/>
      <c r="P562" s="73"/>
      <c r="Q562" s="70"/>
      <c r="R562" s="70"/>
      <c r="S562" s="75"/>
      <c r="T562" s="7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6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</row>
    <row r="563" spans="1:198" x14ac:dyDescent="0.15">
      <c r="A563" s="120"/>
      <c r="B563" s="81"/>
      <c r="C563" s="70"/>
      <c r="D563" s="62"/>
      <c r="E563" s="11"/>
      <c r="F563" s="12"/>
      <c r="G563" s="70"/>
      <c r="H563" s="70"/>
      <c r="I563" s="70"/>
      <c r="J563" s="142"/>
      <c r="K563" s="71"/>
      <c r="L563" s="72"/>
      <c r="M563" s="73"/>
      <c r="N563" s="74"/>
      <c r="O563" s="74"/>
      <c r="P563" s="73"/>
      <c r="Q563" s="70"/>
      <c r="R563" s="70"/>
      <c r="S563" s="75"/>
      <c r="T563" s="7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</row>
    <row r="564" spans="1:198" x14ac:dyDescent="0.15">
      <c r="A564" s="120"/>
      <c r="B564" s="81"/>
      <c r="C564" s="70"/>
      <c r="D564" s="62"/>
      <c r="E564" s="11"/>
      <c r="F564" s="12"/>
      <c r="G564" s="70"/>
      <c r="H564" s="70"/>
      <c r="I564" s="70"/>
      <c r="J564" s="142"/>
      <c r="K564" s="71"/>
      <c r="L564" s="72"/>
      <c r="M564" s="73"/>
      <c r="N564" s="74"/>
      <c r="O564" s="74"/>
      <c r="P564" s="73"/>
      <c r="Q564" s="70"/>
      <c r="R564" s="70"/>
      <c r="S564" s="75"/>
      <c r="T564" s="7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8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</row>
    <row r="565" spans="1:198" x14ac:dyDescent="0.15">
      <c r="A565" s="120"/>
      <c r="B565" s="81"/>
      <c r="C565" s="70"/>
      <c r="D565" s="62"/>
      <c r="E565" s="11"/>
      <c r="F565" s="12"/>
      <c r="G565" s="70"/>
      <c r="H565" s="70"/>
      <c r="I565" s="70"/>
      <c r="J565" s="142"/>
      <c r="K565" s="71"/>
      <c r="L565" s="72"/>
      <c r="M565" s="73"/>
      <c r="N565" s="74"/>
      <c r="O565" s="74"/>
      <c r="P565" s="73"/>
      <c r="Q565" s="70"/>
      <c r="R565" s="70"/>
      <c r="S565" s="75"/>
      <c r="T565" s="7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8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</row>
    <row r="566" spans="1:198" x14ac:dyDescent="0.15">
      <c r="A566" s="120"/>
      <c r="B566" s="81"/>
      <c r="C566" s="70"/>
      <c r="D566" s="62"/>
      <c r="E566" s="11"/>
      <c r="F566" s="12"/>
      <c r="G566" s="70"/>
      <c r="H566" s="70"/>
      <c r="I566" s="70"/>
      <c r="J566" s="142"/>
      <c r="K566" s="71"/>
      <c r="L566" s="72"/>
      <c r="M566" s="73"/>
      <c r="N566" s="74"/>
      <c r="O566" s="74"/>
      <c r="P566" s="73"/>
      <c r="Q566" s="70"/>
      <c r="R566" s="70"/>
      <c r="S566" s="75"/>
      <c r="T566" s="7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8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</row>
    <row r="567" spans="1:198" x14ac:dyDescent="0.15">
      <c r="A567" s="120"/>
      <c r="B567" s="81"/>
      <c r="C567" s="70"/>
      <c r="D567" s="62"/>
      <c r="E567" s="11"/>
      <c r="F567" s="12"/>
      <c r="G567" s="70"/>
      <c r="H567" s="70"/>
      <c r="I567" s="70"/>
      <c r="J567" s="142"/>
      <c r="K567" s="71"/>
      <c r="L567" s="72"/>
      <c r="M567" s="73"/>
      <c r="N567" s="74"/>
      <c r="O567" s="74"/>
      <c r="P567" s="73"/>
      <c r="Q567" s="70"/>
      <c r="R567" s="70"/>
      <c r="S567" s="75"/>
      <c r="T567" s="7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8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</row>
    <row r="568" spans="1:198" x14ac:dyDescent="0.15">
      <c r="A568" s="120"/>
      <c r="B568" s="81"/>
      <c r="C568" s="70"/>
      <c r="D568" s="62"/>
      <c r="E568" s="11"/>
      <c r="F568" s="12"/>
      <c r="G568" s="70"/>
      <c r="H568" s="70"/>
      <c r="I568" s="70"/>
      <c r="J568" s="142"/>
      <c r="K568" s="71"/>
      <c r="L568" s="72"/>
      <c r="M568" s="73"/>
      <c r="N568" s="74"/>
      <c r="O568" s="74"/>
      <c r="P568" s="73"/>
      <c r="Q568" s="70"/>
      <c r="R568" s="70"/>
      <c r="S568" s="75"/>
      <c r="T568" s="7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8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</row>
    <row r="569" spans="1:198" x14ac:dyDescent="0.15">
      <c r="A569" s="120"/>
      <c r="B569" s="81"/>
      <c r="C569" s="70"/>
      <c r="D569" s="62"/>
      <c r="E569" s="11"/>
      <c r="F569" s="12"/>
      <c r="G569" s="70"/>
      <c r="H569" s="70"/>
      <c r="I569" s="70"/>
      <c r="J569" s="142"/>
      <c r="K569" s="71"/>
      <c r="L569" s="72"/>
      <c r="M569" s="73"/>
      <c r="N569" s="74"/>
      <c r="O569" s="74"/>
      <c r="P569" s="73"/>
      <c r="Q569" s="70"/>
      <c r="R569" s="70"/>
      <c r="S569" s="75"/>
      <c r="T569" s="7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8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</row>
    <row r="570" spans="1:198" x14ac:dyDescent="0.15">
      <c r="A570" s="120"/>
      <c r="B570" s="81"/>
      <c r="C570" s="70"/>
      <c r="D570" s="62"/>
      <c r="E570" s="11"/>
      <c r="F570" s="12"/>
      <c r="G570" s="70"/>
      <c r="H570" s="70"/>
      <c r="I570" s="70"/>
      <c r="J570" s="142"/>
      <c r="K570" s="71"/>
      <c r="L570" s="72"/>
      <c r="M570" s="73"/>
      <c r="N570" s="74"/>
      <c r="O570" s="74"/>
      <c r="P570" s="73"/>
      <c r="Q570" s="70"/>
      <c r="R570" s="70"/>
      <c r="S570" s="75"/>
      <c r="T570" s="7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8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</row>
    <row r="571" spans="1:198" x14ac:dyDescent="0.15">
      <c r="A571" s="120"/>
      <c r="B571" s="81"/>
      <c r="C571" s="70"/>
      <c r="D571" s="62"/>
      <c r="E571" s="11"/>
      <c r="F571" s="12"/>
      <c r="G571" s="70"/>
      <c r="H571" s="70"/>
      <c r="I571" s="70"/>
      <c r="J571" s="142"/>
      <c r="K571" s="71"/>
      <c r="L571" s="72"/>
      <c r="M571" s="73"/>
      <c r="N571" s="74"/>
      <c r="O571" s="74"/>
      <c r="P571" s="73"/>
      <c r="Q571" s="70"/>
      <c r="R571" s="70"/>
      <c r="S571" s="75"/>
      <c r="T571" s="7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8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</row>
    <row r="572" spans="1:198" x14ac:dyDescent="0.15">
      <c r="A572" s="120"/>
      <c r="B572" s="81"/>
      <c r="C572" s="70"/>
      <c r="D572" s="62"/>
      <c r="E572" s="11"/>
      <c r="F572" s="12"/>
      <c r="G572" s="70"/>
      <c r="H572" s="70"/>
      <c r="I572" s="70"/>
      <c r="J572" s="142"/>
      <c r="K572" s="71"/>
      <c r="L572" s="72"/>
      <c r="M572" s="73"/>
      <c r="N572" s="74"/>
      <c r="O572" s="74"/>
      <c r="P572" s="73"/>
      <c r="Q572" s="70"/>
      <c r="R572" s="70"/>
      <c r="S572" s="75"/>
      <c r="T572" s="7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8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</row>
    <row r="573" spans="1:198" x14ac:dyDescent="0.15">
      <c r="A573" s="120"/>
      <c r="B573" s="81"/>
      <c r="C573" s="70"/>
      <c r="D573" s="62"/>
      <c r="E573" s="11"/>
      <c r="F573" s="12"/>
      <c r="G573" s="70"/>
      <c r="H573" s="70"/>
      <c r="I573" s="70"/>
      <c r="J573" s="142"/>
      <c r="K573" s="71"/>
      <c r="L573" s="72"/>
      <c r="M573" s="73"/>
      <c r="N573" s="74"/>
      <c r="O573" s="74"/>
      <c r="P573" s="73"/>
      <c r="Q573" s="70"/>
      <c r="R573" s="70"/>
      <c r="S573" s="75"/>
      <c r="T573" s="7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8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</row>
    <row r="574" spans="1:198" x14ac:dyDescent="0.15">
      <c r="A574" s="120"/>
      <c r="B574" s="81"/>
      <c r="C574" s="70"/>
      <c r="D574" s="62"/>
      <c r="E574" s="11"/>
      <c r="F574" s="12"/>
      <c r="G574" s="70"/>
      <c r="H574" s="70"/>
      <c r="I574" s="70"/>
      <c r="J574" s="142"/>
      <c r="K574" s="71"/>
      <c r="L574" s="72"/>
      <c r="M574" s="73"/>
      <c r="N574" s="74"/>
      <c r="O574" s="74"/>
      <c r="P574" s="73"/>
      <c r="Q574" s="70"/>
      <c r="R574" s="70"/>
      <c r="S574" s="75"/>
      <c r="T574" s="7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8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</row>
    <row r="575" spans="1:198" x14ac:dyDescent="0.15">
      <c r="A575" s="120"/>
      <c r="B575" s="81"/>
      <c r="C575" s="70"/>
      <c r="D575" s="62"/>
      <c r="E575" s="11"/>
      <c r="F575" s="12"/>
      <c r="G575" s="70"/>
      <c r="H575" s="70"/>
      <c r="I575" s="70"/>
      <c r="J575" s="142"/>
      <c r="K575" s="71"/>
      <c r="L575" s="72"/>
      <c r="M575" s="73"/>
      <c r="N575" s="74"/>
      <c r="O575" s="74"/>
      <c r="P575" s="73"/>
      <c r="Q575" s="70"/>
      <c r="R575" s="70"/>
      <c r="S575" s="75"/>
      <c r="T575" s="7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8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</row>
    <row r="576" spans="1:198" x14ac:dyDescent="0.15">
      <c r="A576" s="120"/>
      <c r="B576" s="81"/>
      <c r="C576" s="70"/>
      <c r="D576" s="62"/>
      <c r="E576" s="11"/>
      <c r="F576" s="12"/>
      <c r="G576" s="70"/>
      <c r="H576" s="70"/>
      <c r="I576" s="70"/>
      <c r="J576" s="142"/>
      <c r="K576" s="71"/>
      <c r="L576" s="72"/>
      <c r="M576" s="73"/>
      <c r="N576" s="74"/>
      <c r="O576" s="74"/>
      <c r="P576" s="73"/>
      <c r="Q576" s="70"/>
      <c r="R576" s="70"/>
      <c r="S576" s="75"/>
      <c r="T576" s="7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8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</row>
    <row r="577" spans="1:198" x14ac:dyDescent="0.15">
      <c r="A577" s="120"/>
      <c r="B577" s="81"/>
      <c r="C577" s="70"/>
      <c r="D577" s="62"/>
      <c r="E577" s="11"/>
      <c r="F577" s="12"/>
      <c r="G577" s="70"/>
      <c r="H577" s="70"/>
      <c r="I577" s="70"/>
      <c r="J577" s="142"/>
      <c r="K577" s="71"/>
      <c r="L577" s="72"/>
      <c r="M577" s="73"/>
      <c r="N577" s="74"/>
      <c r="O577" s="74"/>
      <c r="P577" s="73"/>
      <c r="Q577" s="70"/>
      <c r="R577" s="70"/>
      <c r="S577" s="75"/>
      <c r="T577" s="7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8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</row>
    <row r="578" spans="1:198" x14ac:dyDescent="0.15">
      <c r="A578" s="120"/>
      <c r="B578" s="81"/>
      <c r="C578" s="70"/>
      <c r="D578" s="62"/>
      <c r="E578" s="11"/>
      <c r="F578" s="12"/>
      <c r="G578" s="70"/>
      <c r="H578" s="70"/>
      <c r="I578" s="70"/>
      <c r="J578" s="142"/>
      <c r="K578" s="71"/>
      <c r="L578" s="72"/>
      <c r="M578" s="73"/>
      <c r="N578" s="74"/>
      <c r="O578" s="74"/>
      <c r="P578" s="73"/>
      <c r="Q578" s="70"/>
      <c r="R578" s="70"/>
      <c r="S578" s="75"/>
      <c r="T578" s="7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8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</row>
    <row r="579" spans="1:198" x14ac:dyDescent="0.15">
      <c r="A579" s="120"/>
      <c r="B579" s="81"/>
      <c r="C579" s="70"/>
      <c r="D579" s="62"/>
      <c r="E579" s="11"/>
      <c r="F579" s="12"/>
      <c r="G579" s="70"/>
      <c r="H579" s="70"/>
      <c r="I579" s="70"/>
      <c r="J579" s="142"/>
      <c r="K579" s="71"/>
      <c r="L579" s="72"/>
      <c r="M579" s="73"/>
      <c r="N579" s="74"/>
      <c r="O579" s="74"/>
      <c r="P579" s="73"/>
      <c r="Q579" s="70"/>
      <c r="R579" s="70"/>
      <c r="S579" s="75"/>
      <c r="T579" s="7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8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</row>
    <row r="580" spans="1:198" x14ac:dyDescent="0.15">
      <c r="A580" s="120"/>
      <c r="B580" s="81"/>
      <c r="C580" s="70"/>
      <c r="D580" s="62"/>
      <c r="E580" s="11"/>
      <c r="F580" s="12"/>
      <c r="G580" s="70"/>
      <c r="H580" s="70"/>
      <c r="I580" s="70"/>
      <c r="J580" s="142"/>
      <c r="K580" s="71"/>
      <c r="L580" s="72"/>
      <c r="M580" s="73"/>
      <c r="N580" s="74"/>
      <c r="O580" s="74"/>
      <c r="P580" s="73"/>
      <c r="Q580" s="70"/>
      <c r="R580" s="70"/>
      <c r="S580" s="75"/>
      <c r="T580" s="7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8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</row>
    <row r="581" spans="1:198" x14ac:dyDescent="0.15">
      <c r="A581" s="120"/>
      <c r="B581" s="81"/>
      <c r="C581" s="70"/>
      <c r="D581" s="62"/>
      <c r="E581" s="11"/>
      <c r="F581" s="12"/>
      <c r="G581" s="70"/>
      <c r="H581" s="70"/>
      <c r="I581" s="70"/>
      <c r="J581" s="142"/>
      <c r="K581" s="71"/>
      <c r="L581" s="72"/>
      <c r="M581" s="73"/>
      <c r="N581" s="74"/>
      <c r="O581" s="74"/>
      <c r="P581" s="73"/>
      <c r="Q581" s="70"/>
      <c r="R581" s="70"/>
      <c r="S581" s="75"/>
      <c r="T581" s="7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8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</row>
    <row r="582" spans="1:198" x14ac:dyDescent="0.15">
      <c r="A582" s="120"/>
      <c r="B582" s="81"/>
      <c r="C582" s="70"/>
      <c r="D582" s="62"/>
      <c r="E582" s="11"/>
      <c r="F582" s="12"/>
      <c r="G582" s="70"/>
      <c r="H582" s="70"/>
      <c r="I582" s="70"/>
      <c r="J582" s="142"/>
      <c r="K582" s="71"/>
      <c r="L582" s="72"/>
      <c r="M582" s="73"/>
      <c r="N582" s="74"/>
      <c r="O582" s="74"/>
      <c r="P582" s="73"/>
      <c r="Q582" s="70"/>
      <c r="R582" s="70"/>
      <c r="S582" s="75"/>
      <c r="T582" s="7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8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</row>
    <row r="583" spans="1:198" x14ac:dyDescent="0.15">
      <c r="A583" s="120"/>
      <c r="B583" s="81"/>
      <c r="C583" s="70"/>
      <c r="D583" s="62"/>
      <c r="E583" s="11"/>
      <c r="F583" s="12"/>
      <c r="G583" s="70"/>
      <c r="H583" s="70"/>
      <c r="I583" s="70"/>
      <c r="J583" s="142"/>
      <c r="K583" s="71"/>
      <c r="L583" s="72"/>
      <c r="M583" s="73"/>
      <c r="N583" s="74"/>
      <c r="O583" s="74"/>
      <c r="P583" s="73"/>
      <c r="Q583" s="70"/>
      <c r="R583" s="70"/>
      <c r="S583" s="75"/>
      <c r="T583" s="7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8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</row>
    <row r="584" spans="1:198" x14ac:dyDescent="0.15">
      <c r="A584" s="120"/>
      <c r="B584" s="81"/>
      <c r="C584" s="70"/>
      <c r="D584" s="62"/>
      <c r="E584" s="11"/>
      <c r="F584" s="12"/>
      <c r="G584" s="70"/>
      <c r="H584" s="70"/>
      <c r="I584" s="70"/>
      <c r="J584" s="142"/>
      <c r="K584" s="71"/>
      <c r="L584" s="72"/>
      <c r="M584" s="73"/>
      <c r="N584" s="74"/>
      <c r="O584" s="74"/>
      <c r="P584" s="73"/>
      <c r="Q584" s="70"/>
      <c r="R584" s="70"/>
      <c r="S584" s="75"/>
      <c r="T584" s="7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8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</row>
    <row r="585" spans="1:198" x14ac:dyDescent="0.15">
      <c r="A585" s="120"/>
      <c r="B585" s="81"/>
      <c r="C585" s="70"/>
      <c r="D585" s="62"/>
      <c r="E585" s="11"/>
      <c r="F585" s="12"/>
      <c r="G585" s="70"/>
      <c r="H585" s="70"/>
      <c r="I585" s="70"/>
      <c r="J585" s="142"/>
      <c r="K585" s="71"/>
      <c r="L585" s="72"/>
      <c r="M585" s="73"/>
      <c r="N585" s="74"/>
      <c r="O585" s="74"/>
      <c r="P585" s="73"/>
      <c r="Q585" s="70"/>
      <c r="R585" s="70"/>
      <c r="S585" s="75"/>
      <c r="T585" s="7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8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</row>
    <row r="586" spans="1:198" x14ac:dyDescent="0.15">
      <c r="A586" s="120"/>
      <c r="B586" s="81"/>
      <c r="C586" s="70"/>
      <c r="D586" s="62"/>
      <c r="E586" s="11"/>
      <c r="F586" s="12"/>
      <c r="G586" s="70"/>
      <c r="H586" s="70"/>
      <c r="I586" s="70"/>
      <c r="J586" s="142"/>
      <c r="K586" s="71"/>
      <c r="L586" s="72"/>
      <c r="M586" s="73"/>
      <c r="N586" s="74"/>
      <c r="O586" s="74"/>
      <c r="P586" s="73"/>
      <c r="Q586" s="70"/>
      <c r="R586" s="70"/>
      <c r="S586" s="75"/>
      <c r="T586" s="7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8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</row>
    <row r="587" spans="1:198" x14ac:dyDescent="0.15">
      <c r="A587" s="120"/>
      <c r="B587" s="81"/>
      <c r="C587" s="70"/>
      <c r="D587" s="62"/>
      <c r="E587" s="11"/>
      <c r="F587" s="12"/>
      <c r="G587" s="70"/>
      <c r="H587" s="70"/>
      <c r="I587" s="70"/>
      <c r="J587" s="142"/>
      <c r="K587" s="71"/>
      <c r="L587" s="72"/>
      <c r="M587" s="73"/>
      <c r="N587" s="74"/>
      <c r="O587" s="74"/>
      <c r="P587" s="73"/>
      <c r="Q587" s="70"/>
      <c r="R587" s="70"/>
      <c r="S587" s="75"/>
      <c r="T587" s="7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8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</row>
    <row r="588" spans="1:198" x14ac:dyDescent="0.15">
      <c r="A588" s="120"/>
      <c r="B588" s="81"/>
      <c r="C588" s="70"/>
      <c r="D588" s="62"/>
      <c r="E588" s="11"/>
      <c r="F588" s="12"/>
      <c r="G588" s="70"/>
      <c r="H588" s="70"/>
      <c r="I588" s="70"/>
      <c r="J588" s="142"/>
      <c r="K588" s="71"/>
      <c r="L588" s="72"/>
      <c r="M588" s="73"/>
      <c r="N588" s="74"/>
      <c r="O588" s="74"/>
      <c r="P588" s="73"/>
      <c r="Q588" s="70"/>
      <c r="R588" s="70"/>
      <c r="S588" s="75"/>
      <c r="T588" s="7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8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</row>
    <row r="589" spans="1:198" x14ac:dyDescent="0.15">
      <c r="A589" s="120"/>
      <c r="B589" s="81"/>
      <c r="C589" s="70"/>
      <c r="D589" s="62"/>
      <c r="E589" s="11"/>
      <c r="F589" s="12"/>
      <c r="G589" s="70"/>
      <c r="H589" s="70"/>
      <c r="I589" s="70"/>
      <c r="J589" s="142"/>
      <c r="K589" s="71"/>
      <c r="L589" s="72"/>
      <c r="M589" s="73"/>
      <c r="N589" s="74"/>
      <c r="O589" s="74"/>
      <c r="P589" s="73"/>
      <c r="Q589" s="70"/>
      <c r="R589" s="70"/>
      <c r="S589" s="75"/>
      <c r="T589" s="7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8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</row>
    <row r="590" spans="1:198" x14ac:dyDescent="0.15">
      <c r="A590" s="120"/>
      <c r="B590" s="81"/>
      <c r="C590" s="70"/>
      <c r="D590" s="62"/>
      <c r="E590" s="11"/>
      <c r="F590" s="12"/>
      <c r="G590" s="70"/>
      <c r="H590" s="70"/>
      <c r="I590" s="70"/>
      <c r="J590" s="142"/>
      <c r="K590" s="71"/>
      <c r="L590" s="72"/>
      <c r="M590" s="73"/>
      <c r="N590" s="74"/>
      <c r="O590" s="74"/>
      <c r="P590" s="73"/>
      <c r="Q590" s="70"/>
      <c r="R590" s="70"/>
      <c r="S590" s="75"/>
      <c r="T590" s="7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8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</row>
    <row r="591" spans="1:198" x14ac:dyDescent="0.15">
      <c r="A591" s="120"/>
      <c r="B591" s="81"/>
      <c r="C591" s="70"/>
      <c r="D591" s="62"/>
      <c r="E591" s="11"/>
      <c r="F591" s="12"/>
      <c r="G591" s="70"/>
      <c r="H591" s="70"/>
      <c r="I591" s="70"/>
      <c r="J591" s="142"/>
      <c r="K591" s="71"/>
      <c r="L591" s="72"/>
      <c r="M591" s="73"/>
      <c r="N591" s="74"/>
      <c r="O591" s="74"/>
      <c r="P591" s="73"/>
      <c r="Q591" s="70"/>
      <c r="R591" s="70"/>
      <c r="S591" s="75"/>
      <c r="T591" s="7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8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</row>
    <row r="592" spans="1:198" x14ac:dyDescent="0.15">
      <c r="A592" s="120"/>
      <c r="B592" s="81"/>
      <c r="C592" s="70"/>
      <c r="D592" s="62"/>
      <c r="E592" s="11"/>
      <c r="F592" s="12"/>
      <c r="G592" s="70"/>
      <c r="H592" s="70"/>
      <c r="I592" s="70"/>
      <c r="J592" s="142"/>
      <c r="K592" s="71"/>
      <c r="L592" s="72"/>
      <c r="M592" s="73"/>
      <c r="N592" s="74"/>
      <c r="O592" s="74"/>
      <c r="P592" s="73"/>
      <c r="Q592" s="70"/>
      <c r="R592" s="70"/>
      <c r="S592" s="75"/>
      <c r="T592" s="7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8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</row>
    <row r="593" spans="1:198" x14ac:dyDescent="0.15">
      <c r="A593" s="120"/>
      <c r="B593" s="81"/>
      <c r="C593" s="70"/>
      <c r="D593" s="62"/>
      <c r="E593" s="11"/>
      <c r="F593" s="12"/>
      <c r="G593" s="70"/>
      <c r="H593" s="70"/>
      <c r="I593" s="70"/>
      <c r="J593" s="142"/>
      <c r="K593" s="71"/>
      <c r="L593" s="72"/>
      <c r="M593" s="73"/>
      <c r="N593" s="74"/>
      <c r="O593" s="74"/>
      <c r="P593" s="73"/>
      <c r="Q593" s="70"/>
      <c r="R593" s="70"/>
      <c r="S593" s="75"/>
      <c r="T593" s="7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8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</row>
    <row r="594" spans="1:198" x14ac:dyDescent="0.15">
      <c r="A594" s="120"/>
      <c r="B594" s="81"/>
      <c r="C594" s="70"/>
      <c r="D594" s="62"/>
      <c r="E594" s="11"/>
      <c r="F594" s="12"/>
      <c r="G594" s="70"/>
      <c r="H594" s="70"/>
      <c r="I594" s="70"/>
      <c r="J594" s="142"/>
      <c r="K594" s="71"/>
      <c r="L594" s="72"/>
      <c r="M594" s="73"/>
      <c r="N594" s="74"/>
      <c r="O594" s="74"/>
      <c r="P594" s="73"/>
      <c r="Q594" s="70"/>
      <c r="R594" s="70"/>
      <c r="S594" s="75"/>
      <c r="T594" s="7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8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</row>
    <row r="595" spans="1:198" x14ac:dyDescent="0.15">
      <c r="A595" s="120"/>
      <c r="B595" s="81"/>
      <c r="C595" s="70"/>
      <c r="D595" s="62"/>
      <c r="E595" s="11"/>
      <c r="F595" s="12"/>
      <c r="G595" s="70"/>
      <c r="H595" s="70"/>
      <c r="I595" s="70"/>
      <c r="J595" s="142"/>
      <c r="K595" s="71"/>
      <c r="L595" s="72"/>
      <c r="M595" s="73"/>
      <c r="N595" s="74"/>
      <c r="O595" s="74"/>
      <c r="P595" s="73"/>
      <c r="Q595" s="70"/>
      <c r="R595" s="70"/>
      <c r="S595" s="75"/>
      <c r="T595" s="7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8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</row>
    <row r="596" spans="1:198" x14ac:dyDescent="0.15">
      <c r="A596" s="120"/>
      <c r="B596" s="81"/>
      <c r="C596" s="70"/>
      <c r="D596" s="62"/>
      <c r="E596" s="11"/>
      <c r="F596" s="12"/>
      <c r="G596" s="70"/>
      <c r="H596" s="70"/>
      <c r="I596" s="70"/>
      <c r="J596" s="142"/>
      <c r="K596" s="71"/>
      <c r="L596" s="72"/>
      <c r="M596" s="73"/>
      <c r="N596" s="74"/>
      <c r="O596" s="74"/>
      <c r="P596" s="73"/>
      <c r="Q596" s="70"/>
      <c r="R596" s="70"/>
      <c r="S596" s="75"/>
      <c r="T596" s="7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8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</row>
    <row r="597" spans="1:198" x14ac:dyDescent="0.15">
      <c r="A597" s="120"/>
      <c r="B597" s="81"/>
      <c r="C597" s="70"/>
      <c r="D597" s="62"/>
      <c r="E597" s="11"/>
      <c r="F597" s="12"/>
      <c r="G597" s="70"/>
      <c r="H597" s="70"/>
      <c r="I597" s="70"/>
      <c r="J597" s="142"/>
      <c r="K597" s="71"/>
      <c r="L597" s="72"/>
      <c r="M597" s="73"/>
      <c r="N597" s="74"/>
      <c r="O597" s="74"/>
      <c r="P597" s="73"/>
      <c r="Q597" s="70"/>
      <c r="R597" s="70"/>
      <c r="S597" s="75"/>
      <c r="T597" s="7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8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</row>
    <row r="598" spans="1:198" x14ac:dyDescent="0.15">
      <c r="A598" s="120"/>
      <c r="B598" s="81"/>
      <c r="C598" s="70"/>
      <c r="D598" s="62"/>
      <c r="E598" s="11"/>
      <c r="F598" s="12"/>
      <c r="G598" s="70"/>
      <c r="H598" s="70"/>
      <c r="I598" s="70"/>
      <c r="J598" s="142"/>
      <c r="K598" s="71"/>
      <c r="L598" s="72"/>
      <c r="M598" s="73"/>
      <c r="N598" s="74"/>
      <c r="O598" s="74"/>
      <c r="P598" s="73"/>
      <c r="Q598" s="70"/>
      <c r="R598" s="70"/>
      <c r="S598" s="75"/>
      <c r="T598" s="7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8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</row>
    <row r="599" spans="1:198" x14ac:dyDescent="0.15">
      <c r="A599" s="120"/>
      <c r="B599" s="81"/>
      <c r="C599" s="70"/>
      <c r="D599" s="62"/>
      <c r="E599" s="11"/>
      <c r="F599" s="12"/>
      <c r="G599" s="70"/>
      <c r="H599" s="70"/>
      <c r="I599" s="70"/>
      <c r="J599" s="142"/>
      <c r="K599" s="71"/>
      <c r="L599" s="72"/>
      <c r="M599" s="73"/>
      <c r="N599" s="74"/>
      <c r="O599" s="74"/>
      <c r="P599" s="73"/>
      <c r="Q599" s="70"/>
      <c r="R599" s="70"/>
      <c r="S599" s="75"/>
      <c r="T599" s="7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8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</row>
    <row r="600" spans="1:198" x14ac:dyDescent="0.15">
      <c r="A600" s="120"/>
      <c r="B600" s="81"/>
      <c r="C600" s="70"/>
      <c r="D600" s="62"/>
      <c r="E600" s="11"/>
      <c r="F600" s="12"/>
      <c r="G600" s="70"/>
      <c r="H600" s="70"/>
      <c r="I600" s="70"/>
      <c r="J600" s="142"/>
      <c r="K600" s="71"/>
      <c r="L600" s="72"/>
      <c r="M600" s="73"/>
      <c r="N600" s="74"/>
      <c r="O600" s="74"/>
      <c r="P600" s="73"/>
      <c r="Q600" s="70"/>
      <c r="R600" s="70"/>
      <c r="S600" s="75"/>
      <c r="T600" s="7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8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</row>
    <row r="601" spans="1:198" x14ac:dyDescent="0.15">
      <c r="A601" s="120"/>
      <c r="B601" s="81"/>
      <c r="C601" s="70"/>
      <c r="D601" s="62"/>
      <c r="E601" s="11"/>
      <c r="F601" s="12"/>
      <c r="G601" s="70"/>
      <c r="H601" s="70"/>
      <c r="I601" s="70"/>
      <c r="J601" s="142"/>
      <c r="K601" s="71"/>
      <c r="L601" s="72"/>
      <c r="M601" s="73"/>
      <c r="N601" s="74"/>
      <c r="O601" s="74"/>
      <c r="P601" s="73"/>
      <c r="Q601" s="70"/>
      <c r="R601" s="70"/>
      <c r="S601" s="75"/>
      <c r="T601" s="7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8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</row>
    <row r="602" spans="1:198" x14ac:dyDescent="0.15">
      <c r="A602" s="120"/>
      <c r="B602" s="81"/>
      <c r="C602" s="70"/>
      <c r="D602" s="62"/>
      <c r="E602" s="11"/>
      <c r="F602" s="12"/>
      <c r="G602" s="70"/>
      <c r="H602" s="70"/>
      <c r="I602" s="70"/>
      <c r="J602" s="142"/>
      <c r="K602" s="71"/>
      <c r="L602" s="72"/>
      <c r="M602" s="73"/>
      <c r="N602" s="74"/>
      <c r="O602" s="74"/>
      <c r="P602" s="73"/>
      <c r="Q602" s="70"/>
      <c r="R602" s="70"/>
      <c r="S602" s="75"/>
      <c r="T602" s="7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8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</row>
    <row r="603" spans="1:198" x14ac:dyDescent="0.15">
      <c r="A603" s="120"/>
      <c r="B603" s="81"/>
      <c r="C603" s="70"/>
      <c r="D603" s="62"/>
      <c r="E603" s="11"/>
      <c r="F603" s="12"/>
      <c r="G603" s="70"/>
      <c r="H603" s="70"/>
      <c r="I603" s="70"/>
      <c r="J603" s="142"/>
      <c r="K603" s="71"/>
      <c r="L603" s="72"/>
      <c r="M603" s="73"/>
      <c r="N603" s="74"/>
      <c r="O603" s="74"/>
      <c r="P603" s="73"/>
      <c r="Q603" s="70"/>
      <c r="R603" s="70"/>
      <c r="S603" s="75"/>
      <c r="T603" s="7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8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</row>
    <row r="604" spans="1:198" x14ac:dyDescent="0.15">
      <c r="A604" s="120"/>
      <c r="B604" s="81"/>
      <c r="C604" s="70"/>
      <c r="D604" s="62"/>
      <c r="E604" s="11"/>
      <c r="F604" s="12"/>
      <c r="G604" s="70"/>
      <c r="H604" s="70"/>
      <c r="I604" s="70"/>
      <c r="J604" s="142"/>
      <c r="K604" s="71"/>
      <c r="L604" s="72"/>
      <c r="M604" s="73"/>
      <c r="N604" s="74"/>
      <c r="O604" s="74"/>
      <c r="P604" s="73"/>
      <c r="Q604" s="70"/>
      <c r="R604" s="70"/>
      <c r="S604" s="75"/>
      <c r="T604" s="7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8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</row>
    <row r="605" spans="1:198" x14ac:dyDescent="0.15">
      <c r="A605" s="120"/>
      <c r="B605" s="81"/>
      <c r="C605" s="70"/>
      <c r="D605" s="62"/>
      <c r="E605" s="11"/>
      <c r="F605" s="12"/>
      <c r="G605" s="70"/>
      <c r="H605" s="70"/>
      <c r="I605" s="70"/>
      <c r="J605" s="142"/>
      <c r="K605" s="71"/>
      <c r="L605" s="72"/>
      <c r="M605" s="73"/>
      <c r="N605" s="74"/>
      <c r="O605" s="74"/>
      <c r="P605" s="73"/>
      <c r="Q605" s="70"/>
      <c r="R605" s="70"/>
      <c r="S605" s="75"/>
      <c r="T605" s="7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8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</row>
    <row r="606" spans="1:198" x14ac:dyDescent="0.15">
      <c r="A606" s="120"/>
      <c r="B606" s="81"/>
      <c r="C606" s="70"/>
      <c r="D606" s="62"/>
      <c r="E606" s="11"/>
      <c r="F606" s="12"/>
      <c r="G606" s="70"/>
      <c r="H606" s="70"/>
      <c r="I606" s="70"/>
      <c r="J606" s="142"/>
      <c r="K606" s="71"/>
      <c r="L606" s="72"/>
      <c r="M606" s="73"/>
      <c r="N606" s="74"/>
      <c r="O606" s="74"/>
      <c r="P606" s="73"/>
      <c r="Q606" s="70"/>
      <c r="R606" s="70"/>
      <c r="S606" s="75"/>
      <c r="T606" s="7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8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</row>
    <row r="607" spans="1:198" x14ac:dyDescent="0.15">
      <c r="A607" s="120"/>
      <c r="B607" s="81"/>
      <c r="C607" s="70"/>
      <c r="D607" s="62"/>
      <c r="E607" s="11"/>
      <c r="F607" s="12"/>
      <c r="G607" s="70"/>
      <c r="H607" s="70"/>
      <c r="I607" s="70"/>
      <c r="J607" s="142"/>
      <c r="K607" s="71"/>
      <c r="L607" s="72"/>
      <c r="M607" s="73"/>
      <c r="N607" s="74"/>
      <c r="O607" s="74"/>
      <c r="P607" s="73"/>
      <c r="Q607" s="70"/>
      <c r="R607" s="70"/>
      <c r="S607" s="75"/>
      <c r="T607" s="7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8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</row>
    <row r="608" spans="1:198" x14ac:dyDescent="0.15">
      <c r="A608" s="120"/>
      <c r="B608" s="81"/>
      <c r="C608" s="70"/>
      <c r="D608" s="62"/>
      <c r="E608" s="11"/>
      <c r="F608" s="12"/>
      <c r="G608" s="70"/>
      <c r="H608" s="70"/>
      <c r="I608" s="70"/>
      <c r="J608" s="142"/>
      <c r="K608" s="71"/>
      <c r="L608" s="72"/>
      <c r="M608" s="73"/>
      <c r="N608" s="74"/>
      <c r="O608" s="74"/>
      <c r="P608" s="73"/>
      <c r="Q608" s="70"/>
      <c r="R608" s="70"/>
      <c r="S608" s="75"/>
      <c r="T608" s="7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8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</row>
    <row r="609" spans="1:198" x14ac:dyDescent="0.15">
      <c r="A609" s="120"/>
      <c r="B609" s="81"/>
      <c r="C609" s="70"/>
      <c r="D609" s="62"/>
      <c r="E609" s="11"/>
      <c r="F609" s="12"/>
      <c r="G609" s="70"/>
      <c r="H609" s="70"/>
      <c r="I609" s="70"/>
      <c r="J609" s="142"/>
      <c r="K609" s="71"/>
      <c r="L609" s="72"/>
      <c r="M609" s="73"/>
      <c r="N609" s="74"/>
      <c r="O609" s="74"/>
      <c r="P609" s="73"/>
      <c r="Q609" s="70"/>
      <c r="R609" s="70"/>
      <c r="S609" s="75"/>
      <c r="T609" s="7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8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</row>
    <row r="610" spans="1:198" x14ac:dyDescent="0.15">
      <c r="A610" s="120"/>
      <c r="B610" s="81"/>
      <c r="C610" s="70"/>
      <c r="D610" s="62"/>
      <c r="E610" s="11"/>
      <c r="F610" s="12"/>
      <c r="G610" s="70"/>
      <c r="H610" s="70"/>
      <c r="I610" s="70"/>
      <c r="J610" s="142"/>
      <c r="K610" s="71"/>
      <c r="L610" s="72"/>
      <c r="M610" s="73"/>
      <c r="N610" s="74"/>
      <c r="O610" s="74"/>
      <c r="P610" s="73"/>
      <c r="Q610" s="70"/>
      <c r="R610" s="70"/>
      <c r="S610" s="75"/>
      <c r="T610" s="7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8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</row>
    <row r="611" spans="1:198" x14ac:dyDescent="0.15">
      <c r="A611" s="120"/>
      <c r="B611" s="81"/>
      <c r="C611" s="70"/>
      <c r="D611" s="62"/>
      <c r="E611" s="11"/>
      <c r="F611" s="12"/>
      <c r="G611" s="70"/>
      <c r="H611" s="70"/>
      <c r="I611" s="70"/>
      <c r="J611" s="142"/>
      <c r="K611" s="71"/>
      <c r="L611" s="72"/>
      <c r="M611" s="73"/>
      <c r="N611" s="74"/>
      <c r="O611" s="74"/>
      <c r="P611" s="73"/>
      <c r="Q611" s="70"/>
      <c r="R611" s="70"/>
      <c r="S611" s="75"/>
      <c r="T611" s="7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8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</row>
    <row r="612" spans="1:198" x14ac:dyDescent="0.15">
      <c r="A612" s="120"/>
      <c r="B612" s="81"/>
      <c r="C612" s="70"/>
      <c r="D612" s="62"/>
      <c r="E612" s="11"/>
      <c r="F612" s="12"/>
      <c r="G612" s="70"/>
      <c r="H612" s="70"/>
      <c r="I612" s="70"/>
      <c r="J612" s="142"/>
      <c r="K612" s="71"/>
      <c r="L612" s="72"/>
      <c r="M612" s="73"/>
      <c r="N612" s="74"/>
      <c r="O612" s="74"/>
      <c r="P612" s="73"/>
      <c r="Q612" s="70"/>
      <c r="R612" s="70"/>
      <c r="S612" s="75"/>
      <c r="T612" s="7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8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</row>
    <row r="613" spans="1:198" x14ac:dyDescent="0.15">
      <c r="A613" s="120"/>
      <c r="B613" s="81"/>
      <c r="C613" s="70"/>
      <c r="D613" s="62"/>
      <c r="E613" s="11"/>
      <c r="F613" s="12"/>
      <c r="G613" s="70"/>
      <c r="H613" s="70"/>
      <c r="I613" s="70"/>
      <c r="J613" s="142"/>
      <c r="K613" s="71"/>
      <c r="L613" s="72"/>
      <c r="M613" s="73"/>
      <c r="N613" s="74"/>
      <c r="O613" s="74"/>
      <c r="P613" s="73"/>
      <c r="Q613" s="70"/>
      <c r="R613" s="70"/>
      <c r="S613" s="75"/>
      <c r="T613" s="7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8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</row>
    <row r="614" spans="1:198" x14ac:dyDescent="0.15">
      <c r="A614" s="120"/>
      <c r="B614" s="81"/>
      <c r="C614" s="70"/>
      <c r="D614" s="62"/>
      <c r="E614" s="11"/>
      <c r="F614" s="12"/>
      <c r="G614" s="70"/>
      <c r="H614" s="70"/>
      <c r="I614" s="70"/>
      <c r="J614" s="142"/>
      <c r="K614" s="71"/>
      <c r="L614" s="72"/>
      <c r="M614" s="73"/>
      <c r="N614" s="74"/>
      <c r="O614" s="74"/>
      <c r="P614" s="73"/>
      <c r="Q614" s="70"/>
      <c r="R614" s="70"/>
      <c r="S614" s="75"/>
      <c r="T614" s="7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8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</row>
    <row r="615" spans="1:198" x14ac:dyDescent="0.15">
      <c r="A615" s="120"/>
      <c r="B615" s="81"/>
      <c r="C615" s="70"/>
      <c r="D615" s="62"/>
      <c r="E615" s="11"/>
      <c r="F615" s="12"/>
      <c r="G615" s="70"/>
      <c r="H615" s="70"/>
      <c r="I615" s="70"/>
      <c r="J615" s="142"/>
      <c r="K615" s="71"/>
      <c r="L615" s="72"/>
      <c r="M615" s="73"/>
      <c r="N615" s="74"/>
      <c r="O615" s="74"/>
      <c r="P615" s="73"/>
      <c r="Q615" s="70"/>
      <c r="R615" s="70"/>
      <c r="S615" s="75"/>
      <c r="T615" s="7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8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</row>
    <row r="616" spans="1:198" x14ac:dyDescent="0.15">
      <c r="A616" s="120"/>
      <c r="B616" s="81"/>
      <c r="C616" s="70"/>
      <c r="D616" s="62"/>
      <c r="E616" s="11"/>
      <c r="F616" s="12"/>
      <c r="G616" s="70"/>
      <c r="H616" s="70"/>
      <c r="I616" s="70"/>
      <c r="J616" s="142"/>
      <c r="K616" s="71"/>
      <c r="L616" s="72"/>
      <c r="M616" s="73"/>
      <c r="N616" s="74"/>
      <c r="O616" s="74"/>
      <c r="P616" s="73"/>
      <c r="Q616" s="70"/>
      <c r="R616" s="70"/>
      <c r="S616" s="75"/>
      <c r="T616" s="7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8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</row>
    <row r="617" spans="1:198" x14ac:dyDescent="0.15">
      <c r="A617" s="120"/>
      <c r="B617" s="81"/>
      <c r="C617" s="70"/>
      <c r="D617" s="62"/>
      <c r="E617" s="11"/>
      <c r="F617" s="12"/>
      <c r="G617" s="70"/>
      <c r="H617" s="70"/>
      <c r="I617" s="70"/>
      <c r="J617" s="142"/>
      <c r="K617" s="71"/>
      <c r="L617" s="72"/>
      <c r="M617" s="73"/>
      <c r="N617" s="74"/>
      <c r="O617" s="74"/>
      <c r="P617" s="73"/>
      <c r="Q617" s="70"/>
      <c r="R617" s="70"/>
      <c r="S617" s="75"/>
      <c r="T617" s="7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8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</row>
    <row r="618" spans="1:198" x14ac:dyDescent="0.15">
      <c r="A618" s="120"/>
      <c r="B618" s="81"/>
      <c r="C618" s="70"/>
      <c r="D618" s="62"/>
      <c r="E618" s="11"/>
      <c r="F618" s="12"/>
      <c r="G618" s="70"/>
      <c r="H618" s="70"/>
      <c r="I618" s="70"/>
      <c r="J618" s="142"/>
      <c r="K618" s="71"/>
      <c r="L618" s="72"/>
      <c r="M618" s="73"/>
      <c r="N618" s="74"/>
      <c r="O618" s="74"/>
      <c r="P618" s="73"/>
      <c r="Q618" s="70"/>
      <c r="R618" s="70"/>
      <c r="S618" s="75"/>
      <c r="T618" s="7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8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</row>
    <row r="619" spans="1:198" x14ac:dyDescent="0.15">
      <c r="A619" s="120"/>
      <c r="B619" s="81"/>
      <c r="C619" s="70"/>
      <c r="D619" s="62"/>
      <c r="E619" s="11"/>
      <c r="F619" s="12"/>
      <c r="G619" s="70"/>
      <c r="H619" s="70"/>
      <c r="I619" s="70"/>
      <c r="J619" s="142"/>
      <c r="K619" s="71"/>
      <c r="L619" s="72"/>
      <c r="M619" s="73"/>
      <c r="N619" s="74"/>
      <c r="O619" s="74"/>
      <c r="P619" s="73"/>
      <c r="Q619" s="70"/>
      <c r="R619" s="70"/>
      <c r="S619" s="75"/>
      <c r="T619" s="7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8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</row>
    <row r="620" spans="1:198" x14ac:dyDescent="0.15">
      <c r="A620" s="120"/>
      <c r="B620" s="81"/>
      <c r="C620" s="70"/>
      <c r="D620" s="62"/>
      <c r="E620" s="11"/>
      <c r="F620" s="12"/>
      <c r="G620" s="70"/>
      <c r="H620" s="70"/>
      <c r="I620" s="70"/>
      <c r="J620" s="142"/>
      <c r="K620" s="71"/>
      <c r="L620" s="72"/>
      <c r="M620" s="73"/>
      <c r="N620" s="74"/>
      <c r="O620" s="74"/>
      <c r="P620" s="73"/>
      <c r="Q620" s="70"/>
      <c r="R620" s="70"/>
      <c r="S620" s="75"/>
      <c r="T620" s="7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8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</row>
    <row r="621" spans="1:198" x14ac:dyDescent="0.15">
      <c r="A621" s="120"/>
      <c r="B621" s="81"/>
      <c r="C621" s="70"/>
      <c r="D621" s="62"/>
      <c r="E621" s="11"/>
      <c r="F621" s="12"/>
      <c r="G621" s="70"/>
      <c r="H621" s="70"/>
      <c r="I621" s="70"/>
      <c r="J621" s="142"/>
      <c r="K621" s="71"/>
      <c r="L621" s="72"/>
      <c r="M621" s="73"/>
      <c r="N621" s="74"/>
      <c r="O621" s="74"/>
      <c r="P621" s="73"/>
      <c r="Q621" s="70"/>
      <c r="R621" s="70"/>
      <c r="S621" s="75"/>
      <c r="T621" s="7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8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</row>
    <row r="622" spans="1:198" x14ac:dyDescent="0.15">
      <c r="A622" s="120"/>
      <c r="B622" s="81"/>
      <c r="C622" s="70"/>
      <c r="D622" s="62"/>
      <c r="E622" s="11"/>
      <c r="F622" s="12"/>
      <c r="G622" s="70"/>
      <c r="H622" s="70"/>
      <c r="I622" s="70"/>
      <c r="J622" s="142"/>
      <c r="K622" s="71"/>
      <c r="L622" s="72"/>
      <c r="M622" s="73"/>
      <c r="N622" s="74"/>
      <c r="O622" s="74"/>
      <c r="P622" s="73"/>
      <c r="Q622" s="70"/>
      <c r="R622" s="70"/>
      <c r="S622" s="75"/>
      <c r="T622" s="7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8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</row>
    <row r="623" spans="1:198" x14ac:dyDescent="0.15">
      <c r="A623" s="120"/>
      <c r="B623" s="81"/>
      <c r="C623" s="70"/>
      <c r="D623" s="62"/>
      <c r="E623" s="11"/>
      <c r="F623" s="12"/>
      <c r="G623" s="70"/>
      <c r="H623" s="70"/>
      <c r="I623" s="70"/>
      <c r="J623" s="142"/>
      <c r="K623" s="71"/>
      <c r="L623" s="72"/>
      <c r="M623" s="73"/>
      <c r="N623" s="74"/>
      <c r="O623" s="74"/>
      <c r="P623" s="73"/>
      <c r="Q623" s="70"/>
      <c r="R623" s="70"/>
      <c r="S623" s="75"/>
      <c r="T623" s="7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8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</row>
    <row r="624" spans="1:198" x14ac:dyDescent="0.15">
      <c r="A624" s="120"/>
      <c r="B624" s="81"/>
      <c r="C624" s="70"/>
      <c r="D624" s="62"/>
      <c r="E624" s="11"/>
      <c r="F624" s="12"/>
      <c r="G624" s="70"/>
      <c r="H624" s="70"/>
      <c r="I624" s="70"/>
      <c r="J624" s="142"/>
      <c r="K624" s="71"/>
      <c r="L624" s="72"/>
      <c r="M624" s="73"/>
      <c r="N624" s="74"/>
      <c r="O624" s="74"/>
      <c r="P624" s="73"/>
      <c r="Q624" s="70"/>
      <c r="R624" s="70"/>
      <c r="S624" s="75"/>
      <c r="T624" s="7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8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</row>
    <row r="625" spans="1:198" x14ac:dyDescent="0.15">
      <c r="A625" s="120"/>
      <c r="B625" s="81"/>
      <c r="C625" s="70"/>
      <c r="D625" s="62"/>
      <c r="E625" s="11"/>
      <c r="F625" s="12"/>
      <c r="G625" s="70"/>
      <c r="H625" s="70"/>
      <c r="I625" s="70"/>
      <c r="J625" s="142"/>
      <c r="K625" s="71"/>
      <c r="L625" s="72"/>
      <c r="M625" s="73"/>
      <c r="N625" s="74"/>
      <c r="O625" s="74"/>
      <c r="P625" s="73"/>
      <c r="Q625" s="70"/>
      <c r="R625" s="70"/>
      <c r="S625" s="75"/>
      <c r="T625" s="7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8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</row>
    <row r="626" spans="1:198" x14ac:dyDescent="0.15">
      <c r="A626" s="120"/>
      <c r="B626" s="81"/>
      <c r="C626" s="70"/>
      <c r="D626" s="62"/>
      <c r="E626" s="11"/>
      <c r="F626" s="12"/>
      <c r="G626" s="70"/>
      <c r="H626" s="70"/>
      <c r="I626" s="70"/>
      <c r="J626" s="142"/>
      <c r="K626" s="71"/>
      <c r="L626" s="72"/>
      <c r="M626" s="73"/>
      <c r="N626" s="74"/>
      <c r="O626" s="74"/>
      <c r="P626" s="73"/>
      <c r="Q626" s="70"/>
      <c r="R626" s="70"/>
      <c r="S626" s="75"/>
      <c r="T626" s="7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8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</row>
    <row r="627" spans="1:198" x14ac:dyDescent="0.15">
      <c r="A627" s="120"/>
      <c r="B627" s="81"/>
      <c r="C627" s="70"/>
      <c r="D627" s="62"/>
      <c r="E627" s="11"/>
      <c r="F627" s="12"/>
      <c r="G627" s="70"/>
      <c r="H627" s="70"/>
      <c r="I627" s="70"/>
      <c r="J627" s="142"/>
      <c r="K627" s="71"/>
      <c r="L627" s="72"/>
      <c r="M627" s="73"/>
      <c r="N627" s="74"/>
      <c r="O627" s="74"/>
      <c r="P627" s="73"/>
      <c r="Q627" s="70"/>
      <c r="R627" s="70"/>
      <c r="S627" s="75"/>
      <c r="T627" s="7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8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</row>
    <row r="628" spans="1:198" x14ac:dyDescent="0.15">
      <c r="A628" s="120"/>
      <c r="B628" s="81"/>
      <c r="C628" s="70"/>
      <c r="D628" s="62"/>
      <c r="E628" s="11"/>
      <c r="F628" s="12"/>
      <c r="G628" s="70"/>
      <c r="H628" s="70"/>
      <c r="I628" s="70"/>
      <c r="J628" s="142"/>
      <c r="K628" s="71"/>
      <c r="L628" s="72"/>
      <c r="M628" s="73"/>
      <c r="N628" s="74"/>
      <c r="O628" s="74"/>
      <c r="P628" s="73"/>
      <c r="Q628" s="70"/>
      <c r="R628" s="70"/>
      <c r="S628" s="75"/>
      <c r="T628" s="7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8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</row>
    <row r="629" spans="1:198" x14ac:dyDescent="0.15">
      <c r="A629" s="120"/>
      <c r="B629" s="81"/>
      <c r="C629" s="70"/>
      <c r="D629" s="62"/>
      <c r="E629" s="11"/>
      <c r="F629" s="12"/>
      <c r="G629" s="70"/>
      <c r="H629" s="70"/>
      <c r="I629" s="70"/>
      <c r="J629" s="142"/>
      <c r="K629" s="71"/>
      <c r="L629" s="72"/>
      <c r="M629" s="73"/>
      <c r="N629" s="74"/>
      <c r="O629" s="74"/>
      <c r="P629" s="73"/>
      <c r="Q629" s="70"/>
      <c r="R629" s="70"/>
      <c r="S629" s="75"/>
      <c r="T629" s="7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8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</row>
    <row r="630" spans="1:198" x14ac:dyDescent="0.15">
      <c r="A630" s="120"/>
      <c r="B630" s="81"/>
      <c r="C630" s="70"/>
      <c r="D630" s="62"/>
      <c r="E630" s="11"/>
      <c r="F630" s="12"/>
      <c r="G630" s="70"/>
      <c r="H630" s="70"/>
      <c r="I630" s="70"/>
      <c r="J630" s="142"/>
      <c r="K630" s="71"/>
      <c r="L630" s="72"/>
      <c r="M630" s="73"/>
      <c r="N630" s="74"/>
      <c r="O630" s="74"/>
      <c r="P630" s="73"/>
      <c r="Q630" s="70"/>
      <c r="R630" s="70"/>
      <c r="S630" s="75"/>
      <c r="T630" s="7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8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</row>
    <row r="631" spans="1:198" x14ac:dyDescent="0.15">
      <c r="A631" s="120"/>
      <c r="B631" s="81"/>
      <c r="C631" s="70"/>
      <c r="D631" s="62"/>
      <c r="E631" s="11"/>
      <c r="F631" s="12"/>
      <c r="G631" s="70"/>
      <c r="H631" s="70"/>
      <c r="I631" s="70"/>
      <c r="J631" s="142"/>
      <c r="K631" s="71"/>
      <c r="L631" s="72"/>
      <c r="M631" s="73"/>
      <c r="N631" s="74"/>
      <c r="O631" s="74"/>
      <c r="P631" s="73"/>
      <c r="Q631" s="70"/>
      <c r="R631" s="70"/>
      <c r="S631" s="75"/>
      <c r="T631" s="7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8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</row>
    <row r="632" spans="1:198" x14ac:dyDescent="0.15">
      <c r="A632" s="120"/>
      <c r="B632" s="81"/>
      <c r="C632" s="70"/>
      <c r="D632" s="62"/>
      <c r="E632" s="11"/>
      <c r="F632" s="12"/>
      <c r="G632" s="70"/>
      <c r="H632" s="70"/>
      <c r="I632" s="70"/>
      <c r="J632" s="142"/>
      <c r="K632" s="71"/>
      <c r="L632" s="72"/>
      <c r="M632" s="73"/>
      <c r="N632" s="74"/>
      <c r="O632" s="74"/>
      <c r="P632" s="73"/>
      <c r="Q632" s="70"/>
      <c r="R632" s="70"/>
      <c r="S632" s="75"/>
      <c r="T632" s="7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8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</row>
    <row r="633" spans="1:198" x14ac:dyDescent="0.15">
      <c r="A633" s="120"/>
      <c r="B633" s="81"/>
      <c r="C633" s="70"/>
      <c r="D633" s="62"/>
      <c r="E633" s="11"/>
      <c r="F633" s="12"/>
      <c r="G633" s="70"/>
      <c r="H633" s="70"/>
      <c r="I633" s="70"/>
      <c r="J633" s="142"/>
      <c r="K633" s="71"/>
      <c r="L633" s="72"/>
      <c r="M633" s="73"/>
      <c r="N633" s="74"/>
      <c r="O633" s="74"/>
      <c r="P633" s="73"/>
      <c r="Q633" s="70"/>
      <c r="R633" s="70"/>
      <c r="S633" s="75"/>
      <c r="T633" s="7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8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</row>
    <row r="634" spans="1:198" x14ac:dyDescent="0.15">
      <c r="A634" s="120"/>
      <c r="B634" s="81"/>
      <c r="C634" s="70"/>
      <c r="D634" s="62"/>
      <c r="E634" s="11"/>
      <c r="F634" s="12"/>
      <c r="G634" s="70"/>
      <c r="H634" s="70"/>
      <c r="I634" s="70"/>
      <c r="J634" s="142"/>
      <c r="K634" s="71"/>
      <c r="L634" s="72"/>
      <c r="M634" s="73"/>
      <c r="N634" s="74"/>
      <c r="O634" s="74"/>
      <c r="P634" s="73"/>
      <c r="Q634" s="70"/>
      <c r="R634" s="70"/>
      <c r="S634" s="75"/>
      <c r="T634" s="7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8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</row>
    <row r="635" spans="1:198" x14ac:dyDescent="0.15">
      <c r="A635" s="120"/>
      <c r="B635" s="81"/>
      <c r="C635" s="70"/>
      <c r="D635" s="62"/>
      <c r="E635" s="11"/>
      <c r="F635" s="12"/>
      <c r="G635" s="70"/>
      <c r="H635" s="70"/>
      <c r="I635" s="70"/>
      <c r="J635" s="142"/>
      <c r="K635" s="71"/>
      <c r="L635" s="72"/>
      <c r="M635" s="73"/>
      <c r="N635" s="74"/>
      <c r="O635" s="74"/>
      <c r="P635" s="73"/>
      <c r="Q635" s="70"/>
      <c r="R635" s="70"/>
      <c r="S635" s="75"/>
      <c r="T635" s="7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8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</row>
    <row r="636" spans="1:198" x14ac:dyDescent="0.15">
      <c r="A636" s="120"/>
      <c r="B636" s="81"/>
      <c r="C636" s="70"/>
      <c r="D636" s="62"/>
      <c r="E636" s="11"/>
      <c r="F636" s="12"/>
      <c r="G636" s="70"/>
      <c r="H636" s="70"/>
      <c r="I636" s="70"/>
      <c r="J636" s="142"/>
      <c r="K636" s="71"/>
      <c r="L636" s="72"/>
      <c r="M636" s="73"/>
      <c r="N636" s="74"/>
      <c r="O636" s="74"/>
      <c r="P636" s="73"/>
      <c r="Q636" s="70"/>
      <c r="R636" s="70"/>
      <c r="S636" s="75"/>
      <c r="T636" s="7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8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</row>
    <row r="637" spans="1:198" x14ac:dyDescent="0.15">
      <c r="A637" s="120"/>
      <c r="B637" s="81"/>
      <c r="C637" s="70"/>
      <c r="D637" s="62"/>
      <c r="E637" s="11"/>
      <c r="F637" s="12"/>
      <c r="G637" s="70"/>
      <c r="H637" s="70"/>
      <c r="I637" s="70"/>
      <c r="J637" s="142"/>
      <c r="K637" s="71"/>
      <c r="L637" s="72"/>
      <c r="M637" s="73"/>
      <c r="N637" s="74"/>
      <c r="O637" s="74"/>
      <c r="P637" s="73"/>
      <c r="Q637" s="70"/>
      <c r="R637" s="70"/>
      <c r="S637" s="75"/>
      <c r="T637" s="7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8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</row>
    <row r="638" spans="1:198" x14ac:dyDescent="0.15">
      <c r="A638" s="120"/>
      <c r="B638" s="81"/>
      <c r="C638" s="70"/>
      <c r="D638" s="62"/>
      <c r="E638" s="11"/>
      <c r="F638" s="12"/>
      <c r="G638" s="70"/>
      <c r="H638" s="70"/>
      <c r="I638" s="70"/>
      <c r="J638" s="142"/>
      <c r="K638" s="71"/>
      <c r="L638" s="72"/>
      <c r="M638" s="73"/>
      <c r="N638" s="74"/>
      <c r="O638" s="74"/>
      <c r="P638" s="73"/>
      <c r="Q638" s="70"/>
      <c r="R638" s="70"/>
      <c r="S638" s="75"/>
      <c r="T638" s="7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8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</row>
    <row r="639" spans="1:198" x14ac:dyDescent="0.15">
      <c r="A639" s="120"/>
      <c r="B639" s="81"/>
      <c r="C639" s="70"/>
      <c r="D639" s="62"/>
      <c r="E639" s="11"/>
      <c r="F639" s="12"/>
      <c r="G639" s="70"/>
      <c r="H639" s="70"/>
      <c r="I639" s="70"/>
      <c r="J639" s="142"/>
      <c r="K639" s="71"/>
      <c r="L639" s="72"/>
      <c r="M639" s="73"/>
      <c r="N639" s="74"/>
      <c r="O639" s="74"/>
      <c r="P639" s="73"/>
      <c r="Q639" s="70"/>
      <c r="R639" s="70"/>
      <c r="S639" s="75"/>
      <c r="T639" s="7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8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</row>
    <row r="640" spans="1:198" x14ac:dyDescent="0.15">
      <c r="A640" s="120"/>
      <c r="B640" s="81"/>
      <c r="C640" s="70"/>
      <c r="D640" s="62"/>
      <c r="E640" s="11"/>
      <c r="F640" s="12"/>
      <c r="G640" s="70"/>
      <c r="H640" s="70"/>
      <c r="I640" s="70"/>
      <c r="J640" s="142"/>
      <c r="K640" s="71"/>
      <c r="L640" s="72"/>
      <c r="M640" s="73"/>
      <c r="N640" s="74"/>
      <c r="O640" s="74"/>
      <c r="P640" s="73"/>
      <c r="Q640" s="70"/>
      <c r="R640" s="70"/>
      <c r="S640" s="75"/>
      <c r="T640" s="7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8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</row>
    <row r="641" spans="1:198" x14ac:dyDescent="0.15">
      <c r="A641" s="120"/>
      <c r="B641" s="81"/>
      <c r="C641" s="70"/>
      <c r="D641" s="62"/>
      <c r="E641" s="11"/>
      <c r="F641" s="12"/>
      <c r="G641" s="70"/>
      <c r="H641" s="70"/>
      <c r="I641" s="70"/>
      <c r="J641" s="142"/>
      <c r="K641" s="71"/>
      <c r="L641" s="72"/>
      <c r="M641" s="73"/>
      <c r="N641" s="74"/>
      <c r="O641" s="74"/>
      <c r="P641" s="73"/>
      <c r="Q641" s="70"/>
      <c r="R641" s="70"/>
      <c r="S641" s="75"/>
      <c r="T641" s="7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8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</row>
    <row r="642" spans="1:198" x14ac:dyDescent="0.15">
      <c r="A642" s="120"/>
      <c r="B642" s="81"/>
      <c r="C642" s="70"/>
      <c r="D642" s="62"/>
      <c r="E642" s="11"/>
      <c r="F642" s="12"/>
      <c r="G642" s="70"/>
      <c r="H642" s="70"/>
      <c r="I642" s="70"/>
      <c r="J642" s="142"/>
      <c r="K642" s="71"/>
      <c r="L642" s="72"/>
      <c r="M642" s="73"/>
      <c r="N642" s="74"/>
      <c r="O642" s="74"/>
      <c r="P642" s="73"/>
      <c r="Q642" s="70"/>
      <c r="R642" s="70"/>
      <c r="S642" s="75"/>
      <c r="T642" s="7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8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</row>
    <row r="643" spans="1:198" x14ac:dyDescent="0.15">
      <c r="A643" s="120"/>
      <c r="B643" s="81"/>
      <c r="C643" s="70"/>
      <c r="D643" s="62"/>
      <c r="E643" s="11"/>
      <c r="F643" s="12"/>
      <c r="G643" s="70"/>
      <c r="H643" s="70"/>
      <c r="I643" s="70"/>
      <c r="J643" s="142"/>
      <c r="K643" s="71"/>
      <c r="L643" s="72"/>
      <c r="M643" s="73"/>
      <c r="N643" s="74"/>
      <c r="O643" s="74"/>
      <c r="P643" s="73"/>
      <c r="Q643" s="70"/>
      <c r="R643" s="70"/>
      <c r="S643" s="75"/>
      <c r="T643" s="7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8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</row>
    <row r="644" spans="1:198" x14ac:dyDescent="0.15">
      <c r="A644" s="120"/>
      <c r="B644" s="81"/>
      <c r="C644" s="70"/>
      <c r="D644" s="62"/>
      <c r="E644" s="11"/>
      <c r="F644" s="12"/>
      <c r="G644" s="70"/>
      <c r="H644" s="70"/>
      <c r="I644" s="70"/>
      <c r="J644" s="142"/>
      <c r="K644" s="71"/>
      <c r="L644" s="72"/>
      <c r="M644" s="73"/>
      <c r="N644" s="74"/>
      <c r="O644" s="74"/>
      <c r="P644" s="73"/>
      <c r="Q644" s="70"/>
      <c r="R644" s="70"/>
      <c r="S644" s="75"/>
      <c r="T644" s="7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8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</row>
    <row r="645" spans="1:198" x14ac:dyDescent="0.15">
      <c r="A645" s="120"/>
      <c r="B645" s="81"/>
      <c r="C645" s="70"/>
      <c r="D645" s="62"/>
      <c r="E645" s="11"/>
      <c r="F645" s="12"/>
      <c r="G645" s="70"/>
      <c r="H645" s="70"/>
      <c r="I645" s="70"/>
      <c r="J645" s="142"/>
      <c r="K645" s="71"/>
      <c r="L645" s="72"/>
      <c r="M645" s="73"/>
      <c r="N645" s="74"/>
      <c r="O645" s="74"/>
      <c r="P645" s="73"/>
      <c r="Q645" s="70"/>
      <c r="R645" s="70"/>
      <c r="S645" s="75"/>
      <c r="T645" s="7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8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</row>
    <row r="646" spans="1:198" x14ac:dyDescent="0.15">
      <c r="A646" s="120"/>
      <c r="B646" s="81"/>
      <c r="C646" s="70"/>
      <c r="D646" s="62"/>
      <c r="E646" s="11"/>
      <c r="F646" s="12"/>
      <c r="G646" s="70"/>
      <c r="H646" s="70"/>
      <c r="I646" s="70"/>
      <c r="J646" s="142"/>
      <c r="K646" s="71"/>
      <c r="L646" s="72"/>
      <c r="M646" s="73"/>
      <c r="N646" s="74"/>
      <c r="O646" s="74"/>
      <c r="P646" s="73"/>
      <c r="Q646" s="70"/>
      <c r="R646" s="70"/>
      <c r="S646" s="75"/>
      <c r="T646" s="7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8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</row>
    <row r="647" spans="1:198" x14ac:dyDescent="0.15">
      <c r="A647" s="120"/>
      <c r="B647" s="81"/>
      <c r="C647" s="70"/>
      <c r="D647" s="62"/>
      <c r="E647" s="11"/>
      <c r="F647" s="12"/>
      <c r="G647" s="70"/>
      <c r="H647" s="70"/>
      <c r="I647" s="70"/>
      <c r="J647" s="142"/>
      <c r="K647" s="71"/>
      <c r="L647" s="72"/>
      <c r="M647" s="73"/>
      <c r="N647" s="74"/>
      <c r="O647" s="74"/>
      <c r="P647" s="73"/>
      <c r="Q647" s="70"/>
      <c r="R647" s="70"/>
      <c r="S647" s="75"/>
      <c r="T647" s="7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8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</row>
    <row r="648" spans="1:198" x14ac:dyDescent="0.15">
      <c r="A648" s="120"/>
      <c r="B648" s="81"/>
      <c r="C648" s="70"/>
      <c r="D648" s="62"/>
      <c r="E648" s="11"/>
      <c r="F648" s="12"/>
      <c r="G648" s="70"/>
      <c r="H648" s="70"/>
      <c r="I648" s="70"/>
      <c r="J648" s="142"/>
      <c r="K648" s="71"/>
      <c r="L648" s="72"/>
      <c r="M648" s="73"/>
      <c r="N648" s="74"/>
      <c r="O648" s="74"/>
      <c r="P648" s="73"/>
      <c r="Q648" s="70"/>
      <c r="R648" s="70"/>
      <c r="S648" s="75"/>
      <c r="T648" s="7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8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</row>
    <row r="649" spans="1:198" x14ac:dyDescent="0.15">
      <c r="A649" s="120"/>
      <c r="B649" s="81"/>
      <c r="C649" s="70"/>
      <c r="D649" s="62"/>
      <c r="E649" s="11"/>
      <c r="F649" s="12"/>
      <c r="G649" s="70"/>
      <c r="H649" s="70"/>
      <c r="I649" s="70"/>
      <c r="J649" s="142"/>
      <c r="K649" s="71"/>
      <c r="L649" s="72"/>
      <c r="M649" s="73"/>
      <c r="N649" s="74"/>
      <c r="O649" s="74"/>
      <c r="P649" s="73"/>
      <c r="Q649" s="70"/>
      <c r="R649" s="70"/>
      <c r="S649" s="75"/>
      <c r="T649" s="7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8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</row>
    <row r="650" spans="1:198" x14ac:dyDescent="0.15">
      <c r="A650" s="120"/>
      <c r="B650" s="81"/>
      <c r="C650" s="70"/>
      <c r="D650" s="62"/>
      <c r="E650" s="11"/>
      <c r="F650" s="12"/>
      <c r="G650" s="70"/>
      <c r="H650" s="70"/>
      <c r="I650" s="70"/>
      <c r="J650" s="142"/>
      <c r="K650" s="71"/>
      <c r="L650" s="72"/>
      <c r="M650" s="73"/>
      <c r="N650" s="74"/>
      <c r="O650" s="74"/>
      <c r="P650" s="73"/>
      <c r="Q650" s="70"/>
      <c r="R650" s="70"/>
      <c r="S650" s="75"/>
      <c r="T650" s="7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8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</row>
    <row r="651" spans="1:198" x14ac:dyDescent="0.15">
      <c r="A651" s="120"/>
      <c r="B651" s="81"/>
      <c r="C651" s="70"/>
      <c r="D651" s="62"/>
      <c r="E651" s="11"/>
      <c r="F651" s="12"/>
      <c r="G651" s="70"/>
      <c r="H651" s="70"/>
      <c r="I651" s="70"/>
      <c r="J651" s="142"/>
      <c r="K651" s="71"/>
      <c r="L651" s="72"/>
      <c r="M651" s="73"/>
      <c r="N651" s="74"/>
      <c r="O651" s="74"/>
      <c r="P651" s="73"/>
      <c r="Q651" s="70"/>
      <c r="R651" s="70"/>
      <c r="S651" s="75"/>
      <c r="T651" s="7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8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</row>
    <row r="652" spans="1:198" x14ac:dyDescent="0.15">
      <c r="A652" s="120"/>
      <c r="B652" s="81"/>
      <c r="C652" s="70"/>
      <c r="D652" s="62"/>
      <c r="E652" s="11"/>
      <c r="F652" s="12"/>
      <c r="G652" s="70"/>
      <c r="H652" s="70"/>
      <c r="I652" s="70"/>
      <c r="J652" s="142"/>
      <c r="K652" s="71"/>
      <c r="L652" s="72"/>
      <c r="M652" s="73"/>
      <c r="N652" s="74"/>
      <c r="O652" s="74"/>
      <c r="P652" s="73"/>
      <c r="Q652" s="70"/>
      <c r="R652" s="70"/>
      <c r="S652" s="75"/>
      <c r="T652" s="7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8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</row>
    <row r="653" spans="1:198" x14ac:dyDescent="0.15">
      <c r="A653" s="120"/>
      <c r="B653" s="81"/>
      <c r="C653" s="70"/>
      <c r="D653" s="62"/>
      <c r="E653" s="11"/>
      <c r="F653" s="12"/>
      <c r="G653" s="70"/>
      <c r="H653" s="70"/>
      <c r="I653" s="70"/>
      <c r="J653" s="142"/>
      <c r="K653" s="71"/>
      <c r="L653" s="72"/>
      <c r="M653" s="73"/>
      <c r="N653" s="74"/>
      <c r="O653" s="74"/>
      <c r="P653" s="73"/>
      <c r="Q653" s="70"/>
      <c r="R653" s="70"/>
      <c r="S653" s="75"/>
      <c r="T653" s="7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8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</row>
    <row r="654" spans="1:198" x14ac:dyDescent="0.15">
      <c r="A654" s="120"/>
      <c r="B654" s="81"/>
      <c r="C654" s="70"/>
      <c r="D654" s="62"/>
      <c r="E654" s="11"/>
      <c r="F654" s="12"/>
      <c r="G654" s="70"/>
      <c r="H654" s="70"/>
      <c r="I654" s="70"/>
      <c r="J654" s="142"/>
      <c r="K654" s="71"/>
      <c r="L654" s="72"/>
      <c r="M654" s="73"/>
      <c r="N654" s="74"/>
      <c r="O654" s="74"/>
      <c r="P654" s="73"/>
      <c r="Q654" s="70"/>
      <c r="R654" s="70"/>
      <c r="S654" s="75"/>
      <c r="T654" s="7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8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</row>
    <row r="655" spans="1:198" x14ac:dyDescent="0.15">
      <c r="A655" s="120"/>
      <c r="B655" s="81"/>
      <c r="C655" s="70"/>
      <c r="D655" s="62"/>
      <c r="E655" s="11"/>
      <c r="F655" s="12"/>
      <c r="G655" s="70"/>
      <c r="H655" s="70"/>
      <c r="I655" s="70"/>
      <c r="J655" s="142"/>
      <c r="K655" s="71"/>
      <c r="L655" s="72"/>
      <c r="M655" s="73"/>
      <c r="N655" s="74"/>
      <c r="O655" s="74"/>
      <c r="P655" s="73"/>
      <c r="Q655" s="70"/>
      <c r="R655" s="70"/>
      <c r="S655" s="75"/>
      <c r="T655" s="7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8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</row>
    <row r="656" spans="1:198" x14ac:dyDescent="0.15">
      <c r="A656" s="120"/>
      <c r="B656" s="81"/>
      <c r="C656" s="70"/>
      <c r="D656" s="62"/>
      <c r="E656" s="11"/>
      <c r="F656" s="12"/>
      <c r="G656" s="70"/>
      <c r="H656" s="70"/>
      <c r="I656" s="70"/>
      <c r="J656" s="142"/>
      <c r="K656" s="71"/>
      <c r="L656" s="72"/>
      <c r="M656" s="73"/>
      <c r="N656" s="74"/>
      <c r="O656" s="74"/>
      <c r="P656" s="73"/>
      <c r="Q656" s="70"/>
      <c r="R656" s="70"/>
      <c r="S656" s="75"/>
      <c r="T656" s="7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8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</row>
    <row r="657" spans="1:198" x14ac:dyDescent="0.15">
      <c r="A657" s="120"/>
      <c r="B657" s="81"/>
      <c r="C657" s="70"/>
      <c r="D657" s="62"/>
      <c r="E657" s="11"/>
      <c r="F657" s="12"/>
      <c r="G657" s="70"/>
      <c r="H657" s="70"/>
      <c r="I657" s="70"/>
      <c r="J657" s="142"/>
      <c r="K657" s="71"/>
      <c r="L657" s="72"/>
      <c r="M657" s="73"/>
      <c r="N657" s="74"/>
      <c r="O657" s="74"/>
      <c r="P657" s="73"/>
      <c r="Q657" s="70"/>
      <c r="R657" s="70"/>
      <c r="S657" s="75"/>
      <c r="T657" s="7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8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</row>
    <row r="658" spans="1:198" x14ac:dyDescent="0.15">
      <c r="A658" s="120"/>
      <c r="B658" s="81"/>
      <c r="C658" s="70"/>
      <c r="D658" s="62"/>
      <c r="E658" s="11"/>
      <c r="F658" s="12"/>
      <c r="G658" s="70"/>
      <c r="H658" s="70"/>
      <c r="I658" s="70"/>
      <c r="J658" s="142"/>
      <c r="K658" s="71"/>
      <c r="L658" s="72"/>
      <c r="M658" s="73"/>
      <c r="N658" s="74"/>
      <c r="O658" s="74"/>
      <c r="P658" s="73"/>
      <c r="Q658" s="70"/>
      <c r="R658" s="70"/>
      <c r="S658" s="75"/>
      <c r="T658" s="7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8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</row>
    <row r="659" spans="1:198" x14ac:dyDescent="0.15">
      <c r="A659" s="120"/>
      <c r="B659" s="81"/>
      <c r="C659" s="70"/>
      <c r="D659" s="62"/>
      <c r="E659" s="11"/>
      <c r="F659" s="12"/>
      <c r="G659" s="70"/>
      <c r="H659" s="70"/>
      <c r="I659" s="70"/>
      <c r="J659" s="142"/>
      <c r="K659" s="71"/>
      <c r="L659" s="72"/>
      <c r="M659" s="73"/>
      <c r="N659" s="74"/>
      <c r="O659" s="74"/>
      <c r="P659" s="73"/>
      <c r="Q659" s="70"/>
      <c r="R659" s="70"/>
      <c r="S659" s="75"/>
      <c r="T659" s="7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8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</row>
    <row r="660" spans="1:198" x14ac:dyDescent="0.15">
      <c r="A660" s="120"/>
      <c r="B660" s="81"/>
      <c r="C660" s="70"/>
      <c r="D660" s="62"/>
      <c r="E660" s="11"/>
      <c r="F660" s="12"/>
      <c r="G660" s="70"/>
      <c r="H660" s="70"/>
      <c r="I660" s="70"/>
      <c r="J660" s="142"/>
      <c r="K660" s="71"/>
      <c r="L660" s="72"/>
      <c r="M660" s="73"/>
      <c r="N660" s="74"/>
      <c r="O660" s="74"/>
      <c r="P660" s="73"/>
      <c r="Q660" s="70"/>
      <c r="R660" s="70"/>
      <c r="S660" s="75"/>
      <c r="T660" s="7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8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</row>
    <row r="661" spans="1:198" x14ac:dyDescent="0.15">
      <c r="A661" s="120"/>
      <c r="B661" s="81"/>
      <c r="C661" s="70"/>
      <c r="D661" s="62"/>
      <c r="E661" s="11"/>
      <c r="F661" s="12"/>
      <c r="G661" s="70"/>
      <c r="H661" s="70"/>
      <c r="I661" s="70"/>
      <c r="J661" s="142"/>
      <c r="K661" s="71"/>
      <c r="L661" s="72"/>
      <c r="M661" s="73"/>
      <c r="N661" s="74"/>
      <c r="O661" s="74"/>
      <c r="P661" s="73"/>
      <c r="Q661" s="70"/>
      <c r="R661" s="70"/>
      <c r="S661" s="75"/>
      <c r="T661" s="7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8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</row>
    <row r="662" spans="1:198" x14ac:dyDescent="0.15">
      <c r="A662" s="120"/>
      <c r="B662" s="81"/>
      <c r="C662" s="70"/>
      <c r="D662" s="62"/>
      <c r="E662" s="11"/>
      <c r="F662" s="12"/>
      <c r="G662" s="70"/>
      <c r="H662" s="70"/>
      <c r="I662" s="70"/>
      <c r="J662" s="142"/>
      <c r="K662" s="71"/>
      <c r="L662" s="72"/>
      <c r="M662" s="73"/>
      <c r="N662" s="74"/>
      <c r="O662" s="74"/>
      <c r="P662" s="73"/>
      <c r="Q662" s="70"/>
      <c r="R662" s="70"/>
      <c r="S662" s="75"/>
      <c r="T662" s="7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8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</row>
    <row r="663" spans="1:198" x14ac:dyDescent="0.15">
      <c r="A663" s="120"/>
      <c r="B663" s="81"/>
      <c r="C663" s="70"/>
      <c r="D663" s="62"/>
      <c r="E663" s="11"/>
      <c r="F663" s="12"/>
      <c r="G663" s="70"/>
      <c r="H663" s="70"/>
      <c r="I663" s="70"/>
      <c r="J663" s="142"/>
      <c r="K663" s="71"/>
      <c r="L663" s="72"/>
      <c r="M663" s="73"/>
      <c r="N663" s="74"/>
      <c r="O663" s="74"/>
      <c r="P663" s="73"/>
      <c r="Q663" s="70"/>
      <c r="R663" s="70"/>
      <c r="S663" s="75"/>
      <c r="T663" s="7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8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</row>
    <row r="664" spans="1:198" x14ac:dyDescent="0.15">
      <c r="A664" s="120"/>
      <c r="B664" s="81"/>
      <c r="C664" s="70"/>
      <c r="D664" s="62"/>
      <c r="E664" s="11"/>
      <c r="F664" s="12"/>
      <c r="G664" s="70"/>
      <c r="H664" s="70"/>
      <c r="I664" s="70"/>
      <c r="J664" s="142"/>
      <c r="K664" s="71"/>
      <c r="L664" s="72"/>
      <c r="M664" s="73"/>
      <c r="N664" s="74"/>
      <c r="O664" s="74"/>
      <c r="P664" s="73"/>
      <c r="Q664" s="70"/>
      <c r="R664" s="70"/>
      <c r="S664" s="75"/>
      <c r="T664" s="7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8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</row>
    <row r="665" spans="1:198" x14ac:dyDescent="0.15">
      <c r="A665" s="120"/>
      <c r="B665" s="81"/>
      <c r="C665" s="70"/>
      <c r="D665" s="62"/>
      <c r="E665" s="11"/>
      <c r="F665" s="12"/>
      <c r="G665" s="70"/>
      <c r="H665" s="70"/>
      <c r="I665" s="70"/>
      <c r="J665" s="142"/>
      <c r="K665" s="71"/>
      <c r="L665" s="72"/>
      <c r="M665" s="73"/>
      <c r="N665" s="74"/>
      <c r="O665" s="74"/>
      <c r="P665" s="73"/>
      <c r="Q665" s="70"/>
      <c r="R665" s="70"/>
      <c r="S665" s="75"/>
      <c r="T665" s="7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8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</row>
    <row r="666" spans="1:198" x14ac:dyDescent="0.15">
      <c r="A666" s="120"/>
      <c r="B666" s="81"/>
      <c r="C666" s="70"/>
      <c r="D666" s="62"/>
      <c r="E666" s="11"/>
      <c r="F666" s="12"/>
      <c r="G666" s="70"/>
      <c r="H666" s="70"/>
      <c r="I666" s="70"/>
      <c r="J666" s="142"/>
      <c r="K666" s="71"/>
      <c r="L666" s="72"/>
      <c r="M666" s="73"/>
      <c r="N666" s="74"/>
      <c r="O666" s="74"/>
      <c r="P666" s="73"/>
      <c r="Q666" s="70"/>
      <c r="R666" s="70"/>
      <c r="S666" s="75"/>
      <c r="T666" s="7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8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</row>
    <row r="667" spans="1:198" x14ac:dyDescent="0.15">
      <c r="A667" s="120"/>
      <c r="B667" s="81"/>
      <c r="C667" s="70"/>
      <c r="D667" s="62"/>
      <c r="E667" s="11"/>
      <c r="F667" s="12"/>
      <c r="G667" s="70"/>
      <c r="H667" s="70"/>
      <c r="I667" s="70"/>
      <c r="J667" s="142"/>
      <c r="K667" s="71"/>
      <c r="L667" s="72"/>
      <c r="M667" s="73"/>
      <c r="N667" s="74"/>
      <c r="O667" s="74"/>
      <c r="P667" s="73"/>
      <c r="Q667" s="70"/>
      <c r="R667" s="70"/>
      <c r="S667" s="75"/>
      <c r="T667" s="7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8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</row>
    <row r="668" spans="1:198" x14ac:dyDescent="0.15">
      <c r="A668" s="120"/>
      <c r="B668" s="81"/>
      <c r="C668" s="70"/>
      <c r="D668" s="62"/>
      <c r="E668" s="11"/>
      <c r="F668" s="12"/>
      <c r="G668" s="70"/>
      <c r="H668" s="70"/>
      <c r="I668" s="70"/>
      <c r="J668" s="142"/>
      <c r="K668" s="71"/>
      <c r="L668" s="72"/>
      <c r="M668" s="73"/>
      <c r="N668" s="74"/>
      <c r="O668" s="74"/>
      <c r="P668" s="73"/>
      <c r="Q668" s="70"/>
      <c r="R668" s="70"/>
      <c r="S668" s="75"/>
      <c r="T668" s="7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8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</row>
    <row r="669" spans="1:198" x14ac:dyDescent="0.15">
      <c r="A669" s="120"/>
      <c r="B669" s="81"/>
      <c r="C669" s="70"/>
      <c r="D669" s="62"/>
      <c r="E669" s="11"/>
      <c r="F669" s="12"/>
      <c r="G669" s="70"/>
      <c r="H669" s="70"/>
      <c r="I669" s="70"/>
      <c r="J669" s="142"/>
      <c r="K669" s="71"/>
      <c r="L669" s="72"/>
      <c r="M669" s="73"/>
      <c r="N669" s="74"/>
      <c r="O669" s="74"/>
      <c r="P669" s="73"/>
      <c r="Q669" s="70"/>
      <c r="R669" s="70"/>
      <c r="S669" s="75"/>
      <c r="T669" s="7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8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</row>
    <row r="670" spans="1:198" x14ac:dyDescent="0.15">
      <c r="A670" s="120"/>
      <c r="B670" s="81"/>
      <c r="C670" s="70"/>
      <c r="D670" s="62"/>
      <c r="E670" s="11"/>
      <c r="F670" s="12"/>
      <c r="G670" s="70"/>
      <c r="H670" s="70"/>
      <c r="I670" s="70"/>
      <c r="J670" s="142"/>
      <c r="K670" s="71"/>
      <c r="L670" s="72"/>
      <c r="M670" s="73"/>
      <c r="N670" s="74"/>
      <c r="O670" s="74"/>
      <c r="P670" s="73"/>
      <c r="Q670" s="70"/>
      <c r="R670" s="70"/>
      <c r="S670" s="75"/>
      <c r="T670" s="7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8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</row>
    <row r="671" spans="1:198" x14ac:dyDescent="0.15">
      <c r="A671" s="120"/>
      <c r="B671" s="81"/>
      <c r="C671" s="70"/>
      <c r="D671" s="62"/>
      <c r="E671" s="11"/>
      <c r="F671" s="12"/>
      <c r="G671" s="70"/>
      <c r="H671" s="70"/>
      <c r="I671" s="70"/>
      <c r="J671" s="142"/>
      <c r="K671" s="71"/>
      <c r="L671" s="72"/>
      <c r="M671" s="73"/>
      <c r="N671" s="74"/>
      <c r="O671" s="74"/>
      <c r="P671" s="73"/>
      <c r="Q671" s="70"/>
      <c r="R671" s="70"/>
      <c r="S671" s="75"/>
      <c r="T671" s="7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8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</row>
    <row r="672" spans="1:198" x14ac:dyDescent="0.15">
      <c r="A672" s="120"/>
      <c r="B672" s="81"/>
      <c r="C672" s="70"/>
      <c r="D672" s="62"/>
      <c r="E672" s="11"/>
      <c r="F672" s="12"/>
      <c r="G672" s="70"/>
      <c r="H672" s="70"/>
      <c r="I672" s="70"/>
      <c r="J672" s="142"/>
      <c r="K672" s="71"/>
      <c r="L672" s="72"/>
      <c r="M672" s="73"/>
      <c r="N672" s="74"/>
      <c r="O672" s="74"/>
      <c r="P672" s="73"/>
      <c r="Q672" s="70"/>
      <c r="R672" s="70"/>
      <c r="S672" s="75"/>
      <c r="T672" s="7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8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</row>
    <row r="673" spans="1:198" x14ac:dyDescent="0.15">
      <c r="A673" s="120"/>
      <c r="B673" s="81"/>
      <c r="C673" s="70"/>
      <c r="D673" s="62"/>
      <c r="E673" s="11"/>
      <c r="F673" s="12"/>
      <c r="G673" s="70"/>
      <c r="H673" s="70"/>
      <c r="I673" s="70"/>
      <c r="J673" s="142"/>
      <c r="K673" s="71"/>
      <c r="L673" s="72"/>
      <c r="M673" s="73"/>
      <c r="N673" s="74"/>
      <c r="O673" s="74"/>
      <c r="P673" s="73"/>
      <c r="Q673" s="70"/>
      <c r="R673" s="70"/>
      <c r="S673" s="75"/>
      <c r="T673" s="7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8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</row>
    <row r="674" spans="1:198" x14ac:dyDescent="0.15">
      <c r="A674" s="120"/>
      <c r="B674" s="81"/>
      <c r="C674" s="70"/>
      <c r="D674" s="62"/>
      <c r="E674" s="11"/>
      <c r="F674" s="12"/>
      <c r="G674" s="70"/>
      <c r="H674" s="70"/>
      <c r="I674" s="70"/>
      <c r="J674" s="142"/>
      <c r="K674" s="71"/>
      <c r="L674" s="72"/>
      <c r="M674" s="73"/>
      <c r="N674" s="74"/>
      <c r="O674" s="74"/>
      <c r="P674" s="73"/>
      <c r="Q674" s="70"/>
      <c r="R674" s="70"/>
      <c r="S674" s="75"/>
      <c r="T674" s="7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8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</row>
    <row r="675" spans="1:198" x14ac:dyDescent="0.15">
      <c r="A675" s="120"/>
      <c r="B675" s="81"/>
      <c r="C675" s="70"/>
      <c r="D675" s="62"/>
      <c r="E675" s="11"/>
      <c r="F675" s="12"/>
      <c r="G675" s="70"/>
      <c r="H675" s="70"/>
      <c r="I675" s="70"/>
      <c r="J675" s="142"/>
      <c r="K675" s="71"/>
      <c r="L675" s="72"/>
      <c r="M675" s="73"/>
      <c r="N675" s="74"/>
      <c r="O675" s="74"/>
      <c r="P675" s="73"/>
      <c r="Q675" s="70"/>
      <c r="R675" s="70"/>
      <c r="S675" s="75"/>
      <c r="T675" s="7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</row>
    <row r="676" spans="1:198" x14ac:dyDescent="0.15">
      <c r="A676" s="120"/>
      <c r="B676" s="81"/>
      <c r="C676" s="70"/>
      <c r="D676" s="62"/>
      <c r="E676" s="11"/>
      <c r="F676" s="12"/>
      <c r="G676" s="70"/>
      <c r="H676" s="70"/>
      <c r="I676" s="70"/>
      <c r="J676" s="142"/>
      <c r="K676" s="71"/>
      <c r="L676" s="72"/>
      <c r="M676" s="73"/>
      <c r="N676" s="74"/>
      <c r="O676" s="74"/>
      <c r="P676" s="73"/>
      <c r="Q676" s="70"/>
      <c r="R676" s="70"/>
      <c r="S676" s="75"/>
      <c r="T676" s="7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</row>
    <row r="677" spans="1:198" x14ac:dyDescent="0.15">
      <c r="A677" s="120"/>
      <c r="B677" s="81"/>
      <c r="C677" s="70"/>
      <c r="D677" s="62"/>
      <c r="E677" s="11"/>
      <c r="F677" s="12"/>
      <c r="G677" s="70"/>
      <c r="H677" s="70"/>
      <c r="I677" s="70"/>
      <c r="J677" s="142"/>
      <c r="K677" s="71"/>
      <c r="L677" s="72"/>
      <c r="M677" s="73"/>
      <c r="N677" s="74"/>
      <c r="O677" s="74"/>
      <c r="P677" s="73"/>
      <c r="Q677" s="70"/>
      <c r="R677" s="70"/>
      <c r="S677" s="75"/>
      <c r="T677" s="7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</row>
    <row r="678" spans="1:198" x14ac:dyDescent="0.15">
      <c r="A678" s="120"/>
      <c r="B678" s="81"/>
      <c r="C678" s="70"/>
      <c r="D678" s="62"/>
      <c r="E678" s="11"/>
      <c r="F678" s="12"/>
      <c r="G678" s="70"/>
      <c r="H678" s="70"/>
      <c r="I678" s="70"/>
      <c r="J678" s="142"/>
      <c r="K678" s="71"/>
      <c r="L678" s="72"/>
      <c r="M678" s="73"/>
      <c r="N678" s="74"/>
      <c r="O678" s="74"/>
      <c r="P678" s="73"/>
      <c r="Q678" s="70"/>
      <c r="R678" s="70"/>
      <c r="S678" s="75"/>
      <c r="T678" s="7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</row>
    <row r="679" spans="1:198" x14ac:dyDescent="0.15">
      <c r="A679" s="120"/>
      <c r="B679" s="81"/>
      <c r="C679" s="70"/>
      <c r="D679" s="62"/>
      <c r="E679" s="11"/>
      <c r="F679" s="12"/>
      <c r="G679" s="70"/>
      <c r="H679" s="70"/>
      <c r="I679" s="70"/>
      <c r="J679" s="69"/>
      <c r="K679" s="71"/>
      <c r="L679" s="72"/>
      <c r="M679" s="73"/>
      <c r="N679" s="74"/>
      <c r="O679" s="74"/>
      <c r="P679" s="73"/>
      <c r="Q679" s="70"/>
      <c r="R679" s="70"/>
      <c r="S679" s="75"/>
      <c r="T679" s="7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</row>
    <row r="680" spans="1:198" x14ac:dyDescent="0.15">
      <c r="A680" s="120"/>
      <c r="B680" s="81"/>
      <c r="C680" s="70"/>
      <c r="D680" s="62"/>
      <c r="E680" s="11"/>
      <c r="F680" s="12"/>
      <c r="G680" s="70"/>
      <c r="H680" s="70"/>
      <c r="I680" s="70"/>
      <c r="J680" s="69"/>
      <c r="K680" s="71"/>
      <c r="L680" s="72"/>
      <c r="M680" s="73"/>
      <c r="N680" s="74"/>
      <c r="O680" s="74"/>
      <c r="P680" s="73"/>
      <c r="Q680" s="70"/>
      <c r="R680" s="70"/>
      <c r="S680" s="75"/>
      <c r="T680" s="7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</row>
    <row r="681" spans="1:198" x14ac:dyDescent="0.15">
      <c r="A681" s="120"/>
      <c r="B681" s="81"/>
      <c r="C681" s="70"/>
      <c r="D681" s="62"/>
      <c r="E681" s="11"/>
      <c r="F681" s="12"/>
      <c r="G681" s="70"/>
      <c r="H681" s="70"/>
      <c r="I681" s="70"/>
      <c r="J681" s="69"/>
      <c r="K681" s="71"/>
      <c r="L681" s="72"/>
      <c r="M681" s="73"/>
      <c r="N681" s="74"/>
      <c r="O681" s="74"/>
      <c r="P681" s="73"/>
      <c r="Q681" s="70"/>
      <c r="R681" s="70"/>
      <c r="S681" s="75"/>
      <c r="T681" s="7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</row>
    <row r="682" spans="1:198" x14ac:dyDescent="0.15">
      <c r="A682" s="120"/>
      <c r="B682" s="81"/>
      <c r="C682" s="70"/>
      <c r="D682" s="62"/>
      <c r="E682" s="11"/>
      <c r="F682" s="12"/>
      <c r="G682" s="70"/>
      <c r="H682" s="70"/>
      <c r="I682" s="70"/>
      <c r="J682" s="69"/>
      <c r="K682" s="71"/>
      <c r="L682" s="72"/>
      <c r="M682" s="73"/>
      <c r="N682" s="74"/>
      <c r="O682" s="74"/>
      <c r="P682" s="73"/>
      <c r="Q682" s="70"/>
      <c r="R682" s="70"/>
      <c r="S682" s="75"/>
      <c r="T682" s="7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</row>
    <row r="683" spans="1:198" x14ac:dyDescent="0.15">
      <c r="A683" s="120"/>
      <c r="B683" s="81"/>
      <c r="C683" s="70"/>
      <c r="D683" s="62"/>
      <c r="E683" s="11"/>
      <c r="F683" s="12"/>
      <c r="G683" s="70"/>
      <c r="H683" s="70"/>
      <c r="I683" s="70"/>
      <c r="J683" s="69"/>
      <c r="K683" s="71"/>
      <c r="L683" s="72"/>
      <c r="M683" s="73"/>
      <c r="N683" s="74"/>
      <c r="O683" s="74"/>
      <c r="P683" s="73"/>
      <c r="Q683" s="70"/>
      <c r="R683" s="70"/>
      <c r="S683" s="75"/>
      <c r="T683" s="7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</row>
    <row r="684" spans="1:198" x14ac:dyDescent="0.15">
      <c r="A684" s="120"/>
      <c r="B684" s="81"/>
      <c r="C684" s="70"/>
      <c r="D684" s="62"/>
      <c r="E684" s="11"/>
      <c r="F684" s="12"/>
      <c r="G684" s="70"/>
      <c r="H684" s="70"/>
      <c r="I684" s="70"/>
      <c r="J684" s="69"/>
      <c r="K684" s="71"/>
      <c r="L684" s="72"/>
      <c r="M684" s="73"/>
      <c r="N684" s="74"/>
      <c r="O684" s="74"/>
      <c r="P684" s="73"/>
      <c r="Q684" s="70"/>
      <c r="R684" s="70"/>
      <c r="S684" s="75"/>
      <c r="T684" s="7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</row>
    <row r="685" spans="1:198" x14ac:dyDescent="0.15">
      <c r="A685" s="120"/>
      <c r="B685" s="81"/>
      <c r="C685" s="70"/>
      <c r="D685" s="62"/>
      <c r="E685" s="11"/>
      <c r="F685" s="12"/>
      <c r="G685" s="70"/>
      <c r="H685" s="70"/>
      <c r="I685" s="70"/>
      <c r="J685" s="69"/>
      <c r="K685" s="71"/>
      <c r="L685" s="72"/>
      <c r="M685" s="73"/>
      <c r="N685" s="74"/>
      <c r="O685" s="74"/>
      <c r="P685" s="73"/>
      <c r="Q685" s="70"/>
      <c r="R685" s="70"/>
      <c r="S685" s="75"/>
      <c r="T685" s="7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</row>
    <row r="686" spans="1:198" x14ac:dyDescent="0.15">
      <c r="A686" s="120"/>
      <c r="B686" s="81"/>
      <c r="C686" s="70"/>
      <c r="D686" s="62"/>
      <c r="E686" s="11"/>
      <c r="F686" s="12"/>
      <c r="G686" s="70"/>
      <c r="H686" s="70"/>
      <c r="I686" s="70"/>
      <c r="J686" s="69"/>
      <c r="K686" s="71"/>
      <c r="L686" s="72"/>
      <c r="M686" s="73"/>
      <c r="N686" s="74"/>
      <c r="O686" s="74"/>
      <c r="P686" s="73"/>
      <c r="Q686" s="70"/>
      <c r="R686" s="70"/>
      <c r="S686" s="75"/>
      <c r="T686" s="7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</row>
    <row r="687" spans="1:198" x14ac:dyDescent="0.15">
      <c r="A687" s="120"/>
      <c r="B687" s="81"/>
      <c r="C687" s="70"/>
      <c r="D687" s="62"/>
      <c r="E687" s="11"/>
      <c r="F687" s="12"/>
      <c r="G687" s="70"/>
      <c r="H687" s="70"/>
      <c r="I687" s="70"/>
      <c r="J687" s="69"/>
      <c r="K687" s="71"/>
      <c r="L687" s="72"/>
      <c r="M687" s="73"/>
      <c r="N687" s="74"/>
      <c r="O687" s="74"/>
      <c r="P687" s="73"/>
      <c r="Q687" s="70"/>
      <c r="R687" s="70"/>
      <c r="S687" s="75"/>
      <c r="T687" s="7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8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</row>
    <row r="688" spans="1:198" x14ac:dyDescent="0.15">
      <c r="A688" s="120"/>
      <c r="B688" s="81"/>
      <c r="C688" s="70"/>
      <c r="D688" s="62"/>
      <c r="E688" s="11"/>
      <c r="F688" s="12"/>
      <c r="G688" s="70"/>
      <c r="H688" s="70"/>
      <c r="I688" s="70"/>
      <c r="J688" s="69"/>
      <c r="K688" s="71"/>
      <c r="L688" s="72"/>
      <c r="M688" s="73"/>
      <c r="N688" s="74"/>
      <c r="O688" s="74"/>
      <c r="P688" s="73"/>
      <c r="Q688" s="70"/>
      <c r="R688" s="70"/>
      <c r="S688" s="75"/>
      <c r="T688" s="7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</row>
    <row r="689" spans="1:198" x14ac:dyDescent="0.15">
      <c r="A689" s="120"/>
      <c r="B689" s="81"/>
      <c r="C689" s="70"/>
      <c r="D689" s="62"/>
      <c r="E689" s="11"/>
      <c r="F689" s="12"/>
      <c r="G689" s="70"/>
      <c r="H689" s="70"/>
      <c r="I689" s="70"/>
      <c r="J689" s="69"/>
      <c r="K689" s="71"/>
      <c r="L689" s="72"/>
      <c r="M689" s="73"/>
      <c r="N689" s="74"/>
      <c r="O689" s="74"/>
      <c r="P689" s="73"/>
      <c r="Q689" s="70"/>
      <c r="R689" s="70"/>
      <c r="S689" s="75"/>
      <c r="T689" s="7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</row>
    <row r="690" spans="1:198" x14ac:dyDescent="0.15">
      <c r="A690" s="120"/>
      <c r="B690" s="81"/>
      <c r="C690" s="70"/>
      <c r="D690" s="62"/>
      <c r="E690" s="11"/>
      <c r="F690" s="12"/>
      <c r="G690" s="70"/>
      <c r="H690" s="70"/>
      <c r="I690" s="70"/>
      <c r="J690" s="69"/>
      <c r="K690" s="71"/>
      <c r="L690" s="72"/>
      <c r="M690" s="73"/>
      <c r="N690" s="74"/>
      <c r="O690" s="74"/>
      <c r="P690" s="73"/>
      <c r="Q690" s="70"/>
      <c r="R690" s="70"/>
      <c r="S690" s="75"/>
      <c r="T690" s="7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</row>
    <row r="691" spans="1:198" x14ac:dyDescent="0.15">
      <c r="A691" s="120"/>
      <c r="B691" s="81"/>
      <c r="C691" s="70"/>
      <c r="D691" s="62"/>
      <c r="E691" s="11"/>
      <c r="F691" s="12"/>
      <c r="G691" s="70"/>
      <c r="H691" s="70"/>
      <c r="I691" s="70"/>
      <c r="J691" s="69"/>
      <c r="K691" s="71"/>
      <c r="L691" s="72"/>
      <c r="M691" s="73"/>
      <c r="N691" s="74"/>
      <c r="O691" s="74"/>
      <c r="P691" s="73"/>
      <c r="Q691" s="70"/>
      <c r="R691" s="70"/>
      <c r="S691" s="75"/>
      <c r="T691" s="7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8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</row>
    <row r="692" spans="1:198" x14ac:dyDescent="0.15">
      <c r="A692" s="120"/>
      <c r="B692" s="81"/>
      <c r="C692" s="70"/>
      <c r="D692" s="62"/>
      <c r="E692" s="11"/>
      <c r="F692" s="12"/>
      <c r="G692" s="70"/>
      <c r="H692" s="70"/>
      <c r="I692" s="70"/>
      <c r="J692" s="69"/>
      <c r="K692" s="71"/>
      <c r="L692" s="72"/>
      <c r="M692" s="73"/>
      <c r="N692" s="74"/>
      <c r="O692" s="74"/>
      <c r="P692" s="73"/>
      <c r="Q692" s="70"/>
      <c r="R692" s="70"/>
      <c r="S692" s="75"/>
      <c r="T692" s="7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8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</row>
    <row r="693" spans="1:198" x14ac:dyDescent="0.15">
      <c r="A693" s="120"/>
      <c r="B693" s="81"/>
      <c r="C693" s="70"/>
      <c r="D693" s="62"/>
      <c r="E693" s="11"/>
      <c r="F693" s="12"/>
      <c r="G693" s="70"/>
      <c r="H693" s="70"/>
      <c r="I693" s="70"/>
      <c r="J693" s="69"/>
      <c r="K693" s="71"/>
      <c r="L693" s="72"/>
      <c r="M693" s="73"/>
      <c r="N693" s="74"/>
      <c r="O693" s="74"/>
      <c r="P693" s="73"/>
      <c r="Q693" s="70"/>
      <c r="R693" s="70"/>
      <c r="S693" s="75"/>
      <c r="T693" s="7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8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</row>
    <row r="694" spans="1:198" x14ac:dyDescent="0.15">
      <c r="A694" s="120"/>
      <c r="B694" s="81"/>
      <c r="C694" s="70"/>
      <c r="D694" s="62"/>
      <c r="E694" s="11"/>
      <c r="F694" s="12"/>
      <c r="G694" s="70"/>
      <c r="H694" s="70"/>
      <c r="I694" s="70"/>
      <c r="J694" s="69"/>
      <c r="K694" s="71"/>
      <c r="L694" s="72"/>
      <c r="M694" s="73"/>
      <c r="N694" s="74"/>
      <c r="O694" s="74"/>
      <c r="P694" s="73"/>
      <c r="Q694" s="70"/>
      <c r="R694" s="70"/>
      <c r="S694" s="75"/>
      <c r="T694" s="7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8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</row>
    <row r="695" spans="1:198" x14ac:dyDescent="0.15">
      <c r="A695" s="120"/>
      <c r="B695" s="81"/>
      <c r="C695" s="70"/>
      <c r="D695" s="62"/>
      <c r="E695" s="11"/>
      <c r="F695" s="12"/>
      <c r="G695" s="70"/>
      <c r="H695" s="70"/>
      <c r="I695" s="70"/>
      <c r="J695" s="69"/>
      <c r="K695" s="71"/>
      <c r="L695" s="72"/>
      <c r="M695" s="73"/>
      <c r="N695" s="74"/>
      <c r="O695" s="74"/>
      <c r="P695" s="73"/>
      <c r="Q695" s="70"/>
      <c r="R695" s="70"/>
      <c r="S695" s="75"/>
      <c r="T695" s="7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8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</row>
    <row r="696" spans="1:198" x14ac:dyDescent="0.15">
      <c r="A696" s="120"/>
      <c r="B696" s="81"/>
      <c r="C696" s="70"/>
      <c r="D696" s="62"/>
      <c r="E696" s="11"/>
      <c r="F696" s="12"/>
      <c r="G696" s="70"/>
      <c r="H696" s="70"/>
      <c r="I696" s="70"/>
      <c r="J696" s="69"/>
      <c r="K696" s="71"/>
      <c r="L696" s="72"/>
      <c r="M696" s="73"/>
      <c r="N696" s="74"/>
      <c r="O696" s="74"/>
      <c r="P696" s="73"/>
      <c r="Q696" s="70"/>
      <c r="R696" s="70"/>
      <c r="S696" s="75"/>
      <c r="T696" s="7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8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</row>
    <row r="697" spans="1:198" x14ac:dyDescent="0.15">
      <c r="A697" s="120"/>
      <c r="B697" s="81"/>
      <c r="C697" s="70"/>
      <c r="D697" s="62"/>
      <c r="E697" s="11"/>
      <c r="F697" s="12"/>
      <c r="G697" s="70"/>
      <c r="H697" s="70"/>
      <c r="I697" s="70"/>
      <c r="J697" s="69"/>
      <c r="K697" s="71"/>
      <c r="L697" s="72"/>
      <c r="M697" s="73"/>
      <c r="N697" s="74"/>
      <c r="O697" s="74"/>
      <c r="P697" s="73"/>
      <c r="Q697" s="70"/>
      <c r="R697" s="70"/>
      <c r="S697" s="75"/>
      <c r="T697" s="7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8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</row>
    <row r="698" spans="1:198" x14ac:dyDescent="0.15">
      <c r="A698" s="120"/>
      <c r="B698" s="81"/>
      <c r="C698" s="70"/>
      <c r="D698" s="62"/>
      <c r="E698" s="11"/>
      <c r="F698" s="12"/>
      <c r="G698" s="70"/>
      <c r="H698" s="70"/>
      <c r="I698" s="70"/>
      <c r="J698" s="69"/>
      <c r="K698" s="71"/>
      <c r="L698" s="72"/>
      <c r="M698" s="73"/>
      <c r="N698" s="74"/>
      <c r="O698" s="74"/>
      <c r="P698" s="73"/>
      <c r="Q698" s="70"/>
      <c r="R698" s="70"/>
      <c r="S698" s="75"/>
      <c r="T698" s="7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8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</row>
    <row r="699" spans="1:198" x14ac:dyDescent="0.15">
      <c r="A699" s="120"/>
      <c r="B699" s="81"/>
      <c r="C699" s="70"/>
      <c r="D699" s="62"/>
      <c r="E699" s="11"/>
      <c r="F699" s="12"/>
      <c r="G699" s="70"/>
      <c r="H699" s="70"/>
      <c r="I699" s="70"/>
      <c r="J699" s="69"/>
      <c r="K699" s="71"/>
      <c r="L699" s="72"/>
      <c r="M699" s="73"/>
      <c r="N699" s="74"/>
      <c r="O699" s="74"/>
      <c r="P699" s="73"/>
      <c r="Q699" s="70"/>
      <c r="R699" s="70"/>
      <c r="S699" s="75"/>
      <c r="T699" s="7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8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</row>
    <row r="700" spans="1:198" x14ac:dyDescent="0.15">
      <c r="A700" s="120"/>
      <c r="B700" s="81"/>
      <c r="C700" s="70"/>
      <c r="D700" s="62"/>
      <c r="E700" s="11"/>
      <c r="F700" s="12"/>
      <c r="G700" s="70"/>
      <c r="H700" s="70"/>
      <c r="I700" s="70"/>
      <c r="J700" s="69"/>
      <c r="K700" s="71"/>
      <c r="L700" s="72"/>
      <c r="M700" s="73"/>
      <c r="N700" s="74"/>
      <c r="O700" s="74"/>
      <c r="P700" s="73"/>
      <c r="Q700" s="70"/>
      <c r="R700" s="70"/>
      <c r="S700" s="75"/>
      <c r="T700" s="7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8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</row>
    <row r="701" spans="1:198" x14ac:dyDescent="0.15">
      <c r="A701" s="120"/>
      <c r="B701" s="81"/>
      <c r="C701" s="70"/>
      <c r="D701" s="62"/>
      <c r="E701" s="11"/>
      <c r="F701" s="12"/>
      <c r="G701" s="70"/>
      <c r="H701" s="70"/>
      <c r="I701" s="70"/>
      <c r="J701" s="69"/>
      <c r="K701" s="71"/>
      <c r="L701" s="72"/>
      <c r="M701" s="73"/>
      <c r="N701" s="74"/>
      <c r="O701" s="74"/>
      <c r="P701" s="73"/>
      <c r="Q701" s="70"/>
      <c r="R701" s="70"/>
      <c r="S701" s="75"/>
      <c r="T701" s="7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8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</row>
    <row r="702" spans="1:198" x14ac:dyDescent="0.15">
      <c r="A702" s="120"/>
      <c r="B702" s="81"/>
      <c r="C702" s="70"/>
      <c r="D702" s="62"/>
      <c r="E702" s="11"/>
      <c r="F702" s="12"/>
      <c r="G702" s="70"/>
      <c r="H702" s="70"/>
      <c r="I702" s="70"/>
      <c r="J702" s="69"/>
      <c r="K702" s="71"/>
      <c r="L702" s="72"/>
      <c r="M702" s="73"/>
      <c r="N702" s="74"/>
      <c r="O702" s="74"/>
      <c r="P702" s="73"/>
      <c r="Q702" s="70"/>
      <c r="R702" s="70"/>
      <c r="S702" s="75"/>
      <c r="T702" s="7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8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</row>
    <row r="703" spans="1:198" x14ac:dyDescent="0.15">
      <c r="A703" s="120"/>
      <c r="B703" s="81"/>
      <c r="C703" s="70"/>
      <c r="D703" s="62"/>
      <c r="E703" s="11"/>
      <c r="F703" s="12"/>
      <c r="G703" s="70"/>
      <c r="H703" s="70"/>
      <c r="I703" s="70"/>
      <c r="J703" s="69"/>
      <c r="K703" s="71"/>
      <c r="L703" s="72"/>
      <c r="M703" s="73"/>
      <c r="N703" s="74"/>
      <c r="O703" s="74"/>
      <c r="P703" s="73"/>
      <c r="Q703" s="70"/>
      <c r="R703" s="70"/>
      <c r="S703" s="75"/>
      <c r="T703" s="7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8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</row>
    <row r="704" spans="1:198" x14ac:dyDescent="0.15">
      <c r="A704" s="120"/>
      <c r="B704" s="81"/>
      <c r="C704" s="70"/>
      <c r="D704" s="62"/>
      <c r="E704" s="11"/>
      <c r="F704" s="12"/>
      <c r="G704" s="70"/>
      <c r="H704" s="70"/>
      <c r="I704" s="70"/>
      <c r="J704" s="69"/>
      <c r="K704" s="71"/>
      <c r="L704" s="72"/>
      <c r="M704" s="73"/>
      <c r="N704" s="74"/>
      <c r="O704" s="74"/>
      <c r="P704" s="73"/>
      <c r="Q704" s="70"/>
      <c r="R704" s="70"/>
      <c r="S704" s="75"/>
      <c r="T704" s="7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8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</row>
    <row r="705" spans="1:198" x14ac:dyDescent="0.15">
      <c r="A705" s="120"/>
      <c r="B705" s="81"/>
      <c r="C705" s="70"/>
      <c r="D705" s="62"/>
      <c r="E705" s="11"/>
      <c r="F705" s="12"/>
      <c r="G705" s="70"/>
      <c r="H705" s="70"/>
      <c r="I705" s="70"/>
      <c r="J705" s="69"/>
      <c r="K705" s="71"/>
      <c r="L705" s="72"/>
      <c r="M705" s="73"/>
      <c r="N705" s="74"/>
      <c r="O705" s="74"/>
      <c r="P705" s="73"/>
      <c r="Q705" s="70"/>
      <c r="R705" s="70"/>
      <c r="S705" s="75"/>
      <c r="T705" s="7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8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</row>
    <row r="706" spans="1:198" x14ac:dyDescent="0.15">
      <c r="A706" s="120"/>
      <c r="B706" s="81"/>
      <c r="C706" s="70"/>
      <c r="D706" s="62"/>
      <c r="E706" s="11"/>
      <c r="F706" s="12"/>
      <c r="G706" s="70"/>
      <c r="H706" s="70"/>
      <c r="I706" s="70"/>
      <c r="J706" s="69"/>
      <c r="K706" s="71"/>
      <c r="L706" s="72"/>
      <c r="M706" s="73"/>
      <c r="N706" s="74"/>
      <c r="O706" s="74"/>
      <c r="P706" s="73"/>
      <c r="Q706" s="70"/>
      <c r="R706" s="70"/>
      <c r="S706" s="75"/>
      <c r="T706" s="7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8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</row>
    <row r="707" spans="1:198" x14ac:dyDescent="0.15">
      <c r="A707" s="120"/>
      <c r="B707" s="81"/>
      <c r="C707" s="70"/>
      <c r="D707" s="62"/>
      <c r="E707" s="11"/>
      <c r="F707" s="12"/>
      <c r="G707" s="70"/>
      <c r="H707" s="70"/>
      <c r="I707" s="70"/>
      <c r="J707" s="69"/>
      <c r="K707" s="71"/>
      <c r="L707" s="72"/>
      <c r="M707" s="73"/>
      <c r="N707" s="74"/>
      <c r="O707" s="74"/>
      <c r="P707" s="73"/>
      <c r="Q707" s="70"/>
      <c r="R707" s="70"/>
      <c r="S707" s="75"/>
      <c r="T707" s="7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8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</row>
    <row r="708" spans="1:198" x14ac:dyDescent="0.15">
      <c r="A708" s="120"/>
      <c r="B708" s="81"/>
      <c r="C708" s="70"/>
      <c r="D708" s="62"/>
      <c r="E708" s="11"/>
      <c r="F708" s="12"/>
      <c r="G708" s="70"/>
      <c r="H708" s="70"/>
      <c r="I708" s="70"/>
      <c r="J708" s="69"/>
      <c r="K708" s="71"/>
      <c r="L708" s="72"/>
      <c r="M708" s="73"/>
      <c r="N708" s="74"/>
      <c r="O708" s="74"/>
      <c r="P708" s="73"/>
      <c r="Q708" s="70"/>
      <c r="R708" s="70"/>
      <c r="S708" s="75"/>
      <c r="T708" s="7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8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</row>
    <row r="709" spans="1:198" x14ac:dyDescent="0.15">
      <c r="A709" s="120"/>
      <c r="B709" s="81"/>
      <c r="C709" s="70"/>
      <c r="D709" s="62"/>
      <c r="E709" s="11"/>
      <c r="F709" s="12"/>
      <c r="G709" s="70"/>
      <c r="H709" s="70"/>
      <c r="I709" s="70"/>
      <c r="J709" s="69"/>
      <c r="K709" s="71"/>
      <c r="L709" s="72"/>
      <c r="M709" s="73"/>
      <c r="N709" s="74"/>
      <c r="O709" s="74"/>
      <c r="P709" s="73"/>
      <c r="Q709" s="70"/>
      <c r="R709" s="70"/>
      <c r="S709" s="75"/>
      <c r="T709" s="7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8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</row>
    <row r="710" spans="1:198" x14ac:dyDescent="0.15">
      <c r="A710" s="120"/>
      <c r="B710" s="81"/>
      <c r="C710" s="70"/>
      <c r="D710" s="62"/>
      <c r="E710" s="11"/>
      <c r="F710" s="12"/>
      <c r="G710" s="70"/>
      <c r="H710" s="70"/>
      <c r="I710" s="70"/>
      <c r="J710" s="69"/>
      <c r="K710" s="71"/>
      <c r="L710" s="72"/>
      <c r="M710" s="73"/>
      <c r="N710" s="74"/>
      <c r="O710" s="74"/>
      <c r="P710" s="73"/>
      <c r="Q710" s="70"/>
      <c r="R710" s="70"/>
      <c r="S710" s="75"/>
      <c r="T710" s="7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8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</row>
    <row r="711" spans="1:198" x14ac:dyDescent="0.15">
      <c r="A711" s="120"/>
      <c r="B711" s="81"/>
      <c r="C711" s="70"/>
      <c r="D711" s="62"/>
      <c r="E711" s="11"/>
      <c r="F711" s="12"/>
      <c r="G711" s="70"/>
      <c r="H711" s="70"/>
      <c r="I711" s="70"/>
      <c r="J711" s="69"/>
      <c r="K711" s="71"/>
      <c r="L711" s="72"/>
      <c r="M711" s="73"/>
      <c r="N711" s="74"/>
      <c r="O711" s="74"/>
      <c r="P711" s="73"/>
      <c r="Q711" s="70"/>
      <c r="R711" s="70"/>
      <c r="S711" s="75"/>
      <c r="T711" s="7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8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</row>
    <row r="712" spans="1:198" x14ac:dyDescent="0.15">
      <c r="A712" s="120"/>
      <c r="B712" s="81"/>
      <c r="C712" s="70"/>
      <c r="D712" s="62"/>
      <c r="E712" s="11"/>
      <c r="F712" s="12"/>
      <c r="G712" s="70"/>
      <c r="H712" s="70"/>
      <c r="I712" s="70"/>
      <c r="J712" s="69"/>
      <c r="K712" s="71"/>
      <c r="L712" s="72"/>
      <c r="M712" s="73"/>
      <c r="N712" s="74"/>
      <c r="O712" s="74"/>
      <c r="P712" s="73"/>
      <c r="Q712" s="70"/>
      <c r="R712" s="70"/>
      <c r="S712" s="75"/>
      <c r="T712" s="7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8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</row>
    <row r="713" spans="1:198" x14ac:dyDescent="0.15">
      <c r="A713" s="120"/>
      <c r="B713" s="81"/>
      <c r="C713" s="70"/>
      <c r="D713" s="62"/>
      <c r="E713" s="11"/>
      <c r="F713" s="12"/>
      <c r="G713" s="70"/>
      <c r="H713" s="70"/>
      <c r="I713" s="70"/>
      <c r="J713" s="69"/>
      <c r="K713" s="71"/>
      <c r="L713" s="72"/>
      <c r="M713" s="73"/>
      <c r="N713" s="74"/>
      <c r="O713" s="74"/>
      <c r="P713" s="73"/>
      <c r="Q713" s="70"/>
      <c r="R713" s="70"/>
      <c r="S713" s="75"/>
      <c r="T713" s="7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8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</row>
    <row r="714" spans="1:198" x14ac:dyDescent="0.15">
      <c r="A714" s="120"/>
      <c r="B714" s="81"/>
      <c r="C714" s="70"/>
      <c r="D714" s="62"/>
      <c r="E714" s="11"/>
      <c r="F714" s="12"/>
      <c r="G714" s="70"/>
      <c r="H714" s="70"/>
      <c r="I714" s="70"/>
      <c r="J714" s="69"/>
      <c r="K714" s="71"/>
      <c r="L714" s="72"/>
      <c r="M714" s="73"/>
      <c r="N714" s="74"/>
      <c r="O714" s="74"/>
      <c r="P714" s="73"/>
      <c r="Q714" s="70"/>
      <c r="R714" s="70"/>
      <c r="S714" s="75"/>
      <c r="T714" s="7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8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</row>
    <row r="715" spans="1:198" x14ac:dyDescent="0.15">
      <c r="A715" s="120"/>
      <c r="B715" s="81"/>
      <c r="C715" s="70"/>
      <c r="D715" s="62"/>
      <c r="E715" s="11"/>
      <c r="F715" s="12"/>
      <c r="G715" s="70"/>
      <c r="H715" s="70"/>
      <c r="I715" s="70"/>
      <c r="J715" s="69"/>
      <c r="K715" s="71"/>
      <c r="L715" s="72"/>
      <c r="M715" s="73"/>
      <c r="N715" s="74"/>
      <c r="O715" s="74"/>
      <c r="P715" s="73"/>
      <c r="Q715" s="70"/>
      <c r="R715" s="70"/>
      <c r="S715" s="75"/>
      <c r="T715" s="7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8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</row>
    <row r="716" spans="1:198" x14ac:dyDescent="0.15">
      <c r="A716" s="120"/>
      <c r="B716" s="81"/>
      <c r="C716" s="70"/>
      <c r="D716" s="62"/>
      <c r="E716" s="11"/>
      <c r="F716" s="12"/>
      <c r="G716" s="70"/>
      <c r="H716" s="70"/>
      <c r="I716" s="70"/>
      <c r="J716" s="69"/>
      <c r="K716" s="71"/>
      <c r="L716" s="72"/>
      <c r="M716" s="73"/>
      <c r="N716" s="74"/>
      <c r="O716" s="74"/>
      <c r="P716" s="73"/>
      <c r="Q716" s="70"/>
      <c r="R716" s="70"/>
      <c r="S716" s="75"/>
      <c r="T716" s="7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8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</row>
    <row r="717" spans="1:198" x14ac:dyDescent="0.15">
      <c r="A717" s="120"/>
      <c r="B717" s="81"/>
      <c r="C717" s="70"/>
      <c r="D717" s="62"/>
      <c r="E717" s="11"/>
      <c r="F717" s="12"/>
      <c r="G717" s="70"/>
      <c r="H717" s="70"/>
      <c r="I717" s="70"/>
      <c r="J717" s="69"/>
      <c r="K717" s="71"/>
      <c r="L717" s="72"/>
      <c r="M717" s="73"/>
      <c r="N717" s="74"/>
      <c r="O717" s="74"/>
      <c r="P717" s="73"/>
      <c r="Q717" s="70"/>
      <c r="R717" s="70"/>
      <c r="S717" s="75"/>
      <c r="T717" s="7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8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</row>
    <row r="718" spans="1:198" x14ac:dyDescent="0.15">
      <c r="A718" s="120"/>
      <c r="B718" s="81"/>
      <c r="C718" s="70"/>
      <c r="D718" s="62"/>
      <c r="E718" s="11"/>
      <c r="F718" s="12"/>
      <c r="G718" s="70"/>
      <c r="H718" s="70"/>
      <c r="I718" s="70"/>
      <c r="J718" s="69"/>
      <c r="K718" s="71"/>
      <c r="L718" s="72"/>
      <c r="M718" s="73"/>
      <c r="N718" s="74"/>
      <c r="O718" s="74"/>
      <c r="P718" s="73"/>
      <c r="Q718" s="70"/>
      <c r="R718" s="70"/>
      <c r="S718" s="75"/>
      <c r="T718" s="7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8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</row>
    <row r="719" spans="1:198" x14ac:dyDescent="0.15">
      <c r="A719" s="120"/>
      <c r="B719" s="81"/>
      <c r="C719" s="70"/>
      <c r="D719" s="62"/>
      <c r="E719" s="11"/>
      <c r="F719" s="12"/>
      <c r="G719" s="70"/>
      <c r="H719" s="70"/>
      <c r="I719" s="70"/>
      <c r="J719" s="69"/>
      <c r="K719" s="71"/>
      <c r="L719" s="72"/>
      <c r="M719" s="73"/>
      <c r="N719" s="74"/>
      <c r="O719" s="74"/>
      <c r="P719" s="73"/>
      <c r="Q719" s="70"/>
      <c r="R719" s="70"/>
      <c r="S719" s="75"/>
      <c r="T719" s="7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8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</row>
    <row r="720" spans="1:198" x14ac:dyDescent="0.15">
      <c r="A720" s="120"/>
      <c r="B720" s="81"/>
      <c r="C720" s="70"/>
      <c r="D720" s="62"/>
      <c r="E720" s="11"/>
      <c r="F720" s="12"/>
      <c r="G720" s="70"/>
      <c r="H720" s="70"/>
      <c r="I720" s="70"/>
      <c r="J720" s="69"/>
      <c r="K720" s="71"/>
      <c r="L720" s="72"/>
      <c r="M720" s="73"/>
      <c r="N720" s="74"/>
      <c r="O720" s="74"/>
      <c r="P720" s="73"/>
      <c r="Q720" s="70"/>
      <c r="R720" s="70"/>
      <c r="S720" s="75"/>
      <c r="T720" s="7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8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</row>
    <row r="721" spans="1:198" x14ac:dyDescent="0.15">
      <c r="A721" s="120"/>
      <c r="B721" s="81"/>
      <c r="C721" s="70"/>
      <c r="D721" s="62"/>
      <c r="E721" s="11"/>
      <c r="F721" s="12"/>
      <c r="G721" s="70"/>
      <c r="H721" s="70"/>
      <c r="I721" s="70"/>
      <c r="J721" s="69"/>
      <c r="K721" s="71"/>
      <c r="L721" s="72"/>
      <c r="M721" s="73"/>
      <c r="N721" s="74"/>
      <c r="O721" s="74"/>
      <c r="P721" s="73"/>
      <c r="Q721" s="70"/>
      <c r="R721" s="70"/>
      <c r="S721" s="75"/>
      <c r="T721" s="7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8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</row>
    <row r="722" spans="1:198" x14ac:dyDescent="0.15">
      <c r="A722" s="120"/>
      <c r="B722" s="81"/>
      <c r="C722" s="70"/>
      <c r="D722" s="62"/>
      <c r="E722" s="11"/>
      <c r="F722" s="12"/>
      <c r="G722" s="70"/>
      <c r="H722" s="70"/>
      <c r="I722" s="70"/>
      <c r="J722" s="69"/>
      <c r="K722" s="71"/>
      <c r="L722" s="72"/>
      <c r="M722" s="73"/>
      <c r="N722" s="74"/>
      <c r="O722" s="74"/>
      <c r="P722" s="73"/>
      <c r="Q722" s="70"/>
      <c r="R722" s="70"/>
      <c r="S722" s="75"/>
      <c r="T722" s="7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8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</row>
    <row r="723" spans="1:198" x14ac:dyDescent="0.15">
      <c r="A723" s="120"/>
      <c r="B723" s="81"/>
      <c r="C723" s="70"/>
      <c r="D723" s="62"/>
      <c r="E723" s="11"/>
      <c r="F723" s="12"/>
      <c r="G723" s="70"/>
      <c r="H723" s="70"/>
      <c r="I723" s="70"/>
      <c r="J723" s="69"/>
      <c r="K723" s="71"/>
      <c r="L723" s="72"/>
      <c r="M723" s="73"/>
      <c r="N723" s="74"/>
      <c r="O723" s="74"/>
      <c r="P723" s="73"/>
      <c r="Q723" s="70"/>
      <c r="R723" s="70"/>
      <c r="S723" s="75"/>
      <c r="T723" s="7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8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</row>
    <row r="724" spans="1:198" x14ac:dyDescent="0.15">
      <c r="A724" s="120"/>
      <c r="B724" s="81"/>
      <c r="C724" s="70"/>
      <c r="D724" s="62"/>
      <c r="E724" s="11"/>
      <c r="F724" s="12"/>
      <c r="G724" s="70"/>
      <c r="H724" s="70"/>
      <c r="I724" s="70"/>
      <c r="J724" s="69"/>
      <c r="K724" s="71"/>
      <c r="L724" s="72"/>
      <c r="M724" s="73"/>
      <c r="N724" s="74"/>
      <c r="O724" s="74"/>
      <c r="P724" s="73"/>
      <c r="Q724" s="70"/>
      <c r="R724" s="70"/>
      <c r="S724" s="75"/>
      <c r="T724" s="7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8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</row>
    <row r="725" spans="1:198" x14ac:dyDescent="0.15">
      <c r="A725" s="120"/>
      <c r="B725" s="81"/>
      <c r="C725" s="70"/>
      <c r="D725" s="62"/>
      <c r="E725" s="11"/>
      <c r="F725" s="12"/>
      <c r="G725" s="70"/>
      <c r="H725" s="70"/>
      <c r="I725" s="70"/>
      <c r="J725" s="69"/>
      <c r="K725" s="71"/>
      <c r="L725" s="72"/>
      <c r="M725" s="73"/>
      <c r="N725" s="74"/>
      <c r="O725" s="74"/>
      <c r="P725" s="73"/>
      <c r="Q725" s="70"/>
      <c r="R725" s="70"/>
      <c r="S725" s="75"/>
      <c r="T725" s="7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8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</row>
    <row r="726" spans="1:198" x14ac:dyDescent="0.15">
      <c r="A726" s="120"/>
      <c r="B726" s="81"/>
      <c r="C726" s="70"/>
      <c r="D726" s="62"/>
      <c r="E726" s="11"/>
      <c r="F726" s="12"/>
      <c r="G726" s="70"/>
      <c r="H726" s="70"/>
      <c r="I726" s="70"/>
      <c r="J726" s="69"/>
      <c r="K726" s="71"/>
      <c r="L726" s="72"/>
      <c r="M726" s="73"/>
      <c r="N726" s="74"/>
      <c r="O726" s="74"/>
      <c r="P726" s="73"/>
      <c r="Q726" s="70"/>
      <c r="R726" s="70"/>
      <c r="S726" s="75"/>
      <c r="T726" s="7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8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</row>
    <row r="727" spans="1:198" x14ac:dyDescent="0.15">
      <c r="A727" s="120"/>
      <c r="B727" s="81"/>
      <c r="C727" s="70"/>
      <c r="D727" s="62"/>
      <c r="E727" s="11"/>
      <c r="F727" s="12"/>
      <c r="G727" s="70"/>
      <c r="H727" s="70"/>
      <c r="I727" s="70"/>
      <c r="J727" s="69"/>
      <c r="K727" s="71"/>
      <c r="L727" s="72"/>
      <c r="M727" s="73"/>
      <c r="N727" s="74"/>
      <c r="O727" s="74"/>
      <c r="P727" s="73"/>
      <c r="Q727" s="70"/>
      <c r="R727" s="70"/>
      <c r="S727" s="75"/>
      <c r="T727" s="7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8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</row>
    <row r="728" spans="1:198" x14ac:dyDescent="0.15">
      <c r="A728" s="120"/>
      <c r="B728" s="81"/>
      <c r="C728" s="70"/>
      <c r="D728" s="62"/>
      <c r="E728" s="11"/>
      <c r="F728" s="12"/>
      <c r="G728" s="70"/>
      <c r="H728" s="70"/>
      <c r="I728" s="70"/>
      <c r="J728" s="69"/>
      <c r="K728" s="71"/>
      <c r="L728" s="72"/>
      <c r="M728" s="73"/>
      <c r="N728" s="74"/>
      <c r="O728" s="74"/>
      <c r="P728" s="73"/>
      <c r="Q728" s="70"/>
      <c r="R728" s="70"/>
      <c r="S728" s="75"/>
      <c r="T728" s="7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8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</row>
    <row r="729" spans="1:198" x14ac:dyDescent="0.15">
      <c r="A729" s="120"/>
      <c r="B729" s="81"/>
      <c r="C729" s="70"/>
      <c r="D729" s="62"/>
      <c r="E729" s="11"/>
      <c r="F729" s="12"/>
      <c r="G729" s="70"/>
      <c r="H729" s="70"/>
      <c r="I729" s="70"/>
      <c r="J729" s="69"/>
      <c r="K729" s="71"/>
      <c r="L729" s="72"/>
      <c r="M729" s="73"/>
      <c r="N729" s="74"/>
      <c r="O729" s="74"/>
      <c r="P729" s="73"/>
      <c r="Q729" s="70"/>
      <c r="R729" s="70"/>
      <c r="S729" s="75"/>
      <c r="T729" s="7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8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</row>
    <row r="730" spans="1:198" x14ac:dyDescent="0.15">
      <c r="A730" s="120"/>
      <c r="B730" s="81"/>
      <c r="C730" s="70"/>
      <c r="D730" s="62"/>
      <c r="E730" s="11"/>
      <c r="F730" s="12"/>
      <c r="G730" s="70"/>
      <c r="H730" s="70"/>
      <c r="I730" s="70"/>
      <c r="J730" s="69"/>
      <c r="K730" s="71"/>
      <c r="L730" s="72"/>
      <c r="M730" s="73"/>
      <c r="N730" s="74"/>
      <c r="O730" s="74"/>
      <c r="P730" s="73"/>
      <c r="Q730" s="70"/>
      <c r="R730" s="70"/>
      <c r="S730" s="75"/>
      <c r="T730" s="7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8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</row>
    <row r="731" spans="1:198" x14ac:dyDescent="0.15">
      <c r="A731" s="120"/>
      <c r="B731" s="81"/>
      <c r="C731" s="70"/>
      <c r="D731" s="62"/>
      <c r="E731" s="11"/>
      <c r="F731" s="12"/>
      <c r="G731" s="70"/>
      <c r="H731" s="70"/>
      <c r="I731" s="70"/>
      <c r="J731" s="69"/>
      <c r="K731" s="71"/>
      <c r="L731" s="72"/>
      <c r="M731" s="73"/>
      <c r="N731" s="74"/>
      <c r="O731" s="74"/>
      <c r="P731" s="73"/>
      <c r="Q731" s="70"/>
      <c r="R731" s="70"/>
      <c r="S731" s="75"/>
      <c r="T731" s="7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8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</row>
    <row r="732" spans="1:198" x14ac:dyDescent="0.15">
      <c r="A732" s="120"/>
      <c r="B732" s="81"/>
      <c r="C732" s="70"/>
      <c r="D732" s="62"/>
      <c r="E732" s="11"/>
      <c r="F732" s="12"/>
      <c r="G732" s="70"/>
      <c r="H732" s="70"/>
      <c r="I732" s="70"/>
      <c r="J732" s="69"/>
      <c r="K732" s="71"/>
      <c r="L732" s="72"/>
      <c r="M732" s="73"/>
      <c r="N732" s="74"/>
      <c r="O732" s="74"/>
      <c r="P732" s="73"/>
      <c r="Q732" s="70"/>
      <c r="R732" s="70"/>
      <c r="S732" s="75"/>
      <c r="T732" s="7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8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</row>
    <row r="733" spans="1:198" x14ac:dyDescent="0.15">
      <c r="A733" s="120"/>
      <c r="B733" s="81"/>
      <c r="C733" s="70"/>
      <c r="D733" s="62"/>
      <c r="E733" s="11"/>
      <c r="F733" s="12"/>
      <c r="G733" s="70"/>
      <c r="H733" s="70"/>
      <c r="I733" s="70"/>
      <c r="J733" s="69"/>
      <c r="K733" s="71"/>
      <c r="L733" s="72"/>
      <c r="M733" s="73"/>
      <c r="N733" s="74"/>
      <c r="O733" s="74"/>
      <c r="P733" s="73"/>
      <c r="Q733" s="70"/>
      <c r="R733" s="70"/>
      <c r="S733" s="75"/>
      <c r="T733" s="7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8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</row>
    <row r="734" spans="1:198" x14ac:dyDescent="0.15">
      <c r="A734" s="120"/>
      <c r="B734" s="81"/>
      <c r="C734" s="70"/>
      <c r="D734" s="62"/>
      <c r="E734" s="11"/>
      <c r="F734" s="12"/>
      <c r="G734" s="70"/>
      <c r="H734" s="70"/>
      <c r="I734" s="70"/>
      <c r="J734" s="69"/>
      <c r="K734" s="71"/>
      <c r="L734" s="72"/>
      <c r="M734" s="73"/>
      <c r="N734" s="74"/>
      <c r="O734" s="74"/>
      <c r="P734" s="73"/>
      <c r="Q734" s="70"/>
      <c r="R734" s="70"/>
      <c r="S734" s="75"/>
      <c r="T734" s="7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8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</row>
    <row r="735" spans="1:198" x14ac:dyDescent="0.15">
      <c r="A735" s="120"/>
      <c r="B735" s="81"/>
      <c r="C735" s="70"/>
      <c r="D735" s="62"/>
      <c r="E735" s="11"/>
      <c r="F735" s="12"/>
      <c r="G735" s="70"/>
      <c r="H735" s="70"/>
      <c r="I735" s="70"/>
      <c r="J735" s="69"/>
      <c r="K735" s="71"/>
      <c r="L735" s="72"/>
      <c r="M735" s="73"/>
      <c r="N735" s="74"/>
      <c r="O735" s="74"/>
      <c r="P735" s="73"/>
      <c r="Q735" s="70"/>
      <c r="R735" s="70"/>
      <c r="S735" s="75"/>
      <c r="T735" s="7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8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</row>
    <row r="736" spans="1:198" x14ac:dyDescent="0.15">
      <c r="A736" s="120"/>
      <c r="B736" s="81"/>
      <c r="C736" s="70"/>
      <c r="D736" s="62"/>
      <c r="E736" s="11"/>
      <c r="F736" s="12"/>
      <c r="G736" s="70"/>
      <c r="H736" s="70"/>
      <c r="I736" s="70"/>
      <c r="J736" s="69"/>
      <c r="K736" s="71"/>
      <c r="L736" s="72"/>
      <c r="M736" s="73"/>
      <c r="N736" s="74"/>
      <c r="O736" s="74"/>
      <c r="P736" s="73"/>
      <c r="Q736" s="70"/>
      <c r="R736" s="70"/>
      <c r="S736" s="75"/>
      <c r="T736" s="7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8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</row>
    <row r="737" spans="1:198" x14ac:dyDescent="0.15">
      <c r="A737" s="120"/>
      <c r="B737" s="81"/>
      <c r="C737" s="70"/>
      <c r="D737" s="62"/>
      <c r="E737" s="11"/>
      <c r="F737" s="12"/>
      <c r="G737" s="70"/>
      <c r="H737" s="70"/>
      <c r="I737" s="70"/>
      <c r="J737" s="69"/>
      <c r="K737" s="71"/>
      <c r="L737" s="72"/>
      <c r="M737" s="73"/>
      <c r="N737" s="74"/>
      <c r="O737" s="74"/>
      <c r="P737" s="73"/>
      <c r="Q737" s="70"/>
      <c r="R737" s="70"/>
      <c r="S737" s="75"/>
      <c r="T737" s="7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8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</row>
    <row r="738" spans="1:198" x14ac:dyDescent="0.15">
      <c r="A738" s="120"/>
      <c r="B738" s="81"/>
      <c r="C738" s="70"/>
      <c r="D738" s="62"/>
      <c r="E738" s="11"/>
      <c r="F738" s="12"/>
      <c r="G738" s="70"/>
      <c r="H738" s="70"/>
      <c r="I738" s="70"/>
      <c r="J738" s="69"/>
      <c r="K738" s="71"/>
      <c r="L738" s="72"/>
      <c r="M738" s="73"/>
      <c r="N738" s="74"/>
      <c r="O738" s="74"/>
      <c r="P738" s="73"/>
      <c r="Q738" s="70"/>
      <c r="R738" s="70"/>
      <c r="S738" s="75"/>
      <c r="T738" s="7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8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</row>
    <row r="739" spans="1:198" x14ac:dyDescent="0.15">
      <c r="A739" s="120"/>
      <c r="B739" s="81"/>
      <c r="C739" s="70"/>
      <c r="D739" s="62"/>
      <c r="E739" s="11"/>
      <c r="F739" s="12"/>
      <c r="G739" s="70"/>
      <c r="H739" s="70"/>
      <c r="I739" s="70"/>
      <c r="J739" s="69"/>
      <c r="K739" s="71"/>
      <c r="L739" s="72"/>
      <c r="M739" s="73"/>
      <c r="N739" s="74"/>
      <c r="O739" s="74"/>
      <c r="P739" s="73"/>
      <c r="Q739" s="70"/>
      <c r="R739" s="70"/>
      <c r="S739" s="75"/>
      <c r="T739" s="7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8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</row>
    <row r="740" spans="1:198" x14ac:dyDescent="0.15">
      <c r="A740" s="120"/>
      <c r="B740" s="81"/>
      <c r="C740" s="70"/>
      <c r="D740" s="62"/>
      <c r="E740" s="11"/>
      <c r="F740" s="12"/>
      <c r="G740" s="70"/>
      <c r="H740" s="70"/>
      <c r="I740" s="70"/>
      <c r="J740" s="69"/>
      <c r="K740" s="71"/>
      <c r="L740" s="72"/>
      <c r="M740" s="73"/>
      <c r="N740" s="74"/>
      <c r="O740" s="74"/>
      <c r="P740" s="73"/>
      <c r="Q740" s="70"/>
      <c r="R740" s="70"/>
      <c r="S740" s="75"/>
      <c r="T740" s="7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8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</row>
    <row r="741" spans="1:198" x14ac:dyDescent="0.15">
      <c r="A741" s="120"/>
      <c r="B741" s="81"/>
      <c r="C741" s="70"/>
      <c r="D741" s="62"/>
      <c r="E741" s="11"/>
      <c r="F741" s="12"/>
      <c r="G741" s="70"/>
      <c r="H741" s="70"/>
      <c r="I741" s="70"/>
      <c r="J741" s="69"/>
      <c r="K741" s="71"/>
      <c r="L741" s="72"/>
      <c r="M741" s="73"/>
      <c r="N741" s="74"/>
      <c r="O741" s="74"/>
      <c r="P741" s="73"/>
      <c r="Q741" s="70"/>
      <c r="R741" s="70"/>
      <c r="S741" s="75"/>
      <c r="T741" s="7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8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</row>
    <row r="742" spans="1:198" x14ac:dyDescent="0.15">
      <c r="A742" s="120"/>
      <c r="B742" s="81"/>
      <c r="C742" s="70"/>
      <c r="D742" s="62"/>
      <c r="E742" s="11"/>
      <c r="F742" s="12"/>
      <c r="G742" s="70"/>
      <c r="H742" s="70"/>
      <c r="I742" s="70"/>
      <c r="J742" s="69"/>
      <c r="K742" s="71"/>
      <c r="L742" s="72"/>
      <c r="M742" s="73"/>
      <c r="N742" s="74"/>
      <c r="O742" s="74"/>
      <c r="P742" s="73"/>
      <c r="Q742" s="70"/>
      <c r="R742" s="70"/>
      <c r="S742" s="75"/>
      <c r="T742" s="7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6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</row>
    <row r="743" spans="1:198" x14ac:dyDescent="0.15">
      <c r="A743" s="120"/>
      <c r="B743" s="81"/>
      <c r="C743" s="70"/>
      <c r="D743" s="62"/>
      <c r="E743" s="11"/>
      <c r="F743" s="12"/>
      <c r="G743" s="70"/>
      <c r="H743" s="70"/>
      <c r="I743" s="70"/>
      <c r="J743" s="69"/>
      <c r="K743" s="71"/>
      <c r="L743" s="72"/>
      <c r="M743" s="73"/>
      <c r="N743" s="74"/>
      <c r="O743" s="74"/>
      <c r="P743" s="73"/>
      <c r="Q743" s="70"/>
      <c r="R743" s="70"/>
      <c r="S743" s="75"/>
      <c r="T743" s="7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6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</row>
    <row r="744" spans="1:198" x14ac:dyDescent="0.15">
      <c r="A744" s="120"/>
      <c r="B744" s="81"/>
      <c r="C744" s="70"/>
      <c r="D744" s="62"/>
      <c r="E744" s="11"/>
      <c r="F744" s="12"/>
      <c r="G744" s="70"/>
      <c r="H744" s="70"/>
      <c r="I744" s="70"/>
      <c r="J744" s="69"/>
      <c r="K744" s="71"/>
      <c r="L744" s="72"/>
      <c r="M744" s="73"/>
      <c r="N744" s="74"/>
      <c r="O744" s="74"/>
      <c r="P744" s="73"/>
      <c r="Q744" s="70"/>
      <c r="R744" s="70"/>
      <c r="S744" s="75"/>
      <c r="T744" s="7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6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</row>
    <row r="745" spans="1:198" x14ac:dyDescent="0.15">
      <c r="A745" s="120"/>
      <c r="B745" s="81"/>
      <c r="C745" s="70"/>
      <c r="D745" s="62"/>
      <c r="E745" s="11"/>
      <c r="F745" s="12"/>
      <c r="G745" s="70"/>
      <c r="H745" s="70"/>
      <c r="I745" s="70"/>
      <c r="J745" s="69"/>
      <c r="K745" s="71"/>
      <c r="L745" s="72"/>
      <c r="M745" s="73"/>
      <c r="N745" s="74"/>
      <c r="O745" s="74"/>
      <c r="P745" s="73"/>
      <c r="Q745" s="70"/>
      <c r="R745" s="70"/>
      <c r="S745" s="75"/>
      <c r="T745" s="7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8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</row>
    <row r="746" spans="1:198" x14ac:dyDescent="0.15">
      <c r="A746" s="120"/>
      <c r="B746" s="81"/>
      <c r="C746" s="70"/>
      <c r="D746" s="62"/>
      <c r="E746" s="11"/>
      <c r="F746" s="12"/>
      <c r="G746" s="70"/>
      <c r="H746" s="70"/>
      <c r="I746" s="70"/>
      <c r="J746" s="69"/>
      <c r="K746" s="71"/>
      <c r="L746" s="72"/>
      <c r="M746" s="73"/>
      <c r="N746" s="74"/>
      <c r="O746" s="74"/>
      <c r="P746" s="73"/>
      <c r="Q746" s="70"/>
      <c r="R746" s="70"/>
      <c r="S746" s="75"/>
      <c r="T746" s="7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8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</row>
    <row r="747" spans="1:198" x14ac:dyDescent="0.15">
      <c r="A747" s="120"/>
      <c r="B747" s="81"/>
      <c r="C747" s="70"/>
      <c r="D747" s="62"/>
      <c r="E747" s="11"/>
      <c r="F747" s="12"/>
      <c r="G747" s="70"/>
      <c r="H747" s="70"/>
      <c r="I747" s="70"/>
      <c r="J747" s="69"/>
      <c r="K747" s="71"/>
      <c r="L747" s="72"/>
      <c r="M747" s="73"/>
      <c r="N747" s="74"/>
      <c r="O747" s="74"/>
      <c r="P747" s="73"/>
      <c r="Q747" s="70"/>
      <c r="R747" s="70"/>
      <c r="S747" s="75"/>
      <c r="T747" s="7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8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</row>
    <row r="748" spans="1:198" x14ac:dyDescent="0.15">
      <c r="A748" s="120"/>
      <c r="B748" s="81"/>
      <c r="C748" s="70"/>
      <c r="D748" s="62"/>
      <c r="E748" s="11"/>
      <c r="F748" s="12"/>
      <c r="G748" s="70"/>
      <c r="H748" s="70"/>
      <c r="I748" s="70"/>
      <c r="J748" s="69"/>
      <c r="K748" s="71"/>
      <c r="L748" s="72"/>
      <c r="M748" s="73"/>
      <c r="N748" s="74"/>
      <c r="O748" s="74"/>
      <c r="P748" s="73"/>
      <c r="Q748" s="70"/>
      <c r="R748" s="70"/>
      <c r="S748" s="75"/>
      <c r="T748" s="7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8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</row>
    <row r="749" spans="1:198" x14ac:dyDescent="0.15">
      <c r="A749" s="120"/>
      <c r="B749" s="81"/>
      <c r="C749" s="70"/>
      <c r="D749" s="62"/>
      <c r="E749" s="11"/>
      <c r="F749" s="12"/>
      <c r="G749" s="70"/>
      <c r="H749" s="70"/>
      <c r="I749" s="70"/>
      <c r="J749" s="69"/>
      <c r="K749" s="71"/>
      <c r="L749" s="72"/>
      <c r="M749" s="73"/>
      <c r="N749" s="74"/>
      <c r="O749" s="74"/>
      <c r="P749" s="73"/>
      <c r="Q749" s="70"/>
      <c r="R749" s="70"/>
      <c r="S749" s="75"/>
      <c r="T749" s="7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8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</row>
    <row r="750" spans="1:198" x14ac:dyDescent="0.15">
      <c r="A750" s="120"/>
      <c r="B750" s="81"/>
      <c r="C750" s="70"/>
      <c r="D750" s="62"/>
      <c r="E750" s="11"/>
      <c r="F750" s="12"/>
      <c r="G750" s="70"/>
      <c r="H750" s="70"/>
      <c r="I750" s="70"/>
      <c r="J750" s="69"/>
      <c r="K750" s="71"/>
      <c r="L750" s="72"/>
      <c r="M750" s="73"/>
      <c r="N750" s="74"/>
      <c r="O750" s="74"/>
      <c r="P750" s="73"/>
      <c r="Q750" s="70"/>
      <c r="R750" s="70"/>
      <c r="S750" s="75"/>
      <c r="T750" s="7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8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</row>
    <row r="751" spans="1:198" x14ac:dyDescent="0.15">
      <c r="A751" s="120"/>
      <c r="B751" s="81"/>
      <c r="C751" s="70"/>
      <c r="D751" s="62"/>
      <c r="E751" s="11"/>
      <c r="F751" s="12"/>
      <c r="G751" s="70"/>
      <c r="H751" s="70"/>
      <c r="I751" s="70"/>
      <c r="J751" s="69"/>
      <c r="K751" s="71"/>
      <c r="L751" s="72"/>
      <c r="M751" s="73"/>
      <c r="N751" s="74"/>
      <c r="O751" s="74"/>
      <c r="P751" s="73"/>
      <c r="Q751" s="70"/>
      <c r="R751" s="70"/>
      <c r="S751" s="75"/>
      <c r="T751" s="7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8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</row>
    <row r="752" spans="1:198" x14ac:dyDescent="0.15">
      <c r="A752" s="120"/>
      <c r="B752" s="81"/>
      <c r="C752" s="70"/>
      <c r="D752" s="62"/>
      <c r="E752" s="11"/>
      <c r="F752" s="12"/>
      <c r="G752" s="70"/>
      <c r="H752" s="70"/>
      <c r="I752" s="70"/>
      <c r="J752" s="69"/>
      <c r="K752" s="71"/>
      <c r="L752" s="72"/>
      <c r="M752" s="73"/>
      <c r="N752" s="74"/>
      <c r="O752" s="74"/>
      <c r="P752" s="73"/>
      <c r="Q752" s="70"/>
      <c r="R752" s="70"/>
      <c r="S752" s="75"/>
      <c r="T752" s="7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8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</row>
    <row r="753" spans="1:198" x14ac:dyDescent="0.15">
      <c r="A753" s="120"/>
      <c r="B753" s="81"/>
      <c r="C753" s="70"/>
      <c r="D753" s="62"/>
      <c r="E753" s="11"/>
      <c r="F753" s="12"/>
      <c r="G753" s="70"/>
      <c r="H753" s="70"/>
      <c r="I753" s="70"/>
      <c r="J753" s="69"/>
      <c r="K753" s="71"/>
      <c r="L753" s="72"/>
      <c r="M753" s="73"/>
      <c r="N753" s="74"/>
      <c r="O753" s="74"/>
      <c r="P753" s="73"/>
      <c r="Q753" s="70"/>
      <c r="R753" s="70"/>
      <c r="S753" s="75"/>
      <c r="T753" s="7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8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</row>
    <row r="754" spans="1:198" x14ac:dyDescent="0.15">
      <c r="A754" s="120"/>
      <c r="B754" s="81"/>
      <c r="C754" s="70"/>
      <c r="D754" s="62"/>
      <c r="E754" s="11"/>
      <c r="F754" s="12"/>
      <c r="G754" s="70"/>
      <c r="H754" s="70"/>
      <c r="I754" s="70"/>
      <c r="J754" s="69"/>
      <c r="K754" s="71"/>
      <c r="L754" s="72"/>
      <c r="M754" s="73"/>
      <c r="N754" s="74"/>
      <c r="O754" s="74"/>
      <c r="P754" s="73"/>
      <c r="Q754" s="70"/>
      <c r="R754" s="70"/>
      <c r="S754" s="75"/>
      <c r="T754" s="7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8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</row>
    <row r="755" spans="1:198" x14ac:dyDescent="0.15">
      <c r="A755" s="120"/>
      <c r="B755" s="81"/>
      <c r="C755" s="70"/>
      <c r="D755" s="62"/>
      <c r="E755" s="11"/>
      <c r="F755" s="12"/>
      <c r="G755" s="70"/>
      <c r="H755" s="70"/>
      <c r="I755" s="70"/>
      <c r="J755" s="69"/>
      <c r="K755" s="71"/>
      <c r="L755" s="72"/>
      <c r="M755" s="73"/>
      <c r="N755" s="74"/>
      <c r="O755" s="74"/>
      <c r="P755" s="73"/>
      <c r="Q755" s="70"/>
      <c r="R755" s="70"/>
      <c r="S755" s="75"/>
      <c r="T755" s="7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8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</row>
    <row r="756" spans="1:198" x14ac:dyDescent="0.15">
      <c r="A756" s="120"/>
      <c r="B756" s="81"/>
      <c r="C756" s="70"/>
      <c r="D756" s="62"/>
      <c r="E756" s="11"/>
      <c r="F756" s="12"/>
      <c r="G756" s="70"/>
      <c r="H756" s="70"/>
      <c r="I756" s="70"/>
      <c r="J756" s="69"/>
      <c r="K756" s="71"/>
      <c r="L756" s="72"/>
      <c r="M756" s="73"/>
      <c r="N756" s="74"/>
      <c r="O756" s="74"/>
      <c r="P756" s="73"/>
      <c r="Q756" s="70"/>
      <c r="R756" s="70"/>
      <c r="S756" s="75"/>
      <c r="T756" s="7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8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</row>
    <row r="757" spans="1:198" x14ac:dyDescent="0.15">
      <c r="A757" s="120"/>
      <c r="B757" s="81"/>
      <c r="C757" s="70"/>
      <c r="D757" s="62"/>
      <c r="E757" s="11"/>
      <c r="F757" s="12"/>
      <c r="G757" s="70"/>
      <c r="H757" s="70"/>
      <c r="I757" s="70"/>
      <c r="J757" s="69"/>
      <c r="K757" s="71"/>
      <c r="L757" s="72"/>
      <c r="M757" s="73"/>
      <c r="N757" s="74"/>
      <c r="O757" s="74"/>
      <c r="P757" s="73"/>
      <c r="Q757" s="70"/>
      <c r="R757" s="70"/>
      <c r="S757" s="75"/>
      <c r="T757" s="7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8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</row>
    <row r="758" spans="1:198" x14ac:dyDescent="0.15">
      <c r="A758" s="120"/>
      <c r="B758" s="81"/>
      <c r="C758" s="70"/>
      <c r="D758" s="62"/>
      <c r="E758" s="11"/>
      <c r="F758" s="12"/>
      <c r="G758" s="70"/>
      <c r="H758" s="70"/>
      <c r="I758" s="70"/>
      <c r="J758" s="69"/>
      <c r="K758" s="71"/>
      <c r="L758" s="72"/>
      <c r="M758" s="73"/>
      <c r="N758" s="74"/>
      <c r="O758" s="74"/>
      <c r="P758" s="73"/>
      <c r="Q758" s="70"/>
      <c r="R758" s="70"/>
      <c r="S758" s="75"/>
      <c r="T758" s="7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8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</row>
    <row r="759" spans="1:198" x14ac:dyDescent="0.15">
      <c r="A759" s="120"/>
      <c r="B759" s="81"/>
      <c r="C759" s="70"/>
      <c r="D759" s="62"/>
      <c r="E759" s="11"/>
      <c r="F759" s="12"/>
      <c r="G759" s="70"/>
      <c r="H759" s="70"/>
      <c r="I759" s="70"/>
      <c r="J759" s="69"/>
      <c r="K759" s="71"/>
      <c r="L759" s="72"/>
      <c r="M759" s="73"/>
      <c r="N759" s="74"/>
      <c r="O759" s="74"/>
      <c r="P759" s="73"/>
      <c r="Q759" s="70"/>
      <c r="R759" s="70"/>
      <c r="S759" s="75"/>
      <c r="T759" s="7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8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</row>
    <row r="760" spans="1:198" x14ac:dyDescent="0.15">
      <c r="A760" s="120"/>
      <c r="B760" s="81"/>
      <c r="C760" s="70"/>
      <c r="D760" s="62"/>
      <c r="E760" s="11"/>
      <c r="F760" s="12"/>
      <c r="G760" s="70"/>
      <c r="H760" s="70"/>
      <c r="I760" s="70"/>
      <c r="J760" s="69"/>
      <c r="K760" s="71"/>
      <c r="L760" s="72"/>
      <c r="M760" s="73"/>
      <c r="N760" s="74"/>
      <c r="O760" s="74"/>
      <c r="P760" s="73"/>
      <c r="Q760" s="70"/>
      <c r="R760" s="70"/>
      <c r="S760" s="75"/>
      <c r="T760" s="7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8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</row>
    <row r="761" spans="1:198" x14ac:dyDescent="0.15">
      <c r="A761" s="120"/>
      <c r="B761" s="81"/>
      <c r="C761" s="70"/>
      <c r="D761" s="62"/>
      <c r="E761" s="11"/>
      <c r="F761" s="12"/>
      <c r="G761" s="70"/>
      <c r="H761" s="70"/>
      <c r="I761" s="70"/>
      <c r="J761" s="69"/>
      <c r="K761" s="71"/>
      <c r="L761" s="72"/>
      <c r="M761" s="73"/>
      <c r="N761" s="74"/>
      <c r="O761" s="74"/>
      <c r="P761" s="73"/>
      <c r="Q761" s="70"/>
      <c r="R761" s="70"/>
      <c r="S761" s="75"/>
      <c r="T761" s="7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8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</row>
    <row r="762" spans="1:198" x14ac:dyDescent="0.15">
      <c r="A762" s="120"/>
      <c r="B762" s="81"/>
      <c r="C762" s="70"/>
      <c r="D762" s="62"/>
      <c r="E762" s="11"/>
      <c r="F762" s="12"/>
      <c r="G762" s="70"/>
      <c r="H762" s="70"/>
      <c r="I762" s="70"/>
      <c r="J762" s="69"/>
      <c r="K762" s="71"/>
      <c r="L762" s="72"/>
      <c r="M762" s="73"/>
      <c r="N762" s="74"/>
      <c r="O762" s="74"/>
      <c r="P762" s="73"/>
      <c r="Q762" s="70"/>
      <c r="R762" s="70"/>
      <c r="S762" s="75"/>
      <c r="T762" s="7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8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</row>
    <row r="763" spans="1:198" x14ac:dyDescent="0.15">
      <c r="A763" s="120"/>
      <c r="B763" s="81"/>
      <c r="C763" s="70"/>
      <c r="D763" s="62"/>
      <c r="E763" s="11"/>
      <c r="F763" s="12"/>
      <c r="G763" s="70"/>
      <c r="H763" s="70"/>
      <c r="I763" s="70"/>
      <c r="J763" s="69"/>
      <c r="K763" s="71"/>
      <c r="L763" s="72"/>
      <c r="M763" s="73"/>
      <c r="N763" s="74"/>
      <c r="O763" s="74"/>
      <c r="P763" s="73"/>
      <c r="Q763" s="70"/>
      <c r="R763" s="70"/>
      <c r="S763" s="75"/>
      <c r="T763" s="7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8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</row>
    <row r="764" spans="1:198" x14ac:dyDescent="0.15">
      <c r="A764" s="120"/>
      <c r="B764" s="81"/>
      <c r="C764" s="70"/>
      <c r="D764" s="62"/>
      <c r="E764" s="11"/>
      <c r="F764" s="12"/>
      <c r="G764" s="70"/>
      <c r="H764" s="70"/>
      <c r="I764" s="70"/>
      <c r="J764" s="69"/>
      <c r="K764" s="71"/>
      <c r="L764" s="72"/>
      <c r="M764" s="73"/>
      <c r="N764" s="74"/>
      <c r="O764" s="74"/>
      <c r="P764" s="73"/>
      <c r="Q764" s="70"/>
      <c r="R764" s="70"/>
      <c r="S764" s="75"/>
      <c r="T764" s="7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8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</row>
    <row r="765" spans="1:198" x14ac:dyDescent="0.15">
      <c r="A765" s="120"/>
      <c r="B765" s="81"/>
      <c r="C765" s="70"/>
      <c r="D765" s="62"/>
      <c r="E765" s="11"/>
      <c r="F765" s="12"/>
      <c r="G765" s="70"/>
      <c r="H765" s="70"/>
      <c r="I765" s="70"/>
      <c r="J765" s="69"/>
      <c r="K765" s="71"/>
      <c r="L765" s="72"/>
      <c r="M765" s="73"/>
      <c r="N765" s="74"/>
      <c r="O765" s="74"/>
      <c r="P765" s="73"/>
      <c r="Q765" s="70"/>
      <c r="R765" s="70"/>
      <c r="S765" s="75"/>
      <c r="T765" s="7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8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</row>
    <row r="766" spans="1:198" x14ac:dyDescent="0.15">
      <c r="A766" s="120"/>
      <c r="B766" s="81"/>
      <c r="C766" s="70"/>
      <c r="D766" s="62"/>
      <c r="E766" s="11"/>
      <c r="F766" s="12"/>
      <c r="G766" s="70"/>
      <c r="H766" s="70"/>
      <c r="I766" s="70"/>
      <c r="J766" s="69"/>
      <c r="K766" s="71"/>
      <c r="L766" s="72"/>
      <c r="M766" s="73"/>
      <c r="N766" s="74"/>
      <c r="O766" s="74"/>
      <c r="P766" s="73"/>
      <c r="Q766" s="70"/>
      <c r="R766" s="70"/>
      <c r="S766" s="75"/>
      <c r="T766" s="7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8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</row>
    <row r="767" spans="1:198" x14ac:dyDescent="0.15">
      <c r="A767" s="120"/>
      <c r="B767" s="81"/>
      <c r="C767" s="70"/>
      <c r="D767" s="62"/>
      <c r="E767" s="11"/>
      <c r="F767" s="12"/>
      <c r="G767" s="70"/>
      <c r="H767" s="70"/>
      <c r="I767" s="70"/>
      <c r="J767" s="69"/>
      <c r="K767" s="71"/>
      <c r="L767" s="72"/>
      <c r="M767" s="73"/>
      <c r="N767" s="74"/>
      <c r="O767" s="74"/>
      <c r="P767" s="73"/>
      <c r="Q767" s="70"/>
      <c r="R767" s="70"/>
      <c r="S767" s="75"/>
      <c r="T767" s="7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8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</row>
    <row r="768" spans="1:198" x14ac:dyDescent="0.15">
      <c r="A768" s="120"/>
      <c r="B768" s="81"/>
      <c r="C768" s="70"/>
      <c r="D768" s="62"/>
      <c r="E768" s="11"/>
      <c r="F768" s="12"/>
      <c r="G768" s="70"/>
      <c r="H768" s="70"/>
      <c r="I768" s="70"/>
      <c r="J768" s="69"/>
      <c r="K768" s="71"/>
      <c r="L768" s="72"/>
      <c r="M768" s="73"/>
      <c r="N768" s="74"/>
      <c r="O768" s="74"/>
      <c r="P768" s="73"/>
      <c r="Q768" s="70"/>
      <c r="R768" s="70"/>
      <c r="S768" s="75"/>
      <c r="T768" s="7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8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</row>
    <row r="769" spans="1:198" x14ac:dyDescent="0.15">
      <c r="A769" s="120"/>
      <c r="B769" s="81"/>
      <c r="C769" s="70"/>
      <c r="D769" s="62"/>
      <c r="E769" s="11"/>
      <c r="F769" s="12"/>
      <c r="G769" s="70"/>
      <c r="H769" s="70"/>
      <c r="I769" s="70"/>
      <c r="J769" s="69"/>
      <c r="K769" s="71"/>
      <c r="L769" s="72"/>
      <c r="M769" s="73"/>
      <c r="N769" s="74"/>
      <c r="O769" s="74"/>
      <c r="P769" s="73"/>
      <c r="Q769" s="70"/>
      <c r="R769" s="70"/>
      <c r="S769" s="75"/>
      <c r="T769" s="7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8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</row>
    <row r="770" spans="1:198" x14ac:dyDescent="0.15">
      <c r="A770" s="120"/>
      <c r="B770" s="81"/>
      <c r="C770" s="70"/>
      <c r="D770" s="62"/>
      <c r="E770" s="11"/>
      <c r="F770" s="12"/>
      <c r="G770" s="70"/>
      <c r="H770" s="70"/>
      <c r="I770" s="70"/>
      <c r="J770" s="69"/>
      <c r="K770" s="71"/>
      <c r="L770" s="72"/>
      <c r="M770" s="73"/>
      <c r="N770" s="74"/>
      <c r="O770" s="74"/>
      <c r="P770" s="73"/>
      <c r="Q770" s="70"/>
      <c r="R770" s="70"/>
      <c r="S770" s="75"/>
      <c r="T770" s="7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8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</row>
    <row r="771" spans="1:198" x14ac:dyDescent="0.15">
      <c r="A771" s="120"/>
      <c r="B771" s="81"/>
      <c r="C771" s="70"/>
      <c r="D771" s="62"/>
      <c r="E771" s="11"/>
      <c r="F771" s="12"/>
      <c r="G771" s="70"/>
      <c r="H771" s="70"/>
      <c r="I771" s="70"/>
      <c r="J771" s="69"/>
      <c r="K771" s="71"/>
      <c r="L771" s="72"/>
      <c r="M771" s="73"/>
      <c r="N771" s="74"/>
      <c r="O771" s="74"/>
      <c r="P771" s="73"/>
      <c r="Q771" s="70"/>
      <c r="R771" s="70"/>
      <c r="S771" s="75"/>
      <c r="T771" s="7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8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</row>
    <row r="772" spans="1:198" x14ac:dyDescent="0.15">
      <c r="A772" s="120"/>
      <c r="B772" s="81"/>
      <c r="C772" s="70"/>
      <c r="D772" s="62"/>
      <c r="E772" s="11"/>
      <c r="F772" s="12"/>
      <c r="G772" s="70"/>
      <c r="H772" s="70"/>
      <c r="I772" s="70"/>
      <c r="J772" s="69"/>
      <c r="K772" s="71"/>
      <c r="L772" s="72"/>
      <c r="M772" s="73"/>
      <c r="N772" s="74"/>
      <c r="O772" s="74"/>
      <c r="P772" s="73"/>
      <c r="Q772" s="70"/>
      <c r="R772" s="70"/>
      <c r="S772" s="75"/>
      <c r="T772" s="7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8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</row>
    <row r="773" spans="1:198" x14ac:dyDescent="0.15">
      <c r="A773" s="120"/>
      <c r="B773" s="81"/>
      <c r="C773" s="70"/>
      <c r="D773" s="62"/>
      <c r="E773" s="11"/>
      <c r="F773" s="12"/>
      <c r="G773" s="70"/>
      <c r="H773" s="70"/>
      <c r="I773" s="70"/>
      <c r="J773" s="69"/>
      <c r="K773" s="71"/>
      <c r="L773" s="72"/>
      <c r="M773" s="73"/>
      <c r="N773" s="74"/>
      <c r="O773" s="74"/>
      <c r="P773" s="73"/>
      <c r="Q773" s="70"/>
      <c r="R773" s="70"/>
      <c r="S773" s="75"/>
      <c r="T773" s="7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8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</row>
    <row r="774" spans="1:198" x14ac:dyDescent="0.15">
      <c r="A774" s="120"/>
      <c r="B774" s="81"/>
      <c r="C774" s="70"/>
      <c r="D774" s="62"/>
      <c r="E774" s="11"/>
      <c r="F774" s="12"/>
      <c r="G774" s="70"/>
      <c r="H774" s="70"/>
      <c r="I774" s="70"/>
      <c r="J774" s="69"/>
      <c r="K774" s="71"/>
      <c r="L774" s="72"/>
      <c r="M774" s="73"/>
      <c r="N774" s="74"/>
      <c r="O774" s="74"/>
      <c r="P774" s="73"/>
      <c r="Q774" s="70"/>
      <c r="R774" s="70"/>
      <c r="S774" s="75"/>
      <c r="T774" s="7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8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</row>
    <row r="775" spans="1:198" x14ac:dyDescent="0.15">
      <c r="A775" s="120"/>
      <c r="B775" s="81"/>
      <c r="C775" s="70"/>
      <c r="D775" s="62"/>
      <c r="E775" s="11"/>
      <c r="F775" s="12"/>
      <c r="G775" s="70"/>
      <c r="H775" s="70"/>
      <c r="I775" s="70"/>
      <c r="J775" s="69"/>
      <c r="K775" s="71"/>
      <c r="L775" s="72"/>
      <c r="M775" s="73"/>
      <c r="N775" s="74"/>
      <c r="O775" s="74"/>
      <c r="P775" s="73"/>
      <c r="Q775" s="70"/>
      <c r="R775" s="70"/>
      <c r="S775" s="75"/>
      <c r="T775" s="7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8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</row>
    <row r="776" spans="1:198" x14ac:dyDescent="0.15">
      <c r="A776" s="120"/>
      <c r="B776" s="81"/>
      <c r="C776" s="70"/>
      <c r="D776" s="62"/>
      <c r="E776" s="11"/>
      <c r="F776" s="12"/>
      <c r="G776" s="70"/>
      <c r="H776" s="70"/>
      <c r="I776" s="70"/>
      <c r="J776" s="69"/>
      <c r="K776" s="71"/>
      <c r="L776" s="72"/>
      <c r="M776" s="73"/>
      <c r="N776" s="74"/>
      <c r="O776" s="74"/>
      <c r="P776" s="73"/>
      <c r="Q776" s="70"/>
      <c r="R776" s="70"/>
      <c r="S776" s="75"/>
      <c r="T776" s="7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8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</row>
    <row r="777" spans="1:198" x14ac:dyDescent="0.15">
      <c r="A777" s="120"/>
      <c r="B777" s="81"/>
      <c r="C777" s="70"/>
      <c r="D777" s="62"/>
      <c r="E777" s="11"/>
      <c r="F777" s="12"/>
      <c r="G777" s="70"/>
      <c r="H777" s="70"/>
      <c r="I777" s="70"/>
      <c r="J777" s="69"/>
      <c r="K777" s="71"/>
      <c r="L777" s="72"/>
      <c r="M777" s="73"/>
      <c r="N777" s="74"/>
      <c r="O777" s="74"/>
      <c r="P777" s="73"/>
      <c r="Q777" s="70"/>
      <c r="R777" s="70"/>
      <c r="S777" s="75"/>
      <c r="T777" s="7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8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</row>
    <row r="778" spans="1:198" x14ac:dyDescent="0.15">
      <c r="A778" s="120"/>
      <c r="B778" s="81"/>
      <c r="C778" s="70"/>
      <c r="D778" s="62"/>
      <c r="E778" s="11"/>
      <c r="F778" s="12"/>
      <c r="G778" s="70"/>
      <c r="H778" s="70"/>
      <c r="I778" s="70"/>
      <c r="J778" s="69"/>
      <c r="K778" s="71"/>
      <c r="L778" s="72"/>
      <c r="M778" s="73"/>
      <c r="N778" s="74"/>
      <c r="O778" s="74"/>
      <c r="P778" s="73"/>
      <c r="Q778" s="70"/>
      <c r="R778" s="70"/>
      <c r="S778" s="75"/>
      <c r="T778" s="7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8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</row>
    <row r="779" spans="1:198" x14ac:dyDescent="0.15">
      <c r="A779" s="120"/>
      <c r="B779" s="81"/>
      <c r="C779" s="70"/>
      <c r="D779" s="62"/>
      <c r="E779" s="11"/>
      <c r="F779" s="12"/>
      <c r="G779" s="70"/>
      <c r="H779" s="70"/>
      <c r="I779" s="70"/>
      <c r="J779" s="69"/>
      <c r="K779" s="71"/>
      <c r="L779" s="72"/>
      <c r="M779" s="73"/>
      <c r="N779" s="74"/>
      <c r="O779" s="74"/>
      <c r="P779" s="73"/>
      <c r="Q779" s="70"/>
      <c r="R779" s="70"/>
      <c r="S779" s="75"/>
      <c r="T779" s="7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8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</row>
    <row r="780" spans="1:198" x14ac:dyDescent="0.15">
      <c r="A780" s="120"/>
      <c r="B780" s="81"/>
      <c r="C780" s="70"/>
      <c r="D780" s="62"/>
      <c r="E780" s="11"/>
      <c r="F780" s="12"/>
      <c r="G780" s="70"/>
      <c r="H780" s="70"/>
      <c r="I780" s="70"/>
      <c r="J780" s="69"/>
      <c r="K780" s="71"/>
      <c r="L780" s="72"/>
      <c r="M780" s="73"/>
      <c r="N780" s="74"/>
      <c r="O780" s="74"/>
      <c r="P780" s="73"/>
      <c r="Q780" s="70"/>
      <c r="R780" s="70"/>
      <c r="S780" s="75"/>
      <c r="T780" s="7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8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</row>
    <row r="781" spans="1:198" x14ac:dyDescent="0.15">
      <c r="A781" s="120"/>
      <c r="B781" s="81"/>
      <c r="C781" s="70"/>
      <c r="D781" s="62"/>
      <c r="E781" s="11"/>
      <c r="F781" s="12"/>
      <c r="G781" s="70"/>
      <c r="H781" s="70"/>
      <c r="I781" s="70"/>
      <c r="J781" s="69"/>
      <c r="K781" s="71"/>
      <c r="L781" s="72"/>
      <c r="M781" s="73"/>
      <c r="N781" s="74"/>
      <c r="O781" s="74"/>
      <c r="P781" s="73"/>
      <c r="Q781" s="70"/>
      <c r="R781" s="70"/>
      <c r="S781" s="75"/>
      <c r="T781" s="7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8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</row>
    <row r="782" spans="1:198" x14ac:dyDescent="0.15">
      <c r="A782" s="120"/>
      <c r="B782" s="81"/>
      <c r="C782" s="70"/>
      <c r="D782" s="62"/>
      <c r="E782" s="11"/>
      <c r="F782" s="12"/>
      <c r="G782" s="70"/>
      <c r="H782" s="70"/>
      <c r="I782" s="70"/>
      <c r="J782" s="69"/>
      <c r="K782" s="71"/>
      <c r="L782" s="72"/>
      <c r="M782" s="73"/>
      <c r="N782" s="74"/>
      <c r="O782" s="74"/>
      <c r="P782" s="73"/>
      <c r="Q782" s="70"/>
      <c r="R782" s="70"/>
      <c r="S782" s="75"/>
      <c r="T782" s="7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8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</row>
    <row r="783" spans="1:198" x14ac:dyDescent="0.15">
      <c r="A783" s="120"/>
      <c r="B783" s="81"/>
      <c r="C783" s="70"/>
      <c r="D783" s="62"/>
      <c r="E783" s="11"/>
      <c r="F783" s="12"/>
      <c r="G783" s="70"/>
      <c r="H783" s="70"/>
      <c r="I783" s="70"/>
      <c r="J783" s="69"/>
      <c r="K783" s="71"/>
      <c r="L783" s="72"/>
      <c r="M783" s="73"/>
      <c r="N783" s="74"/>
      <c r="O783" s="74"/>
      <c r="P783" s="73"/>
      <c r="Q783" s="70"/>
      <c r="R783" s="70"/>
      <c r="S783" s="75"/>
      <c r="T783" s="7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8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</row>
    <row r="784" spans="1:198" x14ac:dyDescent="0.15">
      <c r="A784" s="120"/>
      <c r="B784" s="81"/>
      <c r="C784" s="70"/>
      <c r="D784" s="62"/>
      <c r="E784" s="11"/>
      <c r="F784" s="12"/>
      <c r="G784" s="70"/>
      <c r="H784" s="70"/>
      <c r="I784" s="70"/>
      <c r="J784" s="69"/>
      <c r="K784" s="71"/>
      <c r="L784" s="72"/>
      <c r="M784" s="73"/>
      <c r="N784" s="74"/>
      <c r="O784" s="74"/>
      <c r="P784" s="73"/>
      <c r="Q784" s="70"/>
      <c r="R784" s="70"/>
      <c r="S784" s="75"/>
      <c r="T784" s="7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8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</row>
    <row r="785" spans="1:198" x14ac:dyDescent="0.15">
      <c r="A785" s="120"/>
      <c r="B785" s="81"/>
      <c r="C785" s="70"/>
      <c r="D785" s="62"/>
      <c r="E785" s="11"/>
      <c r="F785" s="12"/>
      <c r="G785" s="70"/>
      <c r="H785" s="70"/>
      <c r="I785" s="70"/>
      <c r="J785" s="69"/>
      <c r="K785" s="71"/>
      <c r="L785" s="72"/>
      <c r="M785" s="73"/>
      <c r="N785" s="74"/>
      <c r="O785" s="74"/>
      <c r="P785" s="73"/>
      <c r="Q785" s="70"/>
      <c r="R785" s="70"/>
      <c r="S785" s="75"/>
      <c r="T785" s="7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8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</row>
    <row r="786" spans="1:198" x14ac:dyDescent="0.15">
      <c r="A786" s="120"/>
      <c r="B786" s="81"/>
      <c r="C786" s="70"/>
      <c r="D786" s="62"/>
      <c r="E786" s="11"/>
      <c r="F786" s="12"/>
      <c r="G786" s="70"/>
      <c r="H786" s="70"/>
      <c r="I786" s="70"/>
      <c r="J786" s="69"/>
      <c r="K786" s="71"/>
      <c r="L786" s="72"/>
      <c r="M786" s="73"/>
      <c r="N786" s="74"/>
      <c r="O786" s="74"/>
      <c r="P786" s="73"/>
      <c r="Q786" s="70"/>
      <c r="R786" s="70"/>
      <c r="S786" s="75"/>
      <c r="T786" s="7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8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</row>
    <row r="787" spans="1:198" x14ac:dyDescent="0.15">
      <c r="A787" s="120"/>
      <c r="B787" s="81"/>
      <c r="C787" s="70"/>
      <c r="D787" s="62"/>
      <c r="E787" s="11"/>
      <c r="F787" s="12"/>
      <c r="G787" s="70"/>
      <c r="H787" s="70"/>
      <c r="I787" s="70"/>
      <c r="J787" s="69"/>
      <c r="K787" s="71"/>
      <c r="L787" s="72"/>
      <c r="M787" s="73"/>
      <c r="N787" s="74"/>
      <c r="O787" s="74"/>
      <c r="P787" s="73"/>
      <c r="Q787" s="70"/>
      <c r="R787" s="70"/>
      <c r="S787" s="75"/>
      <c r="T787" s="7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8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</row>
    <row r="788" spans="1:198" x14ac:dyDescent="0.15">
      <c r="A788" s="120"/>
      <c r="B788" s="81"/>
      <c r="C788" s="70"/>
      <c r="D788" s="62"/>
      <c r="E788" s="11"/>
      <c r="F788" s="12"/>
      <c r="G788" s="70"/>
      <c r="H788" s="70"/>
      <c r="I788" s="70"/>
      <c r="J788" s="69"/>
      <c r="K788" s="71"/>
      <c r="L788" s="72"/>
      <c r="M788" s="73"/>
      <c r="N788" s="74"/>
      <c r="O788" s="74"/>
      <c r="P788" s="73"/>
      <c r="Q788" s="70"/>
      <c r="R788" s="70"/>
      <c r="S788" s="75"/>
      <c r="T788" s="7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8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</row>
    <row r="789" spans="1:198" x14ac:dyDescent="0.15">
      <c r="A789" s="120"/>
      <c r="B789" s="81"/>
      <c r="C789" s="70"/>
      <c r="D789" s="62"/>
      <c r="E789" s="11"/>
      <c r="F789" s="12"/>
      <c r="G789" s="70"/>
      <c r="H789" s="70"/>
      <c r="I789" s="70"/>
      <c r="J789" s="69"/>
      <c r="K789" s="71"/>
      <c r="L789" s="72"/>
      <c r="M789" s="73"/>
      <c r="N789" s="74"/>
      <c r="O789" s="74"/>
      <c r="P789" s="73"/>
      <c r="Q789" s="70"/>
      <c r="R789" s="70"/>
      <c r="S789" s="75"/>
      <c r="T789" s="7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8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</row>
    <row r="790" spans="1:198" x14ac:dyDescent="0.15">
      <c r="A790" s="120"/>
      <c r="B790" s="81"/>
      <c r="C790" s="70"/>
      <c r="D790" s="62"/>
      <c r="E790" s="11"/>
      <c r="F790" s="12"/>
      <c r="G790" s="70"/>
      <c r="H790" s="70"/>
      <c r="I790" s="70"/>
      <c r="J790" s="69"/>
      <c r="K790" s="71"/>
      <c r="L790" s="72"/>
      <c r="M790" s="73"/>
      <c r="N790" s="74"/>
      <c r="O790" s="74"/>
      <c r="P790" s="73"/>
      <c r="Q790" s="70"/>
      <c r="R790" s="70"/>
      <c r="S790" s="75"/>
      <c r="T790" s="7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8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</row>
    <row r="791" spans="1:198" x14ac:dyDescent="0.15">
      <c r="A791" s="120"/>
      <c r="B791" s="81"/>
      <c r="C791" s="70"/>
      <c r="D791" s="62"/>
      <c r="E791" s="11"/>
      <c r="F791" s="12"/>
      <c r="G791" s="70"/>
      <c r="H791" s="70"/>
      <c r="I791" s="70"/>
      <c r="J791" s="69"/>
      <c r="K791" s="71"/>
      <c r="L791" s="72"/>
      <c r="M791" s="73"/>
      <c r="N791" s="74"/>
      <c r="O791" s="74"/>
      <c r="P791" s="73"/>
      <c r="Q791" s="70"/>
      <c r="R791" s="70"/>
      <c r="S791" s="75"/>
      <c r="T791" s="7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8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</row>
    <row r="792" spans="1:198" x14ac:dyDescent="0.15">
      <c r="A792" s="120"/>
      <c r="B792" s="81"/>
      <c r="C792" s="70"/>
      <c r="D792" s="62"/>
      <c r="E792" s="11"/>
      <c r="F792" s="12"/>
      <c r="G792" s="70"/>
      <c r="H792" s="70"/>
      <c r="I792" s="70"/>
      <c r="J792" s="69"/>
      <c r="K792" s="71"/>
      <c r="L792" s="72"/>
      <c r="M792" s="73"/>
      <c r="N792" s="74"/>
      <c r="O792" s="74"/>
      <c r="P792" s="73"/>
      <c r="Q792" s="70"/>
      <c r="R792" s="70"/>
      <c r="S792" s="75"/>
      <c r="T792" s="7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8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</row>
    <row r="793" spans="1:198" x14ac:dyDescent="0.15">
      <c r="A793" s="120"/>
      <c r="B793" s="81"/>
      <c r="C793" s="70"/>
      <c r="D793" s="62"/>
      <c r="E793" s="11"/>
      <c r="F793" s="12"/>
      <c r="G793" s="70"/>
      <c r="H793" s="70"/>
      <c r="I793" s="70"/>
      <c r="J793" s="69"/>
      <c r="K793" s="71"/>
      <c r="L793" s="72"/>
      <c r="M793" s="73"/>
      <c r="N793" s="74"/>
      <c r="O793" s="74"/>
      <c r="P793" s="73"/>
      <c r="Q793" s="70"/>
      <c r="R793" s="70"/>
      <c r="S793" s="75"/>
      <c r="T793" s="7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8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</row>
    <row r="794" spans="1:198" x14ac:dyDescent="0.15">
      <c r="A794" s="120"/>
      <c r="B794" s="81"/>
      <c r="C794" s="70"/>
      <c r="D794" s="62"/>
      <c r="E794" s="11"/>
      <c r="F794" s="12"/>
      <c r="G794" s="70"/>
      <c r="H794" s="70"/>
      <c r="I794" s="70"/>
      <c r="J794" s="69"/>
      <c r="K794" s="71"/>
      <c r="L794" s="72"/>
      <c r="M794" s="73"/>
      <c r="N794" s="74"/>
      <c r="O794" s="74"/>
      <c r="P794" s="73"/>
      <c r="Q794" s="70"/>
      <c r="R794" s="70"/>
      <c r="S794" s="75"/>
      <c r="T794" s="7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8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</row>
    <row r="795" spans="1:198" x14ac:dyDescent="0.15">
      <c r="A795" s="120"/>
      <c r="B795" s="81"/>
      <c r="C795" s="70"/>
      <c r="D795" s="62"/>
      <c r="E795" s="11"/>
      <c r="F795" s="12"/>
      <c r="G795" s="70"/>
      <c r="H795" s="70"/>
      <c r="I795" s="70"/>
      <c r="J795" s="69"/>
      <c r="K795" s="71"/>
      <c r="L795" s="72"/>
      <c r="M795" s="73"/>
      <c r="N795" s="74"/>
      <c r="O795" s="74"/>
      <c r="P795" s="73"/>
      <c r="Q795" s="70"/>
      <c r="R795" s="70"/>
      <c r="S795" s="75"/>
      <c r="T795" s="7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8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</row>
    <row r="796" spans="1:198" x14ac:dyDescent="0.15">
      <c r="A796" s="120"/>
      <c r="B796" s="81"/>
      <c r="C796" s="70"/>
      <c r="D796" s="62"/>
      <c r="E796" s="11"/>
      <c r="F796" s="12"/>
      <c r="G796" s="70"/>
      <c r="H796" s="70"/>
      <c r="I796" s="70"/>
      <c r="J796" s="69"/>
      <c r="K796" s="71"/>
      <c r="L796" s="72"/>
      <c r="M796" s="73"/>
      <c r="N796" s="74"/>
      <c r="O796" s="74"/>
      <c r="P796" s="73"/>
      <c r="Q796" s="70"/>
      <c r="R796" s="70"/>
      <c r="S796" s="75"/>
      <c r="T796" s="7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8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</row>
    <row r="797" spans="1:198" x14ac:dyDescent="0.15">
      <c r="A797" s="120"/>
      <c r="B797" s="81"/>
      <c r="C797" s="70"/>
      <c r="D797" s="62"/>
      <c r="E797" s="11"/>
      <c r="F797" s="12"/>
      <c r="G797" s="70"/>
      <c r="H797" s="70"/>
      <c r="I797" s="70"/>
      <c r="J797" s="69"/>
      <c r="K797" s="71"/>
      <c r="L797" s="72"/>
      <c r="M797" s="73"/>
      <c r="N797" s="74"/>
      <c r="O797" s="74"/>
      <c r="P797" s="73"/>
      <c r="Q797" s="70"/>
      <c r="R797" s="70"/>
      <c r="S797" s="75"/>
      <c r="T797" s="7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8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</row>
    <row r="798" spans="1:198" x14ac:dyDescent="0.15">
      <c r="A798" s="120"/>
      <c r="B798" s="81"/>
      <c r="C798" s="70"/>
      <c r="D798" s="62"/>
      <c r="E798" s="11"/>
      <c r="F798" s="12"/>
      <c r="G798" s="70"/>
      <c r="H798" s="70"/>
      <c r="I798" s="70"/>
      <c r="J798" s="69"/>
      <c r="K798" s="71"/>
      <c r="L798" s="72"/>
      <c r="M798" s="73"/>
      <c r="N798" s="74"/>
      <c r="O798" s="74"/>
      <c r="P798" s="73"/>
      <c r="Q798" s="70"/>
      <c r="R798" s="70"/>
      <c r="S798" s="75"/>
      <c r="T798" s="7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8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</row>
    <row r="799" spans="1:198" x14ac:dyDescent="0.15">
      <c r="A799" s="120"/>
      <c r="B799" s="81"/>
      <c r="C799" s="70"/>
      <c r="D799" s="62"/>
      <c r="E799" s="11"/>
      <c r="F799" s="12"/>
      <c r="G799" s="70"/>
      <c r="H799" s="70"/>
      <c r="I799" s="70"/>
      <c r="J799" s="69"/>
      <c r="K799" s="71"/>
      <c r="L799" s="72"/>
      <c r="M799" s="73"/>
      <c r="N799" s="74"/>
      <c r="O799" s="74"/>
      <c r="P799" s="73"/>
      <c r="Q799" s="70"/>
      <c r="R799" s="70"/>
      <c r="S799" s="75"/>
      <c r="T799" s="7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8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</row>
    <row r="800" spans="1:198" x14ac:dyDescent="0.15">
      <c r="A800" s="120"/>
      <c r="B800" s="81"/>
      <c r="C800" s="70"/>
      <c r="D800" s="62"/>
      <c r="E800" s="11"/>
      <c r="F800" s="12"/>
      <c r="G800" s="70"/>
      <c r="H800" s="70"/>
      <c r="I800" s="70"/>
      <c r="J800" s="69"/>
      <c r="K800" s="71"/>
      <c r="L800" s="72"/>
      <c r="M800" s="73"/>
      <c r="N800" s="74"/>
      <c r="O800" s="74"/>
      <c r="P800" s="73"/>
      <c r="Q800" s="70"/>
      <c r="R800" s="70"/>
      <c r="S800" s="75"/>
      <c r="T800" s="7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8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</row>
    <row r="801" spans="1:198" x14ac:dyDescent="0.15">
      <c r="A801" s="120"/>
      <c r="B801" s="81"/>
      <c r="C801" s="70"/>
      <c r="D801" s="62"/>
      <c r="E801" s="11"/>
      <c r="F801" s="12"/>
      <c r="G801" s="70"/>
      <c r="H801" s="70"/>
      <c r="I801" s="70"/>
      <c r="J801" s="69"/>
      <c r="K801" s="71"/>
      <c r="L801" s="72"/>
      <c r="M801" s="73"/>
      <c r="N801" s="74"/>
      <c r="O801" s="74"/>
      <c r="P801" s="73"/>
      <c r="Q801" s="70"/>
      <c r="R801" s="70"/>
      <c r="S801" s="75"/>
      <c r="T801" s="7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8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</row>
    <row r="802" spans="1:198" x14ac:dyDescent="0.15">
      <c r="A802" s="120"/>
      <c r="B802" s="81"/>
      <c r="C802" s="70"/>
      <c r="D802" s="62"/>
      <c r="E802" s="11"/>
      <c r="F802" s="12"/>
      <c r="G802" s="70"/>
      <c r="H802" s="70"/>
      <c r="I802" s="70"/>
      <c r="J802" s="69"/>
      <c r="K802" s="71"/>
      <c r="L802" s="72"/>
      <c r="M802" s="73"/>
      <c r="N802" s="74"/>
      <c r="O802" s="74"/>
      <c r="P802" s="73"/>
      <c r="Q802" s="70"/>
      <c r="R802" s="70"/>
      <c r="S802" s="75"/>
      <c r="T802" s="7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8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</row>
    <row r="803" spans="1:198" x14ac:dyDescent="0.15">
      <c r="A803" s="120"/>
      <c r="B803" s="81"/>
      <c r="C803" s="70"/>
      <c r="D803" s="62"/>
      <c r="E803" s="11"/>
      <c r="F803" s="12"/>
      <c r="G803" s="70"/>
      <c r="H803" s="70"/>
      <c r="I803" s="70"/>
      <c r="J803" s="69"/>
      <c r="K803" s="71"/>
      <c r="L803" s="72"/>
      <c r="M803" s="73"/>
      <c r="N803" s="74"/>
      <c r="O803" s="74"/>
      <c r="P803" s="73"/>
      <c r="Q803" s="70"/>
      <c r="R803" s="70"/>
      <c r="S803" s="75"/>
      <c r="T803" s="7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8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</row>
    <row r="804" spans="1:198" x14ac:dyDescent="0.15">
      <c r="A804" s="120"/>
      <c r="B804" s="81"/>
      <c r="C804" s="70"/>
      <c r="D804" s="62"/>
      <c r="E804" s="11"/>
      <c r="F804" s="12"/>
      <c r="G804" s="70"/>
      <c r="H804" s="70"/>
      <c r="I804" s="70"/>
      <c r="J804" s="69"/>
      <c r="K804" s="71"/>
      <c r="L804" s="72"/>
      <c r="M804" s="73"/>
      <c r="N804" s="74"/>
      <c r="O804" s="74"/>
      <c r="P804" s="73"/>
      <c r="Q804" s="70"/>
      <c r="R804" s="70"/>
      <c r="S804" s="75"/>
      <c r="T804" s="7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8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</row>
    <row r="805" spans="1:198" x14ac:dyDescent="0.15">
      <c r="A805" s="120"/>
      <c r="B805" s="81"/>
      <c r="C805" s="70"/>
      <c r="D805" s="62"/>
      <c r="E805" s="11"/>
      <c r="F805" s="12"/>
      <c r="G805" s="70"/>
      <c r="H805" s="70"/>
      <c r="I805" s="70"/>
      <c r="J805" s="69"/>
      <c r="K805" s="71"/>
      <c r="L805" s="72"/>
      <c r="M805" s="73"/>
      <c r="N805" s="74"/>
      <c r="O805" s="74"/>
      <c r="P805" s="73"/>
      <c r="Q805" s="70"/>
      <c r="R805" s="70"/>
      <c r="S805" s="75"/>
      <c r="T805" s="7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8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</row>
    <row r="806" spans="1:198" x14ac:dyDescent="0.15">
      <c r="A806" s="120"/>
      <c r="B806" s="81"/>
      <c r="C806" s="70"/>
      <c r="D806" s="62"/>
      <c r="E806" s="11"/>
      <c r="F806" s="12"/>
      <c r="G806" s="70"/>
      <c r="H806" s="70"/>
      <c r="I806" s="70"/>
      <c r="J806" s="69"/>
      <c r="K806" s="71"/>
      <c r="L806" s="72"/>
      <c r="M806" s="73"/>
      <c r="N806" s="74"/>
      <c r="O806" s="74"/>
      <c r="P806" s="73"/>
      <c r="Q806" s="70"/>
      <c r="R806" s="70"/>
      <c r="S806" s="75"/>
      <c r="T806" s="7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8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</row>
    <row r="807" spans="1:198" x14ac:dyDescent="0.15">
      <c r="A807" s="120"/>
      <c r="B807" s="81"/>
      <c r="C807" s="70"/>
      <c r="D807" s="62"/>
      <c r="E807" s="11"/>
      <c r="F807" s="12"/>
      <c r="G807" s="70"/>
      <c r="H807" s="70"/>
      <c r="I807" s="70"/>
      <c r="J807" s="69"/>
      <c r="K807" s="71"/>
      <c r="L807" s="72"/>
      <c r="M807" s="73"/>
      <c r="N807" s="74"/>
      <c r="O807" s="74"/>
      <c r="P807" s="73"/>
      <c r="Q807" s="70"/>
      <c r="R807" s="70"/>
      <c r="S807" s="75"/>
      <c r="T807" s="7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8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</row>
    <row r="808" spans="1:198" x14ac:dyDescent="0.15">
      <c r="A808" s="120"/>
      <c r="B808" s="81"/>
      <c r="C808" s="70"/>
      <c r="D808" s="62"/>
      <c r="E808" s="11"/>
      <c r="F808" s="12"/>
      <c r="G808" s="70"/>
      <c r="H808" s="70"/>
      <c r="I808" s="70"/>
      <c r="J808" s="69"/>
      <c r="K808" s="71"/>
      <c r="L808" s="72"/>
      <c r="M808" s="73"/>
      <c r="N808" s="74"/>
      <c r="O808" s="74"/>
      <c r="P808" s="73"/>
      <c r="Q808" s="70"/>
      <c r="R808" s="70"/>
      <c r="S808" s="75"/>
      <c r="T808" s="7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8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</row>
    <row r="809" spans="1:198" x14ac:dyDescent="0.15">
      <c r="A809" s="120"/>
      <c r="B809" s="81"/>
      <c r="C809" s="70"/>
      <c r="D809" s="62"/>
      <c r="E809" s="11"/>
      <c r="F809" s="12"/>
      <c r="G809" s="70"/>
      <c r="H809" s="70"/>
      <c r="I809" s="70"/>
      <c r="J809" s="69"/>
      <c r="K809" s="71"/>
      <c r="L809" s="72"/>
      <c r="M809" s="73"/>
      <c r="N809" s="74"/>
      <c r="O809" s="74"/>
      <c r="P809" s="73"/>
      <c r="Q809" s="70"/>
      <c r="R809" s="70"/>
      <c r="S809" s="75"/>
      <c r="T809" s="7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8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</row>
    <row r="810" spans="1:198" x14ac:dyDescent="0.15">
      <c r="A810" s="120"/>
      <c r="B810" s="81"/>
      <c r="C810" s="70"/>
      <c r="D810" s="62"/>
      <c r="E810" s="11"/>
      <c r="F810" s="12"/>
      <c r="G810" s="70"/>
      <c r="H810" s="70"/>
      <c r="I810" s="70"/>
      <c r="J810" s="69"/>
      <c r="K810" s="71"/>
      <c r="L810" s="72"/>
      <c r="M810" s="73"/>
      <c r="N810" s="74"/>
      <c r="O810" s="74"/>
      <c r="P810" s="73"/>
      <c r="Q810" s="70"/>
      <c r="R810" s="70"/>
      <c r="S810" s="75"/>
      <c r="T810" s="7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8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</row>
    <row r="811" spans="1:198" x14ac:dyDescent="0.15">
      <c r="A811" s="120"/>
      <c r="B811" s="81"/>
      <c r="C811" s="70"/>
      <c r="D811" s="62"/>
      <c r="E811" s="11"/>
      <c r="F811" s="12"/>
      <c r="G811" s="70"/>
      <c r="H811" s="70"/>
      <c r="I811" s="70"/>
      <c r="J811" s="69"/>
      <c r="K811" s="71"/>
      <c r="L811" s="72"/>
      <c r="M811" s="73"/>
      <c r="N811" s="74"/>
      <c r="O811" s="74"/>
      <c r="P811" s="73"/>
      <c r="Q811" s="70"/>
      <c r="R811" s="70"/>
      <c r="S811" s="75"/>
      <c r="T811" s="7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8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</row>
    <row r="812" spans="1:198" x14ac:dyDescent="0.15">
      <c r="A812" s="120"/>
      <c r="B812" s="81"/>
      <c r="C812" s="70"/>
      <c r="D812" s="62"/>
      <c r="E812" s="11"/>
      <c r="F812" s="12"/>
      <c r="G812" s="70"/>
      <c r="H812" s="70"/>
      <c r="I812" s="70"/>
      <c r="J812" s="69"/>
      <c r="K812" s="71"/>
      <c r="L812" s="72"/>
      <c r="M812" s="73"/>
      <c r="N812" s="74"/>
      <c r="O812" s="74"/>
      <c r="P812" s="73"/>
      <c r="Q812" s="70"/>
      <c r="R812" s="70"/>
      <c r="S812" s="75"/>
      <c r="T812" s="7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8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</row>
    <row r="813" spans="1:198" x14ac:dyDescent="0.15">
      <c r="A813" s="120"/>
      <c r="B813" s="81"/>
      <c r="C813" s="70"/>
      <c r="D813" s="62"/>
      <c r="E813" s="11"/>
      <c r="F813" s="12"/>
      <c r="G813" s="70"/>
      <c r="H813" s="70"/>
      <c r="I813" s="70"/>
      <c r="J813" s="69"/>
      <c r="K813" s="71"/>
      <c r="L813" s="72"/>
      <c r="M813" s="73"/>
      <c r="N813" s="74"/>
      <c r="O813" s="74"/>
      <c r="P813" s="73"/>
      <c r="Q813" s="70"/>
      <c r="R813" s="70"/>
      <c r="S813" s="75"/>
      <c r="T813" s="7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8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</row>
    <row r="814" spans="1:198" x14ac:dyDescent="0.15">
      <c r="A814" s="120"/>
      <c r="B814" s="81"/>
      <c r="C814" s="70"/>
      <c r="D814" s="62"/>
      <c r="E814" s="11"/>
      <c r="F814" s="12"/>
      <c r="G814" s="70"/>
      <c r="H814" s="70"/>
      <c r="I814" s="70"/>
      <c r="J814" s="69"/>
      <c r="K814" s="71"/>
      <c r="L814" s="72"/>
      <c r="M814" s="73"/>
      <c r="N814" s="74"/>
      <c r="O814" s="74"/>
      <c r="P814" s="73"/>
      <c r="Q814" s="70"/>
      <c r="R814" s="70"/>
      <c r="S814" s="75"/>
      <c r="T814" s="7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8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</row>
    <row r="815" spans="1:198" x14ac:dyDescent="0.15">
      <c r="A815" s="120"/>
      <c r="B815" s="81"/>
      <c r="C815" s="70"/>
      <c r="D815" s="62"/>
      <c r="E815" s="11"/>
      <c r="F815" s="12"/>
      <c r="G815" s="70"/>
      <c r="H815" s="70"/>
      <c r="I815" s="70"/>
      <c r="J815" s="69"/>
      <c r="K815" s="71"/>
      <c r="L815" s="72"/>
      <c r="M815" s="73"/>
      <c r="N815" s="74"/>
      <c r="O815" s="74"/>
      <c r="P815" s="73"/>
      <c r="Q815" s="70"/>
      <c r="R815" s="70"/>
      <c r="S815" s="75"/>
      <c r="T815" s="7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8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</row>
    <row r="816" spans="1:198" x14ac:dyDescent="0.15">
      <c r="A816" s="120"/>
      <c r="B816" s="81"/>
      <c r="C816" s="70"/>
      <c r="D816" s="62"/>
      <c r="E816" s="11"/>
      <c r="F816" s="12"/>
      <c r="G816" s="70"/>
      <c r="H816" s="70"/>
      <c r="I816" s="70"/>
      <c r="J816" s="69"/>
      <c r="K816" s="71"/>
      <c r="L816" s="72"/>
      <c r="M816" s="73"/>
      <c r="N816" s="74"/>
      <c r="O816" s="74"/>
      <c r="P816" s="73"/>
      <c r="Q816" s="70"/>
      <c r="R816" s="70"/>
      <c r="S816" s="75"/>
      <c r="T816" s="7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8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</row>
    <row r="817" spans="1:198" x14ac:dyDescent="0.15">
      <c r="A817" s="120"/>
      <c r="B817" s="81"/>
      <c r="C817" s="70"/>
      <c r="D817" s="62"/>
      <c r="E817" s="11"/>
      <c r="F817" s="12"/>
      <c r="G817" s="70"/>
      <c r="H817" s="70"/>
      <c r="I817" s="70"/>
      <c r="J817" s="69"/>
      <c r="K817" s="71"/>
      <c r="L817" s="72"/>
      <c r="M817" s="73"/>
      <c r="N817" s="74"/>
      <c r="O817" s="74"/>
      <c r="P817" s="73"/>
      <c r="Q817" s="70"/>
      <c r="R817" s="70"/>
      <c r="S817" s="75"/>
      <c r="T817" s="7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8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</row>
    <row r="818" spans="1:198" x14ac:dyDescent="0.15">
      <c r="A818" s="120"/>
      <c r="B818" s="81"/>
      <c r="C818" s="70"/>
      <c r="D818" s="62"/>
      <c r="E818" s="11"/>
      <c r="F818" s="12"/>
      <c r="G818" s="70"/>
      <c r="H818" s="70"/>
      <c r="I818" s="70"/>
      <c r="J818" s="69"/>
      <c r="K818" s="71"/>
      <c r="L818" s="72"/>
      <c r="M818" s="73"/>
      <c r="N818" s="74"/>
      <c r="O818" s="74"/>
      <c r="P818" s="73"/>
      <c r="Q818" s="70"/>
      <c r="R818" s="70"/>
      <c r="S818" s="75"/>
      <c r="T818" s="7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8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</row>
    <row r="819" spans="1:198" x14ac:dyDescent="0.15">
      <c r="A819" s="120"/>
      <c r="B819" s="81"/>
      <c r="C819" s="70"/>
      <c r="D819" s="62"/>
      <c r="E819" s="11"/>
      <c r="F819" s="12"/>
      <c r="G819" s="70"/>
      <c r="H819" s="70"/>
      <c r="I819" s="70"/>
      <c r="J819" s="69"/>
      <c r="K819" s="71"/>
      <c r="L819" s="72"/>
      <c r="M819" s="73"/>
      <c r="N819" s="74"/>
      <c r="O819" s="74"/>
      <c r="P819" s="73"/>
      <c r="Q819" s="70"/>
      <c r="R819" s="70"/>
      <c r="S819" s="75"/>
      <c r="T819" s="7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8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</row>
    <row r="820" spans="1:198" x14ac:dyDescent="0.15">
      <c r="A820" s="120"/>
      <c r="B820" s="81"/>
      <c r="C820" s="70"/>
      <c r="D820" s="62"/>
      <c r="E820" s="11"/>
      <c r="F820" s="12"/>
      <c r="G820" s="70"/>
      <c r="H820" s="70"/>
      <c r="I820" s="70"/>
      <c r="J820" s="69"/>
      <c r="K820" s="71"/>
      <c r="L820" s="72"/>
      <c r="M820" s="73"/>
      <c r="N820" s="74"/>
      <c r="O820" s="74"/>
      <c r="P820" s="73"/>
      <c r="Q820" s="70"/>
      <c r="R820" s="70"/>
      <c r="S820" s="75"/>
      <c r="T820" s="7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8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</row>
    <row r="821" spans="1:198" x14ac:dyDescent="0.15">
      <c r="A821" s="120"/>
      <c r="B821" s="81"/>
      <c r="C821" s="70"/>
      <c r="D821" s="62"/>
      <c r="E821" s="11"/>
      <c r="F821" s="12"/>
      <c r="G821" s="70"/>
      <c r="H821" s="70"/>
      <c r="I821" s="70"/>
      <c r="J821" s="69"/>
      <c r="K821" s="71"/>
      <c r="L821" s="72"/>
      <c r="M821" s="73"/>
      <c r="N821" s="74"/>
      <c r="O821" s="74"/>
      <c r="P821" s="73"/>
      <c r="Q821" s="70"/>
      <c r="R821" s="70"/>
      <c r="S821" s="75"/>
      <c r="T821" s="7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8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</row>
    <row r="822" spans="1:198" x14ac:dyDescent="0.15">
      <c r="A822" s="120"/>
      <c r="B822" s="81"/>
      <c r="C822" s="70"/>
      <c r="D822" s="62"/>
      <c r="E822" s="11"/>
      <c r="F822" s="12"/>
      <c r="G822" s="70"/>
      <c r="H822" s="70"/>
      <c r="I822" s="70"/>
      <c r="J822" s="69"/>
      <c r="K822" s="71"/>
      <c r="L822" s="72"/>
      <c r="M822" s="73"/>
      <c r="N822" s="74"/>
      <c r="O822" s="74"/>
      <c r="P822" s="73"/>
      <c r="Q822" s="70"/>
      <c r="R822" s="70"/>
      <c r="S822" s="75"/>
      <c r="T822" s="7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8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</row>
    <row r="823" spans="1:198" x14ac:dyDescent="0.15">
      <c r="A823" s="120"/>
      <c r="B823" s="81"/>
      <c r="C823" s="70"/>
      <c r="D823" s="62"/>
      <c r="E823" s="11"/>
      <c r="F823" s="12"/>
      <c r="G823" s="70"/>
      <c r="H823" s="70"/>
      <c r="I823" s="70"/>
      <c r="J823" s="69"/>
      <c r="K823" s="71"/>
      <c r="L823" s="72"/>
      <c r="M823" s="73"/>
      <c r="N823" s="74"/>
      <c r="O823" s="74"/>
      <c r="P823" s="73"/>
      <c r="Q823" s="70"/>
      <c r="R823" s="70"/>
      <c r="S823" s="75"/>
      <c r="T823" s="7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8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</row>
    <row r="824" spans="1:198" x14ac:dyDescent="0.15">
      <c r="A824" s="120"/>
      <c r="B824" s="81"/>
      <c r="C824" s="70"/>
      <c r="D824" s="62"/>
      <c r="E824" s="11"/>
      <c r="F824" s="12"/>
      <c r="G824" s="70"/>
      <c r="H824" s="70"/>
      <c r="I824" s="70"/>
      <c r="J824" s="69"/>
      <c r="K824" s="71"/>
      <c r="L824" s="72"/>
      <c r="M824" s="73"/>
      <c r="N824" s="74"/>
      <c r="O824" s="74"/>
      <c r="P824" s="73"/>
      <c r="Q824" s="70"/>
      <c r="R824" s="70"/>
      <c r="S824" s="75"/>
      <c r="T824" s="7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8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</row>
    <row r="825" spans="1:198" x14ac:dyDescent="0.15">
      <c r="A825" s="120"/>
      <c r="B825" s="81"/>
      <c r="C825" s="70"/>
      <c r="D825" s="62"/>
      <c r="E825" s="11"/>
      <c r="F825" s="12"/>
      <c r="G825" s="70"/>
      <c r="H825" s="70"/>
      <c r="I825" s="70"/>
      <c r="J825" s="69"/>
      <c r="K825" s="71"/>
      <c r="L825" s="72"/>
      <c r="M825" s="73"/>
      <c r="N825" s="74"/>
      <c r="O825" s="74"/>
      <c r="P825" s="73"/>
      <c r="Q825" s="70"/>
      <c r="R825" s="70"/>
      <c r="S825" s="75"/>
      <c r="T825" s="7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8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</row>
    <row r="826" spans="1:198" x14ac:dyDescent="0.15">
      <c r="A826" s="120"/>
      <c r="B826" s="81"/>
      <c r="C826" s="70"/>
      <c r="D826" s="62"/>
      <c r="E826" s="11"/>
      <c r="F826" s="12"/>
      <c r="G826" s="70"/>
      <c r="H826" s="70"/>
      <c r="I826" s="70"/>
      <c r="J826" s="69"/>
      <c r="K826" s="71"/>
      <c r="L826" s="72"/>
      <c r="M826" s="73"/>
      <c r="N826" s="74"/>
      <c r="O826" s="74"/>
      <c r="P826" s="73"/>
      <c r="Q826" s="70"/>
      <c r="R826" s="70"/>
      <c r="S826" s="75"/>
      <c r="T826" s="7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8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</row>
    <row r="827" spans="1:198" x14ac:dyDescent="0.15">
      <c r="A827" s="120"/>
      <c r="B827" s="81"/>
      <c r="C827" s="70"/>
      <c r="D827" s="62"/>
      <c r="E827" s="11"/>
      <c r="F827" s="12"/>
      <c r="G827" s="70"/>
      <c r="H827" s="70"/>
      <c r="I827" s="70"/>
      <c r="J827" s="69"/>
      <c r="K827" s="71"/>
      <c r="L827" s="72"/>
      <c r="M827" s="73"/>
      <c r="N827" s="74"/>
      <c r="O827" s="74"/>
      <c r="P827" s="73"/>
      <c r="Q827" s="70"/>
      <c r="R827" s="70"/>
      <c r="S827" s="75"/>
      <c r="T827" s="7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8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</row>
    <row r="828" spans="1:198" x14ac:dyDescent="0.15">
      <c r="A828" s="120"/>
      <c r="B828" s="81"/>
      <c r="C828" s="70"/>
      <c r="D828" s="62"/>
      <c r="E828" s="11"/>
      <c r="F828" s="12"/>
      <c r="G828" s="70"/>
      <c r="H828" s="70"/>
      <c r="I828" s="70"/>
      <c r="J828" s="69"/>
      <c r="K828" s="71"/>
      <c r="L828" s="72"/>
      <c r="M828" s="73"/>
      <c r="N828" s="74"/>
      <c r="O828" s="74"/>
      <c r="P828" s="73"/>
      <c r="Q828" s="70"/>
      <c r="R828" s="70"/>
      <c r="S828" s="75"/>
      <c r="T828" s="7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8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</row>
    <row r="829" spans="1:198" x14ac:dyDescent="0.15">
      <c r="A829" s="120"/>
      <c r="B829" s="81"/>
      <c r="C829" s="70"/>
      <c r="D829" s="62"/>
      <c r="E829" s="11"/>
      <c r="F829" s="12"/>
      <c r="G829" s="70"/>
      <c r="H829" s="70"/>
      <c r="I829" s="70"/>
      <c r="J829" s="69"/>
      <c r="K829" s="71"/>
      <c r="L829" s="72"/>
      <c r="M829" s="73"/>
      <c r="N829" s="74"/>
      <c r="O829" s="74"/>
      <c r="P829" s="73"/>
      <c r="Q829" s="70"/>
      <c r="R829" s="70"/>
      <c r="S829" s="75"/>
      <c r="T829" s="7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8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</row>
    <row r="830" spans="1:198" x14ac:dyDescent="0.15">
      <c r="A830" s="120"/>
      <c r="B830" s="81"/>
      <c r="C830" s="70"/>
      <c r="D830" s="62"/>
      <c r="E830" s="11"/>
      <c r="F830" s="12"/>
      <c r="G830" s="70"/>
      <c r="H830" s="70"/>
      <c r="I830" s="70"/>
      <c r="J830" s="69"/>
      <c r="K830" s="71"/>
      <c r="L830" s="72"/>
      <c r="M830" s="73"/>
      <c r="N830" s="74"/>
      <c r="O830" s="74"/>
      <c r="P830" s="73"/>
      <c r="Q830" s="70"/>
      <c r="R830" s="70"/>
      <c r="S830" s="75"/>
      <c r="T830" s="7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8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</row>
    <row r="831" spans="1:198" x14ac:dyDescent="0.15">
      <c r="A831" s="120"/>
      <c r="B831" s="81"/>
      <c r="C831" s="70"/>
      <c r="D831" s="62"/>
      <c r="E831" s="11"/>
      <c r="F831" s="12"/>
      <c r="G831" s="70"/>
      <c r="H831" s="70"/>
      <c r="I831" s="70"/>
      <c r="J831" s="69"/>
      <c r="K831" s="71"/>
      <c r="L831" s="72"/>
      <c r="M831" s="73"/>
      <c r="N831" s="74"/>
      <c r="O831" s="74"/>
      <c r="P831" s="73"/>
      <c r="Q831" s="70"/>
      <c r="R831" s="70"/>
      <c r="S831" s="75"/>
      <c r="T831" s="7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8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</row>
    <row r="832" spans="1:198" x14ac:dyDescent="0.15">
      <c r="A832" s="120"/>
      <c r="B832" s="81"/>
      <c r="C832" s="70"/>
      <c r="D832" s="62"/>
      <c r="E832" s="11"/>
      <c r="F832" s="12"/>
      <c r="G832" s="70"/>
      <c r="H832" s="70"/>
      <c r="I832" s="70"/>
      <c r="J832" s="69"/>
      <c r="K832" s="71"/>
      <c r="L832" s="72"/>
      <c r="M832" s="73"/>
      <c r="N832" s="74"/>
      <c r="O832" s="74"/>
      <c r="P832" s="73"/>
      <c r="Q832" s="70"/>
      <c r="R832" s="70"/>
      <c r="S832" s="75"/>
      <c r="T832" s="7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8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</row>
    <row r="833" spans="1:198" x14ac:dyDescent="0.15">
      <c r="A833" s="120"/>
      <c r="B833" s="81"/>
      <c r="C833" s="70"/>
      <c r="D833" s="62"/>
      <c r="E833" s="11"/>
      <c r="F833" s="12"/>
      <c r="G833" s="70"/>
      <c r="H833" s="70"/>
      <c r="I833" s="70"/>
      <c r="J833" s="69"/>
      <c r="K833" s="71"/>
      <c r="L833" s="72"/>
      <c r="M833" s="73"/>
      <c r="N833" s="74"/>
      <c r="O833" s="74"/>
      <c r="P833" s="73"/>
      <c r="Q833" s="70"/>
      <c r="R833" s="70"/>
      <c r="S833" s="75"/>
      <c r="T833" s="7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8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</row>
    <row r="834" spans="1:198" x14ac:dyDescent="0.15">
      <c r="A834" s="120"/>
      <c r="B834" s="81"/>
      <c r="C834" s="70"/>
      <c r="D834" s="62"/>
      <c r="E834" s="11"/>
      <c r="F834" s="12"/>
      <c r="G834" s="70"/>
      <c r="H834" s="70"/>
      <c r="I834" s="70"/>
      <c r="J834" s="69"/>
      <c r="K834" s="71"/>
      <c r="L834" s="72"/>
      <c r="M834" s="73"/>
      <c r="N834" s="74"/>
      <c r="O834" s="74"/>
      <c r="P834" s="73"/>
      <c r="Q834" s="70"/>
      <c r="R834" s="70"/>
      <c r="S834" s="75"/>
      <c r="T834" s="7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8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</row>
    <row r="835" spans="1:198" x14ac:dyDescent="0.15">
      <c r="A835" s="120"/>
      <c r="B835" s="81"/>
      <c r="C835" s="70"/>
      <c r="D835" s="62"/>
      <c r="E835" s="11"/>
      <c r="F835" s="12"/>
      <c r="G835" s="70"/>
      <c r="H835" s="70"/>
      <c r="I835" s="70"/>
      <c r="J835" s="69"/>
      <c r="K835" s="71"/>
      <c r="L835" s="72"/>
      <c r="M835" s="73"/>
      <c r="N835" s="74"/>
      <c r="O835" s="74"/>
      <c r="P835" s="73"/>
      <c r="Q835" s="70"/>
      <c r="R835" s="70"/>
      <c r="S835" s="75"/>
      <c r="T835" s="7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8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</row>
    <row r="836" spans="1:198" x14ac:dyDescent="0.15">
      <c r="A836" s="120"/>
      <c r="B836" s="81"/>
      <c r="C836" s="70"/>
      <c r="D836" s="62"/>
      <c r="E836" s="11"/>
      <c r="F836" s="12"/>
      <c r="G836" s="70"/>
      <c r="H836" s="70"/>
      <c r="I836" s="70"/>
      <c r="J836" s="69"/>
      <c r="K836" s="71"/>
      <c r="L836" s="72"/>
      <c r="M836" s="73"/>
      <c r="N836" s="74"/>
      <c r="O836" s="74"/>
      <c r="P836" s="73"/>
      <c r="Q836" s="70"/>
      <c r="R836" s="70"/>
      <c r="S836" s="75"/>
      <c r="T836" s="7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8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</row>
    <row r="837" spans="1:198" x14ac:dyDescent="0.15">
      <c r="A837" s="120"/>
      <c r="B837" s="81"/>
      <c r="C837" s="70"/>
      <c r="D837" s="62"/>
      <c r="E837" s="11"/>
      <c r="F837" s="12"/>
      <c r="G837" s="70"/>
      <c r="H837" s="70"/>
      <c r="I837" s="70"/>
      <c r="J837" s="69"/>
      <c r="K837" s="71"/>
      <c r="L837" s="72"/>
      <c r="M837" s="73"/>
      <c r="N837" s="74"/>
      <c r="O837" s="74"/>
      <c r="P837" s="73"/>
      <c r="Q837" s="70"/>
      <c r="R837" s="70"/>
      <c r="S837" s="75"/>
      <c r="T837" s="7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8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</row>
    <row r="838" spans="1:198" x14ac:dyDescent="0.15">
      <c r="A838" s="120"/>
      <c r="B838" s="81"/>
      <c r="C838" s="70"/>
      <c r="D838" s="62"/>
      <c r="E838" s="11"/>
      <c r="F838" s="12"/>
      <c r="G838" s="70"/>
      <c r="H838" s="70"/>
      <c r="I838" s="70"/>
      <c r="J838" s="69"/>
      <c r="K838" s="71"/>
      <c r="L838" s="72"/>
      <c r="M838" s="73"/>
      <c r="N838" s="74"/>
      <c r="O838" s="74"/>
      <c r="P838" s="73"/>
      <c r="Q838" s="70"/>
      <c r="R838" s="70"/>
      <c r="S838" s="75"/>
      <c r="T838" s="7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8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</row>
    <row r="839" spans="1:198" x14ac:dyDescent="0.15">
      <c r="A839" s="120"/>
      <c r="B839" s="81"/>
      <c r="C839" s="70"/>
      <c r="D839" s="62"/>
      <c r="E839" s="11"/>
      <c r="F839" s="12"/>
      <c r="G839" s="70"/>
      <c r="H839" s="70"/>
      <c r="I839" s="70"/>
      <c r="J839" s="69"/>
      <c r="K839" s="71"/>
      <c r="L839" s="72"/>
      <c r="M839" s="73"/>
      <c r="N839" s="74"/>
      <c r="O839" s="74"/>
      <c r="P839" s="73"/>
      <c r="Q839" s="70"/>
      <c r="R839" s="70"/>
      <c r="S839" s="75"/>
      <c r="T839" s="7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8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</row>
    <row r="840" spans="1:198" x14ac:dyDescent="0.15">
      <c r="A840" s="120"/>
      <c r="B840" s="81"/>
      <c r="C840" s="70"/>
      <c r="D840" s="62"/>
      <c r="E840" s="11"/>
      <c r="F840" s="12"/>
      <c r="G840" s="70"/>
      <c r="H840" s="70"/>
      <c r="I840" s="70"/>
      <c r="J840" s="69"/>
      <c r="K840" s="71"/>
      <c r="L840" s="72"/>
      <c r="M840" s="73"/>
      <c r="N840" s="74"/>
      <c r="O840" s="74"/>
      <c r="P840" s="73"/>
      <c r="Q840" s="70"/>
      <c r="R840" s="70"/>
      <c r="S840" s="75"/>
      <c r="T840" s="7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8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</row>
    <row r="841" spans="1:198" x14ac:dyDescent="0.15">
      <c r="A841" s="120"/>
      <c r="B841" s="81"/>
      <c r="C841" s="70"/>
      <c r="D841" s="62"/>
      <c r="E841" s="11"/>
      <c r="F841" s="12"/>
      <c r="G841" s="70"/>
      <c r="H841" s="70"/>
      <c r="I841" s="70"/>
      <c r="J841" s="69"/>
      <c r="K841" s="71"/>
      <c r="L841" s="72"/>
      <c r="M841" s="73"/>
      <c r="N841" s="74"/>
      <c r="O841" s="74"/>
      <c r="P841" s="73"/>
      <c r="Q841" s="70"/>
      <c r="R841" s="70"/>
      <c r="S841" s="75"/>
      <c r="T841" s="7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8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</row>
    <row r="842" spans="1:198" x14ac:dyDescent="0.15">
      <c r="A842" s="120"/>
      <c r="B842" s="81"/>
      <c r="C842" s="70"/>
      <c r="D842" s="62"/>
      <c r="E842" s="11"/>
      <c r="F842" s="12"/>
      <c r="G842" s="70"/>
      <c r="H842" s="70"/>
      <c r="I842" s="70"/>
      <c r="J842" s="69"/>
      <c r="K842" s="71"/>
      <c r="L842" s="72"/>
      <c r="M842" s="73"/>
      <c r="N842" s="74"/>
      <c r="O842" s="74"/>
      <c r="P842" s="73"/>
      <c r="Q842" s="70"/>
      <c r="R842" s="70"/>
      <c r="S842" s="75"/>
      <c r="T842" s="7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8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</row>
    <row r="843" spans="1:198" x14ac:dyDescent="0.15">
      <c r="A843" s="120"/>
      <c r="B843" s="81"/>
      <c r="C843" s="70"/>
      <c r="D843" s="62"/>
      <c r="E843" s="11"/>
      <c r="F843" s="12"/>
      <c r="G843" s="70"/>
      <c r="H843" s="70"/>
      <c r="I843" s="70"/>
      <c r="J843" s="69"/>
      <c r="K843" s="71"/>
      <c r="L843" s="72"/>
      <c r="M843" s="73"/>
      <c r="N843" s="74"/>
      <c r="O843" s="74"/>
      <c r="P843" s="73"/>
      <c r="Q843" s="70"/>
      <c r="R843" s="70"/>
      <c r="S843" s="75"/>
      <c r="T843" s="7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8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</row>
    <row r="844" spans="1:198" x14ac:dyDescent="0.15">
      <c r="A844" s="120"/>
      <c r="B844" s="81"/>
      <c r="C844" s="70"/>
      <c r="D844" s="62"/>
      <c r="E844" s="11"/>
      <c r="F844" s="12"/>
      <c r="G844" s="70"/>
      <c r="H844" s="70"/>
      <c r="I844" s="70"/>
      <c r="J844" s="69"/>
      <c r="K844" s="71"/>
      <c r="L844" s="72"/>
      <c r="M844" s="73"/>
      <c r="N844" s="74"/>
      <c r="O844" s="74"/>
      <c r="P844" s="73"/>
      <c r="Q844" s="70"/>
      <c r="R844" s="70"/>
      <c r="S844" s="75"/>
      <c r="T844" s="7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8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</row>
    <row r="845" spans="1:198" x14ac:dyDescent="0.15">
      <c r="A845" s="120"/>
      <c r="B845" s="81"/>
      <c r="C845" s="70"/>
      <c r="D845" s="62"/>
      <c r="E845" s="11"/>
      <c r="F845" s="12"/>
      <c r="G845" s="70"/>
      <c r="H845" s="70"/>
      <c r="I845" s="70"/>
      <c r="J845" s="69"/>
      <c r="K845" s="71"/>
      <c r="L845" s="72"/>
      <c r="M845" s="73"/>
      <c r="N845" s="74"/>
      <c r="O845" s="74"/>
      <c r="P845" s="73"/>
      <c r="Q845" s="70"/>
      <c r="R845" s="70"/>
      <c r="S845" s="75"/>
      <c r="T845" s="7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8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</row>
    <row r="846" spans="1:198" x14ac:dyDescent="0.15">
      <c r="A846" s="120"/>
      <c r="B846" s="81"/>
      <c r="C846" s="70"/>
      <c r="D846" s="62"/>
      <c r="E846" s="11"/>
      <c r="F846" s="12"/>
      <c r="G846" s="70"/>
      <c r="H846" s="70"/>
      <c r="I846" s="70"/>
      <c r="J846" s="69"/>
      <c r="K846" s="71"/>
      <c r="L846" s="72"/>
      <c r="M846" s="73"/>
      <c r="N846" s="74"/>
      <c r="O846" s="74"/>
      <c r="P846" s="73"/>
      <c r="Q846" s="70"/>
      <c r="R846" s="70"/>
      <c r="S846" s="75"/>
      <c r="T846" s="7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8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</row>
    <row r="847" spans="1:198" x14ac:dyDescent="0.15">
      <c r="A847" s="120"/>
      <c r="B847" s="81"/>
      <c r="C847" s="70"/>
      <c r="D847" s="62"/>
      <c r="E847" s="11"/>
      <c r="F847" s="12"/>
      <c r="G847" s="70"/>
      <c r="H847" s="70"/>
      <c r="I847" s="70"/>
      <c r="J847" s="69"/>
      <c r="K847" s="71"/>
      <c r="L847" s="72"/>
      <c r="M847" s="73"/>
      <c r="N847" s="74"/>
      <c r="O847" s="74"/>
      <c r="P847" s="73"/>
      <c r="Q847" s="70"/>
      <c r="R847" s="70"/>
      <c r="S847" s="75"/>
      <c r="T847" s="7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8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</row>
    <row r="848" spans="1:198" x14ac:dyDescent="0.15">
      <c r="A848" s="120"/>
      <c r="B848" s="81"/>
      <c r="C848" s="70"/>
      <c r="D848" s="62"/>
      <c r="E848" s="11"/>
      <c r="F848" s="12"/>
      <c r="G848" s="70"/>
      <c r="H848" s="70"/>
      <c r="I848" s="70"/>
      <c r="J848" s="69"/>
      <c r="K848" s="71"/>
      <c r="L848" s="72"/>
      <c r="M848" s="73"/>
      <c r="N848" s="74"/>
      <c r="O848" s="74"/>
      <c r="P848" s="73"/>
      <c r="Q848" s="70"/>
      <c r="R848" s="70"/>
      <c r="S848" s="75"/>
      <c r="T848" s="7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8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</row>
    <row r="849" spans="1:198" x14ac:dyDescent="0.15">
      <c r="A849" s="120"/>
      <c r="B849" s="81"/>
      <c r="C849" s="70"/>
      <c r="D849" s="62"/>
      <c r="E849" s="11"/>
      <c r="F849" s="12"/>
      <c r="G849" s="70"/>
      <c r="H849" s="70"/>
      <c r="I849" s="70"/>
      <c r="J849" s="69"/>
      <c r="K849" s="71"/>
      <c r="L849" s="72"/>
      <c r="M849" s="73"/>
      <c r="N849" s="74"/>
      <c r="O849" s="74"/>
      <c r="P849" s="73"/>
      <c r="Q849" s="70"/>
      <c r="R849" s="70"/>
      <c r="S849" s="75"/>
      <c r="T849" s="7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8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</row>
    <row r="850" spans="1:198" x14ac:dyDescent="0.15">
      <c r="A850" s="120"/>
      <c r="B850" s="81"/>
      <c r="C850" s="70"/>
      <c r="D850" s="62"/>
      <c r="E850" s="11"/>
      <c r="F850" s="12"/>
      <c r="G850" s="70"/>
      <c r="H850" s="70"/>
      <c r="I850" s="70"/>
      <c r="J850" s="69"/>
      <c r="K850" s="71"/>
      <c r="L850" s="72"/>
      <c r="M850" s="73"/>
      <c r="N850" s="74"/>
      <c r="O850" s="74"/>
      <c r="P850" s="73"/>
      <c r="Q850" s="70"/>
      <c r="R850" s="70"/>
      <c r="S850" s="75"/>
      <c r="T850" s="7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8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</row>
    <row r="851" spans="1:198" x14ac:dyDescent="0.15">
      <c r="A851" s="120"/>
      <c r="B851" s="81"/>
      <c r="C851" s="70"/>
      <c r="D851" s="62"/>
      <c r="E851" s="11"/>
      <c r="F851" s="12"/>
      <c r="G851" s="70"/>
      <c r="H851" s="70"/>
      <c r="I851" s="70"/>
      <c r="J851" s="69"/>
      <c r="K851" s="71"/>
      <c r="L851" s="72"/>
      <c r="M851" s="73"/>
      <c r="N851" s="74"/>
      <c r="O851" s="74"/>
      <c r="P851" s="73"/>
      <c r="Q851" s="70"/>
      <c r="R851" s="70"/>
      <c r="S851" s="75"/>
      <c r="T851" s="7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8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</row>
    <row r="852" spans="1:198" x14ac:dyDescent="0.15">
      <c r="A852" s="120"/>
      <c r="B852" s="81"/>
      <c r="C852" s="70"/>
      <c r="D852" s="62"/>
      <c r="E852" s="11"/>
      <c r="F852" s="12"/>
      <c r="G852" s="70"/>
      <c r="H852" s="70"/>
      <c r="I852" s="70"/>
      <c r="J852" s="69"/>
      <c r="K852" s="71"/>
      <c r="L852" s="72"/>
      <c r="M852" s="73"/>
      <c r="N852" s="74"/>
      <c r="O852" s="74"/>
      <c r="P852" s="73"/>
      <c r="Q852" s="70"/>
      <c r="R852" s="70"/>
      <c r="S852" s="75"/>
      <c r="T852" s="7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8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</row>
    <row r="853" spans="1:198" x14ac:dyDescent="0.15">
      <c r="A853" s="120"/>
      <c r="B853" s="81"/>
      <c r="C853" s="70"/>
      <c r="D853" s="62"/>
      <c r="E853" s="11"/>
      <c r="F853" s="12"/>
      <c r="G853" s="70"/>
      <c r="H853" s="70"/>
      <c r="I853" s="70"/>
      <c r="J853" s="69"/>
      <c r="K853" s="71"/>
      <c r="L853" s="72"/>
      <c r="M853" s="73"/>
      <c r="N853" s="74"/>
      <c r="O853" s="74"/>
      <c r="P853" s="73"/>
      <c r="Q853" s="70"/>
      <c r="R853" s="70"/>
      <c r="S853" s="75"/>
      <c r="T853" s="7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8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</row>
    <row r="854" spans="1:198" x14ac:dyDescent="0.15">
      <c r="A854" s="120"/>
      <c r="B854" s="81"/>
      <c r="C854" s="70"/>
      <c r="D854" s="62"/>
      <c r="E854" s="11"/>
      <c r="F854" s="12"/>
      <c r="G854" s="70"/>
      <c r="H854" s="70"/>
      <c r="I854" s="70"/>
      <c r="J854" s="69"/>
      <c r="K854" s="71"/>
      <c r="L854" s="72"/>
      <c r="M854" s="73"/>
      <c r="N854" s="74"/>
      <c r="O854" s="74"/>
      <c r="P854" s="73"/>
      <c r="Q854" s="70"/>
      <c r="R854" s="70"/>
      <c r="S854" s="75"/>
      <c r="T854" s="7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8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</row>
    <row r="855" spans="1:198" x14ac:dyDescent="0.15">
      <c r="A855" s="120"/>
      <c r="B855" s="81"/>
      <c r="C855" s="70"/>
      <c r="D855" s="62"/>
      <c r="E855" s="11"/>
      <c r="F855" s="12"/>
      <c r="G855" s="70"/>
      <c r="H855" s="70"/>
      <c r="I855" s="70"/>
      <c r="J855" s="69"/>
      <c r="K855" s="71"/>
      <c r="L855" s="72"/>
      <c r="M855" s="73"/>
      <c r="N855" s="74"/>
      <c r="O855" s="74"/>
      <c r="P855" s="73"/>
      <c r="Q855" s="70"/>
      <c r="R855" s="70"/>
      <c r="S855" s="75"/>
      <c r="T855" s="7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8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</row>
    <row r="856" spans="1:198" x14ac:dyDescent="0.15">
      <c r="A856" s="120"/>
      <c r="B856" s="81"/>
      <c r="C856" s="70"/>
      <c r="D856" s="62"/>
      <c r="E856" s="11"/>
      <c r="F856" s="12"/>
      <c r="G856" s="70"/>
      <c r="H856" s="70"/>
      <c r="I856" s="70"/>
      <c r="J856" s="69"/>
      <c r="K856" s="71"/>
      <c r="L856" s="72"/>
      <c r="M856" s="73"/>
      <c r="N856" s="74"/>
      <c r="O856" s="74"/>
      <c r="P856" s="73"/>
      <c r="Q856" s="70"/>
      <c r="R856" s="70"/>
      <c r="S856" s="75"/>
      <c r="T856" s="7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8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</row>
    <row r="857" spans="1:198" x14ac:dyDescent="0.15">
      <c r="A857" s="120"/>
      <c r="B857" s="81"/>
      <c r="C857" s="70"/>
      <c r="D857" s="62"/>
      <c r="E857" s="11"/>
      <c r="F857" s="12"/>
      <c r="G857" s="70"/>
      <c r="H857" s="70"/>
      <c r="I857" s="70"/>
      <c r="J857" s="69"/>
      <c r="K857" s="71"/>
      <c r="L857" s="72"/>
      <c r="M857" s="73"/>
      <c r="N857" s="74"/>
      <c r="O857" s="74"/>
      <c r="P857" s="73"/>
      <c r="Q857" s="70"/>
      <c r="R857" s="70"/>
      <c r="S857" s="75"/>
      <c r="T857" s="7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8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</row>
    <row r="858" spans="1:198" x14ac:dyDescent="0.15">
      <c r="A858" s="120"/>
      <c r="B858" s="81"/>
      <c r="C858" s="70"/>
      <c r="D858" s="62"/>
      <c r="E858" s="11"/>
      <c r="F858" s="12"/>
      <c r="G858" s="70"/>
      <c r="H858" s="70"/>
      <c r="I858" s="70"/>
      <c r="J858" s="69"/>
      <c r="K858" s="71"/>
      <c r="L858" s="72"/>
      <c r="M858" s="73"/>
      <c r="N858" s="74"/>
      <c r="O858" s="74"/>
      <c r="P858" s="73"/>
      <c r="Q858" s="70"/>
      <c r="R858" s="70"/>
      <c r="S858" s="75"/>
      <c r="T858" s="7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8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</row>
    <row r="859" spans="1:198" x14ac:dyDescent="0.15">
      <c r="A859" s="120"/>
      <c r="B859" s="81"/>
      <c r="C859" s="70"/>
      <c r="D859" s="62"/>
      <c r="E859" s="11"/>
      <c r="F859" s="12"/>
      <c r="G859" s="70"/>
      <c r="H859" s="70"/>
      <c r="I859" s="70"/>
      <c r="J859" s="69"/>
      <c r="K859" s="71"/>
      <c r="L859" s="72"/>
      <c r="M859" s="73"/>
      <c r="N859" s="74"/>
      <c r="O859" s="74"/>
      <c r="P859" s="73"/>
      <c r="Q859" s="70"/>
      <c r="R859" s="70"/>
      <c r="S859" s="75"/>
      <c r="T859" s="7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8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</row>
    <row r="860" spans="1:198" x14ac:dyDescent="0.15">
      <c r="A860" s="120"/>
      <c r="B860" s="81"/>
      <c r="C860" s="70"/>
      <c r="D860" s="62"/>
      <c r="E860" s="11"/>
      <c r="F860" s="12"/>
      <c r="G860" s="70"/>
      <c r="H860" s="70"/>
      <c r="I860" s="70"/>
      <c r="J860" s="69"/>
      <c r="K860" s="71"/>
      <c r="L860" s="72"/>
      <c r="M860" s="73"/>
      <c r="N860" s="74"/>
      <c r="O860" s="74"/>
      <c r="P860" s="73"/>
      <c r="Q860" s="70"/>
      <c r="R860" s="70"/>
      <c r="S860" s="75"/>
      <c r="T860" s="7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8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</row>
    <row r="861" spans="1:198" x14ac:dyDescent="0.15">
      <c r="A861" s="120"/>
      <c r="B861" s="81"/>
      <c r="C861" s="70"/>
      <c r="D861" s="62"/>
      <c r="E861" s="11"/>
      <c r="F861" s="12"/>
      <c r="G861" s="70"/>
      <c r="H861" s="70"/>
      <c r="I861" s="70"/>
      <c r="J861" s="69"/>
      <c r="K861" s="71"/>
      <c r="L861" s="72"/>
      <c r="M861" s="73"/>
      <c r="N861" s="74"/>
      <c r="O861" s="74"/>
      <c r="P861" s="73"/>
      <c r="Q861" s="70"/>
      <c r="R861" s="70"/>
      <c r="S861" s="75"/>
      <c r="T861" s="7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8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</row>
    <row r="862" spans="1:198" x14ac:dyDescent="0.15">
      <c r="A862" s="120"/>
      <c r="B862" s="81"/>
      <c r="C862" s="70"/>
      <c r="D862" s="62"/>
      <c r="E862" s="11"/>
      <c r="F862" s="12"/>
      <c r="G862" s="70"/>
      <c r="H862" s="70"/>
      <c r="I862" s="70"/>
      <c r="J862" s="69"/>
      <c r="K862" s="71"/>
      <c r="L862" s="72"/>
      <c r="M862" s="73"/>
      <c r="N862" s="74"/>
      <c r="O862" s="74"/>
      <c r="P862" s="73"/>
      <c r="Q862" s="70"/>
      <c r="R862" s="70"/>
      <c r="S862" s="75"/>
      <c r="T862" s="7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8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</row>
    <row r="863" spans="1:198" x14ac:dyDescent="0.15">
      <c r="A863" s="120"/>
      <c r="B863" s="81"/>
      <c r="C863" s="70"/>
      <c r="D863" s="62"/>
      <c r="E863" s="11"/>
      <c r="F863" s="12"/>
      <c r="G863" s="70"/>
      <c r="H863" s="70"/>
      <c r="I863" s="70"/>
      <c r="J863" s="69"/>
      <c r="K863" s="71"/>
      <c r="L863" s="72"/>
      <c r="M863" s="73"/>
      <c r="N863" s="74"/>
      <c r="O863" s="74"/>
      <c r="P863" s="73"/>
      <c r="Q863" s="70"/>
      <c r="R863" s="70"/>
      <c r="S863" s="75"/>
      <c r="T863" s="7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8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</row>
    <row r="864" spans="1:198" x14ac:dyDescent="0.15">
      <c r="A864" s="120"/>
      <c r="B864" s="81"/>
      <c r="C864" s="70"/>
      <c r="D864" s="62"/>
      <c r="E864" s="11"/>
      <c r="F864" s="12"/>
      <c r="G864" s="70"/>
      <c r="H864" s="70"/>
      <c r="I864" s="70"/>
      <c r="J864" s="69"/>
      <c r="K864" s="71"/>
      <c r="L864" s="72"/>
      <c r="M864" s="73"/>
      <c r="N864" s="74"/>
      <c r="O864" s="74"/>
      <c r="P864" s="73"/>
      <c r="Q864" s="70"/>
      <c r="R864" s="70"/>
      <c r="S864" s="75"/>
      <c r="T864" s="7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8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</row>
    <row r="865" spans="1:198" x14ac:dyDescent="0.15">
      <c r="A865" s="120"/>
      <c r="B865" s="81"/>
      <c r="C865" s="70"/>
      <c r="D865" s="62"/>
      <c r="E865" s="11"/>
      <c r="F865" s="12"/>
      <c r="G865" s="70"/>
      <c r="H865" s="70"/>
      <c r="I865" s="70"/>
      <c r="J865" s="69"/>
      <c r="K865" s="71"/>
      <c r="L865" s="72"/>
      <c r="M865" s="73"/>
      <c r="N865" s="74"/>
      <c r="O865" s="74"/>
      <c r="P865" s="73"/>
      <c r="Q865" s="70"/>
      <c r="R865" s="70"/>
      <c r="S865" s="75"/>
      <c r="T865" s="7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8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</row>
    <row r="866" spans="1:198" x14ac:dyDescent="0.15">
      <c r="A866" s="120"/>
      <c r="B866" s="81"/>
      <c r="C866" s="70"/>
      <c r="D866" s="62"/>
      <c r="E866" s="11"/>
      <c r="F866" s="12"/>
      <c r="G866" s="70"/>
      <c r="H866" s="70"/>
      <c r="I866" s="70"/>
      <c r="J866" s="69"/>
      <c r="K866" s="71"/>
      <c r="L866" s="72"/>
      <c r="M866" s="73"/>
      <c r="N866" s="74"/>
      <c r="O866" s="74"/>
      <c r="P866" s="73"/>
      <c r="Q866" s="70"/>
      <c r="R866" s="70"/>
      <c r="S866" s="75"/>
      <c r="T866" s="7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8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</row>
    <row r="867" spans="1:198" x14ac:dyDescent="0.15">
      <c r="A867" s="120"/>
      <c r="B867" s="81"/>
      <c r="C867" s="70"/>
      <c r="D867" s="62"/>
      <c r="E867" s="11"/>
      <c r="F867" s="12"/>
      <c r="G867" s="70"/>
      <c r="H867" s="70"/>
      <c r="I867" s="70"/>
      <c r="J867" s="69"/>
      <c r="K867" s="71"/>
      <c r="L867" s="72"/>
      <c r="M867" s="73"/>
      <c r="N867" s="74"/>
      <c r="O867" s="74"/>
      <c r="P867" s="73"/>
      <c r="Q867" s="70"/>
      <c r="R867" s="70"/>
      <c r="S867" s="75"/>
      <c r="T867" s="7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8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</row>
    <row r="868" spans="1:198" x14ac:dyDescent="0.15">
      <c r="A868" s="120"/>
      <c r="B868" s="81"/>
      <c r="C868" s="70"/>
      <c r="D868" s="62"/>
      <c r="E868" s="11"/>
      <c r="F868" s="12"/>
      <c r="G868" s="70"/>
      <c r="H868" s="70"/>
      <c r="I868" s="70"/>
      <c r="J868" s="69"/>
      <c r="K868" s="71"/>
      <c r="L868" s="72"/>
      <c r="M868" s="73"/>
      <c r="N868" s="74"/>
      <c r="O868" s="74"/>
      <c r="P868" s="73"/>
      <c r="Q868" s="70"/>
      <c r="R868" s="70"/>
      <c r="S868" s="75"/>
      <c r="T868" s="7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8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</row>
    <row r="869" spans="1:198" x14ac:dyDescent="0.15">
      <c r="A869" s="120"/>
      <c r="B869" s="81"/>
      <c r="C869" s="70"/>
      <c r="D869" s="62"/>
      <c r="E869" s="11"/>
      <c r="F869" s="12"/>
      <c r="G869" s="70"/>
      <c r="H869" s="70"/>
      <c r="I869" s="70"/>
      <c r="J869" s="69"/>
      <c r="K869" s="71"/>
      <c r="L869" s="72"/>
      <c r="M869" s="73"/>
      <c r="N869" s="74"/>
      <c r="O869" s="74"/>
      <c r="P869" s="73"/>
      <c r="Q869" s="70"/>
      <c r="R869" s="70"/>
      <c r="S869" s="75"/>
      <c r="T869" s="7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8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</row>
    <row r="870" spans="1:198" x14ac:dyDescent="0.15">
      <c r="A870" s="120"/>
      <c r="B870" s="81"/>
      <c r="C870" s="70"/>
      <c r="D870" s="62"/>
      <c r="E870" s="11"/>
      <c r="F870" s="12"/>
      <c r="G870" s="70"/>
      <c r="H870" s="70"/>
      <c r="I870" s="70"/>
      <c r="J870" s="69"/>
      <c r="K870" s="71"/>
      <c r="L870" s="72"/>
      <c r="M870" s="73"/>
      <c r="N870" s="74"/>
      <c r="O870" s="74"/>
      <c r="P870" s="73"/>
      <c r="Q870" s="70"/>
      <c r="R870" s="70"/>
      <c r="S870" s="75"/>
      <c r="T870" s="7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8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</row>
    <row r="871" spans="1:198" x14ac:dyDescent="0.15">
      <c r="A871" s="120"/>
      <c r="B871" s="81"/>
      <c r="C871" s="70"/>
      <c r="D871" s="62"/>
      <c r="E871" s="11"/>
      <c r="F871" s="12"/>
      <c r="G871" s="70"/>
      <c r="H871" s="70"/>
      <c r="I871" s="70"/>
      <c r="J871" s="69"/>
      <c r="K871" s="71"/>
      <c r="L871" s="72"/>
      <c r="M871" s="73"/>
      <c r="N871" s="74"/>
      <c r="O871" s="74"/>
      <c r="P871" s="73"/>
      <c r="Q871" s="70"/>
      <c r="R871" s="70"/>
      <c r="S871" s="75"/>
      <c r="T871" s="7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8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</row>
    <row r="872" spans="1:198" x14ac:dyDescent="0.15">
      <c r="A872" s="120"/>
      <c r="B872" s="81"/>
      <c r="C872" s="70"/>
      <c r="D872" s="62"/>
      <c r="E872" s="11"/>
      <c r="F872" s="12"/>
      <c r="G872" s="70"/>
      <c r="H872" s="70"/>
      <c r="I872" s="70"/>
      <c r="J872" s="69"/>
      <c r="K872" s="71"/>
      <c r="L872" s="72"/>
      <c r="M872" s="73"/>
      <c r="N872" s="74"/>
      <c r="O872" s="74"/>
      <c r="P872" s="73"/>
      <c r="Q872" s="70"/>
      <c r="R872" s="70"/>
      <c r="S872" s="75"/>
      <c r="T872" s="7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8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</row>
    <row r="873" spans="1:198" x14ac:dyDescent="0.15">
      <c r="A873" s="120"/>
      <c r="B873" s="81"/>
      <c r="C873" s="70"/>
      <c r="D873" s="62"/>
      <c r="E873" s="11"/>
      <c r="F873" s="12"/>
      <c r="G873" s="70"/>
      <c r="H873" s="70"/>
      <c r="I873" s="70"/>
      <c r="J873" s="69"/>
      <c r="K873" s="71"/>
      <c r="L873" s="72"/>
      <c r="M873" s="73"/>
      <c r="N873" s="74"/>
      <c r="O873" s="74"/>
      <c r="P873" s="73"/>
      <c r="Q873" s="70"/>
      <c r="R873" s="70"/>
      <c r="S873" s="75"/>
      <c r="T873" s="7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8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</row>
    <row r="874" spans="1:198" x14ac:dyDescent="0.15">
      <c r="A874" s="120"/>
      <c r="B874" s="81"/>
      <c r="C874" s="70"/>
      <c r="D874" s="62"/>
      <c r="E874" s="11"/>
      <c r="F874" s="12"/>
      <c r="G874" s="70"/>
      <c r="H874" s="70"/>
      <c r="I874" s="70"/>
      <c r="J874" s="69"/>
      <c r="K874" s="71"/>
      <c r="L874" s="72"/>
      <c r="M874" s="73"/>
      <c r="N874" s="74"/>
      <c r="O874" s="74"/>
      <c r="P874" s="73"/>
      <c r="Q874" s="70"/>
      <c r="R874" s="70"/>
      <c r="S874" s="75"/>
      <c r="T874" s="7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8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</row>
    <row r="875" spans="1:198" x14ac:dyDescent="0.15">
      <c r="A875" s="120"/>
      <c r="B875" s="81"/>
      <c r="C875" s="70"/>
      <c r="D875" s="62"/>
      <c r="E875" s="11"/>
      <c r="F875" s="12"/>
      <c r="G875" s="70"/>
      <c r="H875" s="70"/>
      <c r="I875" s="70"/>
      <c r="J875" s="69"/>
      <c r="K875" s="71"/>
      <c r="L875" s="72"/>
      <c r="M875" s="73"/>
      <c r="N875" s="74"/>
      <c r="O875" s="74"/>
      <c r="P875" s="73"/>
      <c r="Q875" s="70"/>
      <c r="R875" s="70"/>
      <c r="S875" s="75"/>
      <c r="T875" s="7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8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</row>
    <row r="876" spans="1:198" x14ac:dyDescent="0.15">
      <c r="A876" s="120"/>
      <c r="B876" s="81"/>
      <c r="C876" s="70"/>
      <c r="D876" s="62"/>
      <c r="E876" s="11"/>
      <c r="F876" s="12"/>
      <c r="G876" s="70"/>
      <c r="H876" s="70"/>
      <c r="I876" s="70"/>
      <c r="J876" s="69"/>
      <c r="K876" s="71"/>
      <c r="L876" s="72"/>
      <c r="M876" s="73"/>
      <c r="N876" s="74"/>
      <c r="O876" s="74"/>
      <c r="P876" s="73"/>
      <c r="Q876" s="70"/>
      <c r="R876" s="70"/>
      <c r="S876" s="75"/>
      <c r="T876" s="7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8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</row>
    <row r="877" spans="1:198" x14ac:dyDescent="0.15">
      <c r="A877" s="120"/>
      <c r="B877" s="81"/>
      <c r="C877" s="70"/>
      <c r="D877" s="62"/>
      <c r="E877" s="11"/>
      <c r="F877" s="12"/>
      <c r="G877" s="70"/>
      <c r="H877" s="70"/>
      <c r="I877" s="70"/>
      <c r="J877" s="69"/>
      <c r="K877" s="71"/>
      <c r="L877" s="72"/>
      <c r="M877" s="73"/>
      <c r="N877" s="74"/>
      <c r="O877" s="74"/>
      <c r="P877" s="73"/>
      <c r="Q877" s="70"/>
      <c r="R877" s="70"/>
      <c r="S877" s="75"/>
      <c r="T877" s="7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8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</row>
    <row r="878" spans="1:198" x14ac:dyDescent="0.15">
      <c r="A878" s="120"/>
      <c r="B878" s="81"/>
      <c r="C878" s="70"/>
      <c r="D878" s="62"/>
      <c r="E878" s="11"/>
      <c r="F878" s="12"/>
      <c r="G878" s="70"/>
      <c r="H878" s="70"/>
      <c r="I878" s="70"/>
      <c r="J878" s="69"/>
      <c r="K878" s="71"/>
      <c r="L878" s="72"/>
      <c r="M878" s="73"/>
      <c r="N878" s="74"/>
      <c r="O878" s="74"/>
      <c r="P878" s="73"/>
      <c r="Q878" s="70"/>
      <c r="R878" s="70"/>
      <c r="S878" s="75"/>
      <c r="T878" s="7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8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</row>
    <row r="879" spans="1:198" x14ac:dyDescent="0.15">
      <c r="A879" s="120"/>
      <c r="B879" s="81"/>
      <c r="C879" s="70"/>
      <c r="D879" s="62"/>
      <c r="E879" s="11"/>
      <c r="F879" s="12"/>
      <c r="G879" s="70"/>
      <c r="H879" s="70"/>
      <c r="I879" s="70"/>
      <c r="J879" s="69"/>
      <c r="K879" s="71"/>
      <c r="L879" s="72"/>
      <c r="M879" s="73"/>
      <c r="N879" s="74"/>
      <c r="O879" s="74"/>
      <c r="P879" s="73"/>
      <c r="Q879" s="70"/>
      <c r="R879" s="70"/>
      <c r="S879" s="75"/>
      <c r="T879" s="7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8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</row>
    <row r="880" spans="1:198" x14ac:dyDescent="0.15">
      <c r="A880" s="120"/>
      <c r="B880" s="81"/>
      <c r="C880" s="70"/>
      <c r="D880" s="62"/>
      <c r="E880" s="11"/>
      <c r="F880" s="12"/>
      <c r="G880" s="70"/>
      <c r="H880" s="70"/>
      <c r="I880" s="70"/>
      <c r="J880" s="69"/>
      <c r="K880" s="71"/>
      <c r="L880" s="72"/>
      <c r="M880" s="73"/>
      <c r="N880" s="74"/>
      <c r="O880" s="74"/>
      <c r="P880" s="73"/>
      <c r="Q880" s="70"/>
      <c r="R880" s="70"/>
      <c r="S880" s="75"/>
      <c r="T880" s="7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8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</row>
    <row r="881" spans="1:198" x14ac:dyDescent="0.15">
      <c r="A881" s="120"/>
      <c r="B881" s="81"/>
      <c r="C881" s="70"/>
      <c r="D881" s="62"/>
      <c r="E881" s="11"/>
      <c r="F881" s="12"/>
      <c r="G881" s="70"/>
      <c r="H881" s="70"/>
      <c r="I881" s="70"/>
      <c r="J881" s="69"/>
      <c r="K881" s="71"/>
      <c r="L881" s="72"/>
      <c r="M881" s="73"/>
      <c r="N881" s="74"/>
      <c r="O881" s="74"/>
      <c r="P881" s="73"/>
      <c r="Q881" s="70"/>
      <c r="R881" s="70"/>
      <c r="S881" s="75"/>
      <c r="T881" s="7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8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</row>
    <row r="882" spans="1:198" x14ac:dyDescent="0.15">
      <c r="A882" s="120"/>
      <c r="B882" s="81"/>
      <c r="C882" s="70"/>
      <c r="D882" s="62"/>
      <c r="E882" s="11"/>
      <c r="F882" s="12"/>
      <c r="G882" s="70"/>
      <c r="H882" s="70"/>
      <c r="I882" s="70"/>
      <c r="J882" s="69"/>
      <c r="K882" s="71"/>
      <c r="L882" s="72"/>
      <c r="M882" s="73"/>
      <c r="N882" s="74"/>
      <c r="O882" s="74"/>
      <c r="P882" s="73"/>
      <c r="Q882" s="70"/>
      <c r="R882" s="70"/>
      <c r="S882" s="75"/>
      <c r="T882" s="7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8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</row>
    <row r="883" spans="1:198" x14ac:dyDescent="0.15">
      <c r="A883" s="120"/>
      <c r="B883" s="81"/>
      <c r="C883" s="70"/>
      <c r="D883" s="62"/>
      <c r="E883" s="11"/>
      <c r="F883" s="12"/>
      <c r="G883" s="70"/>
      <c r="H883" s="70"/>
      <c r="I883" s="70"/>
      <c r="J883" s="69"/>
      <c r="K883" s="71"/>
      <c r="L883" s="72"/>
      <c r="M883" s="73"/>
      <c r="N883" s="74"/>
      <c r="O883" s="74"/>
      <c r="P883" s="73"/>
      <c r="Q883" s="70"/>
      <c r="R883" s="70"/>
      <c r="S883" s="75"/>
      <c r="T883" s="7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8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</row>
    <row r="884" spans="1:198" x14ac:dyDescent="0.15">
      <c r="A884" s="120"/>
      <c r="B884" s="81"/>
      <c r="C884" s="70"/>
      <c r="D884" s="62"/>
      <c r="E884" s="11"/>
      <c r="F884" s="12"/>
      <c r="G884" s="70"/>
      <c r="H884" s="70"/>
      <c r="I884" s="70"/>
      <c r="J884" s="69"/>
      <c r="K884" s="71"/>
      <c r="L884" s="72"/>
      <c r="M884" s="73"/>
      <c r="N884" s="74"/>
      <c r="O884" s="74"/>
      <c r="P884" s="73"/>
      <c r="Q884" s="70"/>
      <c r="R884" s="70"/>
      <c r="S884" s="75"/>
      <c r="T884" s="7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8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</row>
    <row r="885" spans="1:198" x14ac:dyDescent="0.15">
      <c r="A885" s="120"/>
      <c r="B885" s="81"/>
      <c r="C885" s="70"/>
      <c r="D885" s="62"/>
      <c r="E885" s="11"/>
      <c r="F885" s="12"/>
      <c r="G885" s="70"/>
      <c r="H885" s="70"/>
      <c r="I885" s="70"/>
      <c r="J885" s="69"/>
      <c r="K885" s="71"/>
      <c r="L885" s="72"/>
      <c r="M885" s="73"/>
      <c r="N885" s="74"/>
      <c r="O885" s="74"/>
      <c r="P885" s="73"/>
      <c r="Q885" s="70"/>
      <c r="R885" s="70"/>
      <c r="S885" s="75"/>
      <c r="T885" s="7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8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</row>
    <row r="886" spans="1:198" x14ac:dyDescent="0.15">
      <c r="A886" s="120"/>
      <c r="B886" s="81"/>
      <c r="C886" s="70"/>
      <c r="D886" s="62"/>
      <c r="E886" s="11"/>
      <c r="F886" s="12"/>
      <c r="G886" s="70"/>
      <c r="H886" s="70"/>
      <c r="I886" s="70"/>
      <c r="J886" s="69"/>
      <c r="K886" s="71"/>
      <c r="L886" s="72"/>
      <c r="M886" s="73"/>
      <c r="N886" s="74"/>
      <c r="O886" s="74"/>
      <c r="P886" s="73"/>
      <c r="Q886" s="70"/>
      <c r="R886" s="70"/>
      <c r="S886" s="75"/>
      <c r="T886" s="7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8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</row>
    <row r="887" spans="1:198" x14ac:dyDescent="0.15">
      <c r="A887" s="120"/>
      <c r="B887" s="81"/>
      <c r="C887" s="70"/>
      <c r="D887" s="62"/>
      <c r="E887" s="11"/>
      <c r="F887" s="12"/>
      <c r="G887" s="70"/>
      <c r="H887" s="70"/>
      <c r="I887" s="70"/>
      <c r="J887" s="69"/>
      <c r="K887" s="71"/>
      <c r="L887" s="72"/>
      <c r="M887" s="73"/>
      <c r="N887" s="74"/>
      <c r="O887" s="74"/>
      <c r="P887" s="73"/>
      <c r="Q887" s="70"/>
      <c r="R887" s="70"/>
      <c r="S887" s="75"/>
      <c r="T887" s="7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8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</row>
    <row r="888" spans="1:198" x14ac:dyDescent="0.15">
      <c r="A888" s="120"/>
      <c r="B888" s="81"/>
      <c r="C888" s="70"/>
      <c r="D888" s="62"/>
      <c r="E888" s="11"/>
      <c r="F888" s="12"/>
      <c r="G888" s="70"/>
      <c r="H888" s="70"/>
      <c r="I888" s="70"/>
      <c r="J888" s="69"/>
      <c r="K888" s="71"/>
      <c r="L888" s="72"/>
      <c r="M888" s="73"/>
      <c r="N888" s="74"/>
      <c r="O888" s="74"/>
      <c r="P888" s="73"/>
      <c r="Q888" s="70"/>
      <c r="R888" s="70"/>
      <c r="S888" s="75"/>
      <c r="T888" s="7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8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</row>
    <row r="889" spans="1:198" x14ac:dyDescent="0.15">
      <c r="A889" s="120"/>
      <c r="B889" s="81"/>
      <c r="C889" s="70"/>
      <c r="D889" s="62"/>
      <c r="E889" s="11"/>
      <c r="F889" s="12"/>
      <c r="G889" s="70"/>
      <c r="H889" s="70"/>
      <c r="I889" s="70"/>
      <c r="J889" s="69"/>
      <c r="K889" s="71"/>
      <c r="L889" s="72"/>
      <c r="M889" s="73"/>
      <c r="N889" s="74"/>
      <c r="O889" s="74"/>
      <c r="P889" s="73"/>
      <c r="Q889" s="70"/>
      <c r="R889" s="70"/>
      <c r="S889" s="75"/>
      <c r="T889" s="7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8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</row>
    <row r="890" spans="1:198" x14ac:dyDescent="0.15">
      <c r="A890" s="120"/>
      <c r="B890" s="81"/>
      <c r="C890" s="70"/>
      <c r="D890" s="62"/>
      <c r="E890" s="11"/>
      <c r="F890" s="12"/>
      <c r="G890" s="70"/>
      <c r="H890" s="70"/>
      <c r="I890" s="70"/>
      <c r="J890" s="69"/>
      <c r="K890" s="71"/>
      <c r="L890" s="72"/>
      <c r="M890" s="73"/>
      <c r="N890" s="74"/>
      <c r="O890" s="74"/>
      <c r="P890" s="73"/>
      <c r="Q890" s="70"/>
      <c r="R890" s="70"/>
      <c r="S890" s="75"/>
      <c r="T890" s="7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8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</row>
    <row r="891" spans="1:198" x14ac:dyDescent="0.15">
      <c r="A891" s="120"/>
      <c r="B891" s="81"/>
      <c r="C891" s="70"/>
      <c r="D891" s="62"/>
      <c r="E891" s="11"/>
      <c r="F891" s="12"/>
      <c r="G891" s="70"/>
      <c r="H891" s="70"/>
      <c r="I891" s="70"/>
      <c r="J891" s="69"/>
      <c r="K891" s="71"/>
      <c r="L891" s="72"/>
      <c r="M891" s="73"/>
      <c r="N891" s="74"/>
      <c r="O891" s="74"/>
      <c r="P891" s="73"/>
      <c r="Q891" s="70"/>
      <c r="R891" s="70"/>
      <c r="S891" s="75"/>
      <c r="T891" s="7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8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</row>
    <row r="892" spans="1:198" x14ac:dyDescent="0.15">
      <c r="A892" s="120"/>
      <c r="B892" s="81"/>
      <c r="C892" s="70"/>
      <c r="D892" s="62"/>
      <c r="E892" s="11"/>
      <c r="F892" s="12"/>
      <c r="G892" s="70"/>
      <c r="H892" s="70"/>
      <c r="I892" s="70"/>
      <c r="J892" s="69"/>
      <c r="K892" s="71"/>
      <c r="L892" s="72"/>
      <c r="M892" s="73"/>
      <c r="N892" s="74"/>
      <c r="O892" s="74"/>
      <c r="P892" s="73"/>
      <c r="Q892" s="70"/>
      <c r="R892" s="70"/>
      <c r="S892" s="75"/>
      <c r="T892" s="7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8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</row>
    <row r="893" spans="1:198" x14ac:dyDescent="0.15">
      <c r="A893" s="120"/>
      <c r="B893" s="81"/>
      <c r="C893" s="70"/>
      <c r="D893" s="62"/>
      <c r="E893" s="11"/>
      <c r="F893" s="12"/>
      <c r="G893" s="70"/>
      <c r="H893" s="70"/>
      <c r="I893" s="70"/>
      <c r="J893" s="69"/>
      <c r="K893" s="71"/>
      <c r="L893" s="72"/>
      <c r="M893" s="73"/>
      <c r="N893" s="74"/>
      <c r="O893" s="74"/>
      <c r="P893" s="73"/>
      <c r="Q893" s="70"/>
      <c r="R893" s="70"/>
      <c r="S893" s="75"/>
      <c r="T893" s="7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8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</row>
    <row r="894" spans="1:198" x14ac:dyDescent="0.15">
      <c r="A894" s="120"/>
      <c r="B894" s="81"/>
      <c r="C894" s="70"/>
      <c r="D894" s="62"/>
      <c r="E894" s="11"/>
      <c r="F894" s="12"/>
      <c r="G894" s="70"/>
      <c r="H894" s="70"/>
      <c r="I894" s="70"/>
      <c r="J894" s="69"/>
      <c r="K894" s="71"/>
      <c r="L894" s="72"/>
      <c r="M894" s="73"/>
      <c r="N894" s="74"/>
      <c r="O894" s="74"/>
      <c r="P894" s="73"/>
      <c r="Q894" s="70"/>
      <c r="R894" s="70"/>
      <c r="S894" s="75"/>
      <c r="T894" s="7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8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</row>
    <row r="895" spans="1:198" x14ac:dyDescent="0.15">
      <c r="A895" s="120"/>
      <c r="B895" s="81"/>
      <c r="C895" s="70"/>
      <c r="D895" s="62"/>
      <c r="E895" s="11"/>
      <c r="F895" s="12"/>
      <c r="G895" s="70"/>
      <c r="H895" s="70"/>
      <c r="I895" s="70"/>
      <c r="J895" s="69"/>
      <c r="K895" s="71"/>
      <c r="L895" s="72"/>
      <c r="M895" s="73"/>
      <c r="N895" s="74"/>
      <c r="O895" s="74"/>
      <c r="P895" s="73"/>
      <c r="Q895" s="70"/>
      <c r="R895" s="70"/>
      <c r="S895" s="75"/>
      <c r="T895" s="7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8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</row>
    <row r="896" spans="1:198" x14ac:dyDescent="0.15">
      <c r="A896" s="120"/>
      <c r="B896" s="81"/>
      <c r="C896" s="70"/>
      <c r="D896" s="62"/>
      <c r="E896" s="11"/>
      <c r="F896" s="12"/>
      <c r="G896" s="70"/>
      <c r="H896" s="70"/>
      <c r="I896" s="70"/>
      <c r="J896" s="69"/>
      <c r="K896" s="71"/>
      <c r="L896" s="72"/>
      <c r="M896" s="73"/>
      <c r="N896" s="74"/>
      <c r="O896" s="74"/>
      <c r="P896" s="73"/>
      <c r="Q896" s="70"/>
      <c r="R896" s="70"/>
      <c r="S896" s="75"/>
      <c r="T896" s="7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8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</row>
    <row r="897" spans="1:198" x14ac:dyDescent="0.15">
      <c r="A897" s="120"/>
      <c r="B897" s="81"/>
      <c r="C897" s="70"/>
      <c r="D897" s="62"/>
      <c r="E897" s="11"/>
      <c r="F897" s="12"/>
      <c r="G897" s="70"/>
      <c r="H897" s="70"/>
      <c r="I897" s="70"/>
      <c r="J897" s="69"/>
      <c r="K897" s="71"/>
      <c r="L897" s="72"/>
      <c r="M897" s="73"/>
      <c r="N897" s="74"/>
      <c r="O897" s="74"/>
      <c r="P897" s="73"/>
      <c r="Q897" s="70"/>
      <c r="R897" s="70"/>
      <c r="S897" s="75"/>
      <c r="T897" s="7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8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</row>
    <row r="898" spans="1:198" x14ac:dyDescent="0.15">
      <c r="A898" s="120"/>
      <c r="B898" s="81"/>
      <c r="C898" s="70"/>
      <c r="D898" s="62"/>
      <c r="E898" s="11"/>
      <c r="F898" s="12"/>
      <c r="G898" s="70"/>
      <c r="H898" s="70"/>
      <c r="I898" s="70"/>
      <c r="J898" s="69"/>
      <c r="K898" s="71"/>
      <c r="L898" s="72"/>
      <c r="M898" s="73"/>
      <c r="N898" s="74"/>
      <c r="O898" s="74"/>
      <c r="P898" s="73"/>
      <c r="Q898" s="70"/>
      <c r="R898" s="70"/>
      <c r="S898" s="75"/>
      <c r="T898" s="7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8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</row>
    <row r="899" spans="1:198" x14ac:dyDescent="0.15">
      <c r="A899" s="120"/>
      <c r="B899" s="81"/>
      <c r="C899" s="70"/>
      <c r="D899" s="62"/>
      <c r="E899" s="11"/>
      <c r="F899" s="12"/>
      <c r="G899" s="70"/>
      <c r="H899" s="70"/>
      <c r="I899" s="70"/>
      <c r="J899" s="69"/>
      <c r="K899" s="71"/>
      <c r="L899" s="72"/>
      <c r="M899" s="73"/>
      <c r="N899" s="74"/>
      <c r="O899" s="74"/>
      <c r="P899" s="73"/>
      <c r="Q899" s="70"/>
      <c r="R899" s="70"/>
      <c r="S899" s="75"/>
      <c r="T899" s="7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8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</row>
    <row r="900" spans="1:198" x14ac:dyDescent="0.15">
      <c r="A900" s="120"/>
      <c r="B900" s="81"/>
      <c r="C900" s="70"/>
      <c r="D900" s="62"/>
      <c r="E900" s="11"/>
      <c r="F900" s="12"/>
      <c r="G900" s="70"/>
      <c r="H900" s="70"/>
      <c r="I900" s="70"/>
      <c r="J900" s="69"/>
      <c r="K900" s="71"/>
      <c r="L900" s="72"/>
      <c r="M900" s="73"/>
      <c r="N900" s="74"/>
      <c r="O900" s="74"/>
      <c r="P900" s="73"/>
      <c r="Q900" s="70"/>
      <c r="R900" s="70"/>
      <c r="S900" s="75"/>
      <c r="T900" s="7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8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</row>
    <row r="901" spans="1:198" x14ac:dyDescent="0.15">
      <c r="A901" s="120"/>
      <c r="B901" s="81"/>
      <c r="C901" s="70"/>
      <c r="D901" s="62"/>
      <c r="E901" s="11"/>
      <c r="F901" s="12"/>
      <c r="G901" s="70"/>
      <c r="H901" s="70"/>
      <c r="I901" s="70"/>
      <c r="J901" s="69"/>
      <c r="K901" s="71"/>
      <c r="L901" s="72"/>
      <c r="M901" s="73"/>
      <c r="N901" s="74"/>
      <c r="O901" s="74"/>
      <c r="P901" s="73"/>
      <c r="Q901" s="70"/>
      <c r="R901" s="70"/>
      <c r="S901" s="75"/>
      <c r="T901" s="7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8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</row>
    <row r="902" spans="1:198" x14ac:dyDescent="0.15">
      <c r="A902" s="120"/>
      <c r="B902" s="81"/>
      <c r="C902" s="70"/>
      <c r="D902" s="62"/>
      <c r="E902" s="11"/>
      <c r="F902" s="12"/>
      <c r="G902" s="70"/>
      <c r="H902" s="70"/>
      <c r="I902" s="70"/>
      <c r="J902" s="69"/>
      <c r="K902" s="71"/>
      <c r="L902" s="72"/>
      <c r="M902" s="73"/>
      <c r="N902" s="74"/>
      <c r="O902" s="74"/>
      <c r="P902" s="73"/>
      <c r="Q902" s="70"/>
      <c r="R902" s="70"/>
      <c r="S902" s="75"/>
      <c r="T902" s="7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8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</row>
    <row r="903" spans="1:198" x14ac:dyDescent="0.15">
      <c r="A903" s="120"/>
      <c r="B903" s="81"/>
      <c r="C903" s="70"/>
      <c r="D903" s="62"/>
      <c r="E903" s="11"/>
      <c r="F903" s="12"/>
      <c r="G903" s="70"/>
      <c r="H903" s="70"/>
      <c r="I903" s="70"/>
      <c r="J903" s="69"/>
      <c r="K903" s="71"/>
      <c r="L903" s="72"/>
      <c r="M903" s="73"/>
      <c r="N903" s="74"/>
      <c r="O903" s="74"/>
      <c r="P903" s="73"/>
      <c r="Q903" s="70"/>
      <c r="R903" s="70"/>
      <c r="S903" s="75"/>
      <c r="T903" s="7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8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</row>
    <row r="904" spans="1:198" x14ac:dyDescent="0.15">
      <c r="A904" s="120"/>
      <c r="B904" s="81"/>
      <c r="C904" s="70"/>
      <c r="D904" s="62"/>
      <c r="E904" s="11"/>
      <c r="F904" s="12"/>
      <c r="G904" s="70"/>
      <c r="H904" s="70"/>
      <c r="I904" s="70"/>
      <c r="J904" s="69"/>
      <c r="K904" s="71"/>
      <c r="L904" s="72"/>
      <c r="M904" s="73"/>
      <c r="N904" s="74"/>
      <c r="O904" s="74"/>
      <c r="P904" s="73"/>
      <c r="Q904" s="70"/>
      <c r="R904" s="70"/>
      <c r="S904" s="75"/>
      <c r="T904" s="7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8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</row>
    <row r="905" spans="1:198" x14ac:dyDescent="0.15">
      <c r="A905" s="120"/>
      <c r="B905" s="81"/>
      <c r="C905" s="70"/>
      <c r="D905" s="62"/>
      <c r="E905" s="11"/>
      <c r="F905" s="12"/>
      <c r="G905" s="70"/>
      <c r="H905" s="70"/>
      <c r="I905" s="70"/>
      <c r="J905" s="69"/>
      <c r="K905" s="71"/>
      <c r="L905" s="72"/>
      <c r="M905" s="73"/>
      <c r="N905" s="74"/>
      <c r="O905" s="74"/>
      <c r="P905" s="73"/>
      <c r="Q905" s="70"/>
      <c r="R905" s="70"/>
      <c r="S905" s="75"/>
      <c r="T905" s="7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8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</row>
    <row r="906" spans="1:198" x14ac:dyDescent="0.15">
      <c r="A906" s="120"/>
      <c r="B906" s="81"/>
      <c r="C906" s="70"/>
      <c r="D906" s="62"/>
      <c r="E906" s="11"/>
      <c r="F906" s="12"/>
      <c r="G906" s="70"/>
      <c r="H906" s="70"/>
      <c r="I906" s="70"/>
      <c r="J906" s="69"/>
      <c r="K906" s="71"/>
      <c r="L906" s="72"/>
      <c r="M906" s="73"/>
      <c r="N906" s="74"/>
      <c r="O906" s="74"/>
      <c r="P906" s="73"/>
      <c r="Q906" s="70"/>
      <c r="R906" s="70"/>
      <c r="S906" s="75"/>
      <c r="T906" s="7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8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</row>
    <row r="907" spans="1:198" x14ac:dyDescent="0.15">
      <c r="A907" s="120"/>
      <c r="B907" s="81"/>
      <c r="C907" s="70"/>
      <c r="D907" s="62"/>
      <c r="E907" s="11"/>
      <c r="F907" s="12"/>
      <c r="G907" s="70"/>
      <c r="H907" s="70"/>
      <c r="I907" s="70"/>
      <c r="J907" s="69"/>
      <c r="K907" s="71"/>
      <c r="L907" s="72"/>
      <c r="M907" s="73"/>
      <c r="N907" s="74"/>
      <c r="O907" s="74"/>
      <c r="P907" s="73"/>
      <c r="Q907" s="70"/>
      <c r="R907" s="70"/>
      <c r="S907" s="75"/>
      <c r="T907" s="7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8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</row>
    <row r="908" spans="1:198" x14ac:dyDescent="0.15">
      <c r="A908" s="120"/>
      <c r="B908" s="81"/>
      <c r="C908" s="70"/>
      <c r="D908" s="62"/>
      <c r="E908" s="11"/>
      <c r="F908" s="12"/>
      <c r="G908" s="70"/>
      <c r="H908" s="70"/>
      <c r="I908" s="70"/>
      <c r="J908" s="69"/>
      <c r="K908" s="71"/>
      <c r="L908" s="72"/>
      <c r="M908" s="73"/>
      <c r="N908" s="74"/>
      <c r="O908" s="74"/>
      <c r="P908" s="73"/>
      <c r="Q908" s="70"/>
      <c r="R908" s="70"/>
      <c r="S908" s="75"/>
      <c r="T908" s="7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8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</row>
    <row r="909" spans="1:198" x14ac:dyDescent="0.15">
      <c r="A909" s="120"/>
      <c r="B909" s="81"/>
      <c r="C909" s="70"/>
      <c r="D909" s="62"/>
      <c r="E909" s="11"/>
      <c r="F909" s="12"/>
      <c r="G909" s="70"/>
      <c r="H909" s="70"/>
      <c r="I909" s="70"/>
      <c r="J909" s="69"/>
      <c r="K909" s="71"/>
      <c r="L909" s="72"/>
      <c r="M909" s="73"/>
      <c r="N909" s="74"/>
      <c r="O909" s="74"/>
      <c r="P909" s="73"/>
      <c r="Q909" s="70"/>
      <c r="R909" s="70"/>
      <c r="S909" s="75"/>
      <c r="T909" s="7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8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</row>
    <row r="910" spans="1:198" x14ac:dyDescent="0.15">
      <c r="A910" s="120"/>
      <c r="B910" s="81"/>
      <c r="C910" s="70"/>
      <c r="D910" s="62"/>
      <c r="E910" s="11"/>
      <c r="F910" s="12"/>
      <c r="G910" s="70"/>
      <c r="H910" s="70"/>
      <c r="I910" s="70"/>
      <c r="J910" s="69"/>
      <c r="K910" s="71"/>
      <c r="L910" s="72"/>
      <c r="M910" s="73"/>
      <c r="N910" s="74"/>
      <c r="O910" s="74"/>
      <c r="P910" s="73"/>
      <c r="Q910" s="70"/>
      <c r="R910" s="70"/>
      <c r="S910" s="75"/>
      <c r="T910" s="7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8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</row>
    <row r="911" spans="1:198" x14ac:dyDescent="0.15">
      <c r="A911" s="120"/>
      <c r="B911" s="81"/>
      <c r="C911" s="70"/>
      <c r="D911" s="62"/>
      <c r="E911" s="11"/>
      <c r="F911" s="12"/>
      <c r="G911" s="70"/>
      <c r="H911" s="70"/>
      <c r="I911" s="70"/>
      <c r="J911" s="69"/>
      <c r="K911" s="71"/>
      <c r="L911" s="72"/>
      <c r="M911" s="73"/>
      <c r="N911" s="74"/>
      <c r="O911" s="74"/>
      <c r="P911" s="73"/>
      <c r="Q911" s="70"/>
      <c r="R911" s="70"/>
      <c r="S911" s="75"/>
      <c r="T911" s="7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8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</row>
    <row r="912" spans="1:198" x14ac:dyDescent="0.15">
      <c r="A912" s="120"/>
      <c r="B912" s="81"/>
      <c r="C912" s="70"/>
      <c r="D912" s="62"/>
      <c r="E912" s="11"/>
      <c r="F912" s="12"/>
      <c r="G912" s="70"/>
      <c r="H912" s="70"/>
      <c r="I912" s="70"/>
      <c r="J912" s="69"/>
      <c r="K912" s="71"/>
      <c r="L912" s="72"/>
      <c r="M912" s="73"/>
      <c r="N912" s="74"/>
      <c r="O912" s="74"/>
      <c r="P912" s="73"/>
      <c r="Q912" s="70"/>
      <c r="R912" s="70"/>
      <c r="S912" s="75"/>
      <c r="T912" s="7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8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</row>
    <row r="913" spans="1:198" x14ac:dyDescent="0.15">
      <c r="A913" s="120"/>
      <c r="B913" s="81"/>
      <c r="C913" s="70"/>
      <c r="D913" s="62"/>
      <c r="E913" s="11"/>
      <c r="F913" s="12"/>
      <c r="G913" s="70"/>
      <c r="H913" s="70"/>
      <c r="I913" s="70"/>
      <c r="J913" s="69"/>
      <c r="K913" s="71"/>
      <c r="L913" s="72"/>
      <c r="M913" s="73"/>
      <c r="N913" s="74"/>
      <c r="O913" s="74"/>
      <c r="P913" s="73"/>
      <c r="Q913" s="70"/>
      <c r="R913" s="70"/>
      <c r="S913" s="75"/>
      <c r="T913" s="7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8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</row>
    <row r="914" spans="1:198" x14ac:dyDescent="0.15">
      <c r="A914" s="120"/>
      <c r="B914" s="81"/>
      <c r="C914" s="70"/>
      <c r="D914" s="62"/>
      <c r="E914" s="11"/>
      <c r="F914" s="12"/>
      <c r="G914" s="70"/>
      <c r="H914" s="70"/>
      <c r="I914" s="70"/>
      <c r="J914" s="69"/>
      <c r="K914" s="71"/>
      <c r="L914" s="72"/>
      <c r="M914" s="73"/>
      <c r="N914" s="74"/>
      <c r="O914" s="74"/>
      <c r="P914" s="73"/>
      <c r="Q914" s="70"/>
      <c r="R914" s="70"/>
      <c r="S914" s="75"/>
      <c r="T914" s="7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8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</row>
    <row r="915" spans="1:198" x14ac:dyDescent="0.15">
      <c r="A915" s="120"/>
      <c r="B915" s="81"/>
      <c r="C915" s="70"/>
      <c r="D915" s="62"/>
      <c r="E915" s="11"/>
      <c r="F915" s="12"/>
      <c r="G915" s="70"/>
      <c r="H915" s="70"/>
      <c r="I915" s="70"/>
      <c r="J915" s="69"/>
      <c r="K915" s="71"/>
      <c r="L915" s="72"/>
      <c r="M915" s="73"/>
      <c r="N915" s="74"/>
      <c r="O915" s="74"/>
      <c r="P915" s="73"/>
      <c r="Q915" s="70"/>
      <c r="R915" s="70"/>
      <c r="S915" s="75"/>
      <c r="T915" s="7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8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</row>
    <row r="916" spans="1:198" x14ac:dyDescent="0.15">
      <c r="A916" s="120"/>
      <c r="B916" s="81"/>
      <c r="C916" s="70"/>
      <c r="D916" s="62"/>
      <c r="E916" s="11"/>
      <c r="F916" s="12"/>
      <c r="G916" s="70"/>
      <c r="H916" s="70"/>
      <c r="I916" s="70"/>
      <c r="J916" s="69"/>
      <c r="K916" s="71"/>
      <c r="L916" s="72"/>
      <c r="M916" s="73"/>
      <c r="N916" s="74"/>
      <c r="O916" s="74"/>
      <c r="P916" s="73"/>
      <c r="Q916" s="70"/>
      <c r="R916" s="70"/>
      <c r="S916" s="75"/>
      <c r="T916" s="7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8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</row>
    <row r="917" spans="1:198" x14ac:dyDescent="0.15">
      <c r="A917" s="120"/>
      <c r="B917" s="81"/>
      <c r="C917" s="70"/>
      <c r="D917" s="62"/>
      <c r="E917" s="11"/>
      <c r="F917" s="12"/>
      <c r="G917" s="70"/>
      <c r="H917" s="70"/>
      <c r="I917" s="70"/>
      <c r="J917" s="69"/>
      <c r="K917" s="71"/>
      <c r="L917" s="72"/>
      <c r="M917" s="73"/>
      <c r="N917" s="74"/>
      <c r="O917" s="74"/>
      <c r="P917" s="73"/>
      <c r="Q917" s="70"/>
      <c r="R917" s="70"/>
      <c r="S917" s="75"/>
      <c r="T917" s="7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8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</row>
    <row r="918" spans="1:198" x14ac:dyDescent="0.15">
      <c r="A918" s="120"/>
      <c r="B918" s="81"/>
      <c r="C918" s="70"/>
      <c r="D918" s="62"/>
      <c r="E918" s="11"/>
      <c r="F918" s="12"/>
      <c r="G918" s="70"/>
      <c r="H918" s="70"/>
      <c r="I918" s="70"/>
      <c r="J918" s="69"/>
      <c r="K918" s="71"/>
      <c r="L918" s="72"/>
      <c r="M918" s="73"/>
      <c r="N918" s="74"/>
      <c r="O918" s="74"/>
      <c r="P918" s="73"/>
      <c r="Q918" s="70"/>
      <c r="R918" s="70"/>
      <c r="S918" s="75"/>
      <c r="T918" s="7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8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</row>
    <row r="919" spans="1:198" x14ac:dyDescent="0.15">
      <c r="A919" s="120"/>
      <c r="B919" s="81"/>
      <c r="C919" s="70"/>
      <c r="D919" s="62"/>
      <c r="E919" s="11"/>
      <c r="F919" s="12"/>
      <c r="G919" s="70"/>
      <c r="H919" s="70"/>
      <c r="I919" s="70"/>
      <c r="J919" s="69"/>
      <c r="K919" s="71"/>
      <c r="L919" s="72"/>
      <c r="M919" s="73"/>
      <c r="N919" s="74"/>
      <c r="O919" s="74"/>
      <c r="P919" s="73"/>
      <c r="Q919" s="70"/>
      <c r="R919" s="70"/>
      <c r="S919" s="75"/>
      <c r="T919" s="7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8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</row>
    <row r="920" spans="1:198" x14ac:dyDescent="0.15">
      <c r="A920" s="120"/>
      <c r="B920" s="81"/>
      <c r="C920" s="70"/>
      <c r="D920" s="62"/>
      <c r="E920" s="11"/>
      <c r="F920" s="12"/>
      <c r="G920" s="70"/>
      <c r="H920" s="70"/>
      <c r="I920" s="70"/>
      <c r="J920" s="69"/>
      <c r="K920" s="71"/>
      <c r="L920" s="72"/>
      <c r="M920" s="73"/>
      <c r="N920" s="74"/>
      <c r="O920" s="74"/>
      <c r="P920" s="73"/>
      <c r="Q920" s="70"/>
      <c r="R920" s="70"/>
      <c r="S920" s="75"/>
      <c r="T920" s="7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8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</row>
    <row r="921" spans="1:198" x14ac:dyDescent="0.15">
      <c r="A921" s="120"/>
      <c r="B921" s="81"/>
      <c r="C921" s="70"/>
      <c r="D921" s="62"/>
      <c r="E921" s="11"/>
      <c r="F921" s="12"/>
      <c r="G921" s="70"/>
      <c r="H921" s="70"/>
      <c r="I921" s="70"/>
      <c r="J921" s="69"/>
      <c r="K921" s="71"/>
      <c r="L921" s="72"/>
      <c r="M921" s="73"/>
      <c r="N921" s="74"/>
      <c r="O921" s="74"/>
      <c r="P921" s="73"/>
      <c r="Q921" s="70"/>
      <c r="R921" s="70"/>
      <c r="S921" s="75"/>
      <c r="T921" s="7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8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</row>
    <row r="922" spans="1:198" x14ac:dyDescent="0.15">
      <c r="A922" s="120"/>
      <c r="B922" s="81"/>
      <c r="C922" s="70"/>
      <c r="D922" s="62"/>
      <c r="E922" s="11"/>
      <c r="F922" s="12"/>
      <c r="G922" s="70"/>
      <c r="H922" s="70"/>
      <c r="I922" s="70"/>
      <c r="J922" s="69"/>
      <c r="K922" s="71"/>
      <c r="L922" s="72"/>
      <c r="M922" s="73"/>
      <c r="N922" s="74"/>
      <c r="O922" s="74"/>
      <c r="P922" s="73"/>
      <c r="Q922" s="70"/>
      <c r="R922" s="70"/>
      <c r="S922" s="75"/>
      <c r="T922" s="7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8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</row>
    <row r="923" spans="1:198" x14ac:dyDescent="0.15">
      <c r="A923" s="120"/>
      <c r="B923" s="81"/>
      <c r="C923" s="70"/>
      <c r="D923" s="62"/>
      <c r="E923" s="11"/>
      <c r="F923" s="12"/>
      <c r="G923" s="70"/>
      <c r="H923" s="70"/>
      <c r="I923" s="70"/>
      <c r="J923" s="69"/>
      <c r="K923" s="71"/>
      <c r="L923" s="72"/>
      <c r="M923" s="73"/>
      <c r="N923" s="74"/>
      <c r="O923" s="74"/>
      <c r="P923" s="73"/>
      <c r="Q923" s="70"/>
      <c r="R923" s="70"/>
      <c r="S923" s="75"/>
      <c r="T923" s="7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8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</row>
    <row r="924" spans="1:198" x14ac:dyDescent="0.15">
      <c r="A924" s="120"/>
      <c r="B924" s="81"/>
      <c r="C924" s="70"/>
      <c r="D924" s="62"/>
      <c r="E924" s="11"/>
      <c r="F924" s="12"/>
      <c r="G924" s="70"/>
      <c r="H924" s="70"/>
      <c r="I924" s="70"/>
      <c r="J924" s="69"/>
      <c r="K924" s="71"/>
      <c r="L924" s="72"/>
      <c r="M924" s="73"/>
      <c r="N924" s="74"/>
      <c r="O924" s="74"/>
      <c r="P924" s="73"/>
      <c r="Q924" s="70"/>
      <c r="R924" s="70"/>
      <c r="S924" s="75"/>
      <c r="T924" s="7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8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</row>
    <row r="925" spans="1:198" x14ac:dyDescent="0.15">
      <c r="A925" s="120"/>
      <c r="B925" s="81"/>
      <c r="C925" s="70"/>
      <c r="D925" s="62"/>
      <c r="E925" s="11"/>
      <c r="F925" s="12"/>
      <c r="G925" s="70"/>
      <c r="H925" s="70"/>
      <c r="I925" s="70"/>
      <c r="J925" s="69"/>
      <c r="K925" s="71"/>
      <c r="L925" s="72"/>
      <c r="M925" s="73"/>
      <c r="N925" s="74"/>
      <c r="O925" s="74"/>
      <c r="P925" s="73"/>
      <c r="Q925" s="70"/>
      <c r="R925" s="70"/>
      <c r="S925" s="75"/>
      <c r="T925" s="7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6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</row>
    <row r="926" spans="1:198" x14ac:dyDescent="0.15">
      <c r="A926" s="120"/>
      <c r="B926" s="81"/>
      <c r="C926" s="70"/>
      <c r="D926" s="62"/>
      <c r="E926" s="11"/>
      <c r="F926" s="12"/>
      <c r="G926" s="70"/>
      <c r="H926" s="70"/>
      <c r="I926" s="70"/>
      <c r="J926" s="69"/>
      <c r="K926" s="71"/>
      <c r="L926" s="72"/>
      <c r="M926" s="73"/>
      <c r="N926" s="74"/>
      <c r="O926" s="74"/>
      <c r="P926" s="73"/>
      <c r="Q926" s="70"/>
      <c r="R926" s="70"/>
      <c r="S926" s="75"/>
      <c r="T926" s="7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6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</row>
    <row r="927" spans="1:198" x14ac:dyDescent="0.15">
      <c r="A927" s="120"/>
      <c r="B927" s="81"/>
      <c r="C927" s="70"/>
      <c r="D927" s="62"/>
      <c r="E927" s="11"/>
      <c r="F927" s="12"/>
      <c r="G927" s="70"/>
      <c r="H927" s="70"/>
      <c r="I927" s="70"/>
      <c r="J927" s="69"/>
      <c r="K927" s="71"/>
      <c r="L927" s="72"/>
      <c r="M927" s="73"/>
      <c r="N927" s="74"/>
      <c r="O927" s="74"/>
      <c r="P927" s="73"/>
      <c r="Q927" s="70"/>
      <c r="R927" s="70"/>
      <c r="S927" s="75"/>
      <c r="T927" s="7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8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</row>
    <row r="928" spans="1:198" x14ac:dyDescent="0.15">
      <c r="A928" s="120"/>
      <c r="B928" s="81"/>
      <c r="C928" s="70"/>
      <c r="D928" s="62"/>
      <c r="E928" s="11"/>
      <c r="F928" s="12"/>
      <c r="G928" s="70"/>
      <c r="H928" s="70"/>
      <c r="I928" s="70"/>
      <c r="J928" s="69"/>
      <c r="K928" s="71"/>
      <c r="L928" s="72"/>
      <c r="M928" s="73"/>
      <c r="N928" s="74"/>
      <c r="O928" s="74"/>
      <c r="P928" s="73"/>
      <c r="Q928" s="70"/>
      <c r="R928" s="70"/>
      <c r="S928" s="75"/>
      <c r="T928" s="7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8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</row>
    <row r="929" spans="1:198" x14ac:dyDescent="0.15">
      <c r="A929" s="120"/>
      <c r="B929" s="81"/>
      <c r="C929" s="70"/>
      <c r="D929" s="62"/>
      <c r="E929" s="11"/>
      <c r="F929" s="12"/>
      <c r="G929" s="70"/>
      <c r="H929" s="70"/>
      <c r="I929" s="70"/>
      <c r="J929" s="69"/>
      <c r="K929" s="71"/>
      <c r="L929" s="72"/>
      <c r="M929" s="73"/>
      <c r="N929" s="74"/>
      <c r="O929" s="74"/>
      <c r="P929" s="73"/>
      <c r="Q929" s="70"/>
      <c r="R929" s="70"/>
      <c r="S929" s="75"/>
      <c r="T929" s="7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8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</row>
    <row r="930" spans="1:198" x14ac:dyDescent="0.15">
      <c r="A930" s="120"/>
      <c r="B930" s="81"/>
      <c r="C930" s="70"/>
      <c r="D930" s="62"/>
      <c r="E930" s="11"/>
      <c r="F930" s="12"/>
      <c r="G930" s="70"/>
      <c r="H930" s="70"/>
      <c r="I930" s="70"/>
      <c r="J930" s="69"/>
      <c r="K930" s="71"/>
      <c r="L930" s="72"/>
      <c r="M930" s="73"/>
      <c r="N930" s="74"/>
      <c r="O930" s="74"/>
      <c r="P930" s="73"/>
      <c r="Q930" s="70"/>
      <c r="R930" s="70"/>
      <c r="S930" s="75"/>
      <c r="T930" s="7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8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</row>
    <row r="931" spans="1:198" x14ac:dyDescent="0.15">
      <c r="A931" s="120"/>
      <c r="B931" s="81"/>
      <c r="C931" s="70"/>
      <c r="D931" s="62"/>
      <c r="E931" s="11"/>
      <c r="F931" s="12"/>
      <c r="G931" s="70"/>
      <c r="H931" s="70"/>
      <c r="I931" s="70"/>
      <c r="J931" s="69"/>
      <c r="K931" s="71"/>
      <c r="L931" s="72"/>
      <c r="M931" s="73"/>
      <c r="N931" s="74"/>
      <c r="O931" s="74"/>
      <c r="P931" s="73"/>
      <c r="Q931" s="70"/>
      <c r="R931" s="70"/>
      <c r="S931" s="75"/>
      <c r="T931" s="7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8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</row>
    <row r="932" spans="1:198" x14ac:dyDescent="0.15">
      <c r="A932" s="120"/>
      <c r="B932" s="81"/>
      <c r="C932" s="70"/>
      <c r="D932" s="62"/>
      <c r="E932" s="11"/>
      <c r="F932" s="12"/>
      <c r="G932" s="70"/>
      <c r="H932" s="70"/>
      <c r="I932" s="70"/>
      <c r="J932" s="69"/>
      <c r="K932" s="71"/>
      <c r="L932" s="72"/>
      <c r="M932" s="73"/>
      <c r="N932" s="74"/>
      <c r="O932" s="74"/>
      <c r="P932" s="73"/>
      <c r="Q932" s="70"/>
      <c r="R932" s="70"/>
      <c r="S932" s="75"/>
      <c r="T932" s="7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8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</row>
    <row r="933" spans="1:198" x14ac:dyDescent="0.15">
      <c r="A933" s="120"/>
      <c r="B933" s="81"/>
      <c r="C933" s="70"/>
      <c r="D933" s="62"/>
      <c r="E933" s="11"/>
      <c r="F933" s="12"/>
      <c r="G933" s="70"/>
      <c r="H933" s="70"/>
      <c r="I933" s="70"/>
      <c r="J933" s="69"/>
      <c r="K933" s="71"/>
      <c r="L933" s="72"/>
      <c r="M933" s="73"/>
      <c r="N933" s="74"/>
      <c r="O933" s="74"/>
      <c r="P933" s="73"/>
      <c r="Q933" s="70"/>
      <c r="R933" s="70"/>
      <c r="S933" s="75"/>
      <c r="T933" s="7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8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</row>
    <row r="934" spans="1:198" x14ac:dyDescent="0.15">
      <c r="A934" s="120"/>
      <c r="B934" s="81"/>
      <c r="C934" s="70"/>
      <c r="D934" s="62"/>
      <c r="E934" s="11"/>
      <c r="F934" s="12"/>
      <c r="G934" s="70"/>
      <c r="H934" s="70"/>
      <c r="I934" s="70"/>
      <c r="J934" s="69"/>
      <c r="K934" s="71"/>
      <c r="L934" s="72"/>
      <c r="M934" s="73"/>
      <c r="N934" s="74"/>
      <c r="O934" s="74"/>
      <c r="P934" s="73"/>
      <c r="Q934" s="70"/>
      <c r="R934" s="70"/>
      <c r="S934" s="75"/>
      <c r="T934" s="7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8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</row>
    <row r="935" spans="1:198" x14ac:dyDescent="0.15">
      <c r="A935" s="120"/>
      <c r="B935" s="81"/>
      <c r="C935" s="70"/>
      <c r="D935" s="62"/>
      <c r="E935" s="11"/>
      <c r="F935" s="12"/>
      <c r="G935" s="70"/>
      <c r="H935" s="70"/>
      <c r="I935" s="70"/>
      <c r="J935" s="69"/>
      <c r="K935" s="71"/>
      <c r="L935" s="72"/>
      <c r="M935" s="73"/>
      <c r="N935" s="74"/>
      <c r="O935" s="74"/>
      <c r="P935" s="73"/>
      <c r="Q935" s="70"/>
      <c r="R935" s="70"/>
      <c r="S935" s="75"/>
      <c r="T935" s="7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8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</row>
    <row r="936" spans="1:198" x14ac:dyDescent="0.15">
      <c r="A936" s="120"/>
      <c r="B936" s="81"/>
      <c r="C936" s="70"/>
      <c r="D936" s="62"/>
      <c r="E936" s="11"/>
      <c r="F936" s="12"/>
      <c r="G936" s="70"/>
      <c r="H936" s="70"/>
      <c r="I936" s="70"/>
      <c r="J936" s="69"/>
      <c r="K936" s="71"/>
      <c r="L936" s="72"/>
      <c r="M936" s="73"/>
      <c r="N936" s="74"/>
      <c r="O936" s="74"/>
      <c r="P936" s="73"/>
      <c r="Q936" s="70"/>
      <c r="R936" s="70"/>
      <c r="S936" s="75"/>
      <c r="T936" s="7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8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</row>
    <row r="937" spans="1:198" x14ac:dyDescent="0.15">
      <c r="A937" s="120"/>
      <c r="B937" s="81"/>
      <c r="C937" s="70"/>
      <c r="D937" s="62"/>
      <c r="E937" s="11"/>
      <c r="F937" s="12"/>
      <c r="G937" s="70"/>
      <c r="H937" s="70"/>
      <c r="I937" s="70"/>
      <c r="J937" s="69"/>
      <c r="K937" s="71"/>
      <c r="L937" s="72"/>
      <c r="M937" s="73"/>
      <c r="N937" s="74"/>
      <c r="O937" s="74"/>
      <c r="P937" s="73"/>
      <c r="Q937" s="70"/>
      <c r="R937" s="70"/>
      <c r="S937" s="75"/>
      <c r="T937" s="7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8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</row>
    <row r="938" spans="1:198" x14ac:dyDescent="0.15">
      <c r="A938" s="120"/>
      <c r="B938" s="81"/>
      <c r="C938" s="70"/>
      <c r="D938" s="62"/>
      <c r="E938" s="11"/>
      <c r="F938" s="12"/>
      <c r="G938" s="70"/>
      <c r="H938" s="70"/>
      <c r="I938" s="70"/>
      <c r="J938" s="69"/>
      <c r="K938" s="71"/>
      <c r="L938" s="72"/>
      <c r="M938" s="73"/>
      <c r="N938" s="74"/>
      <c r="O938" s="74"/>
      <c r="P938" s="73"/>
      <c r="Q938" s="70"/>
      <c r="R938" s="70"/>
      <c r="S938" s="75"/>
      <c r="T938" s="7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8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</row>
    <row r="939" spans="1:198" x14ac:dyDescent="0.15">
      <c r="A939" s="120"/>
      <c r="B939" s="81"/>
      <c r="C939" s="70"/>
      <c r="D939" s="62"/>
      <c r="E939" s="11"/>
      <c r="F939" s="12"/>
      <c r="G939" s="70"/>
      <c r="H939" s="70"/>
      <c r="I939" s="70"/>
      <c r="J939" s="69"/>
      <c r="K939" s="71"/>
      <c r="L939" s="72"/>
      <c r="M939" s="73"/>
      <c r="N939" s="74"/>
      <c r="O939" s="74"/>
      <c r="P939" s="73"/>
      <c r="Q939" s="70"/>
      <c r="R939" s="70"/>
      <c r="S939" s="75"/>
      <c r="T939" s="7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8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</row>
    <row r="940" spans="1:198" x14ac:dyDescent="0.15">
      <c r="A940" s="120"/>
      <c r="B940" s="81"/>
      <c r="C940" s="70"/>
      <c r="D940" s="62"/>
      <c r="E940" s="11"/>
      <c r="F940" s="12"/>
      <c r="G940" s="70"/>
      <c r="H940" s="70"/>
      <c r="I940" s="70"/>
      <c r="J940" s="69"/>
      <c r="K940" s="71"/>
      <c r="L940" s="72"/>
      <c r="M940" s="73"/>
      <c r="N940" s="74"/>
      <c r="O940" s="74"/>
      <c r="P940" s="73"/>
      <c r="Q940" s="70"/>
      <c r="R940" s="70"/>
      <c r="S940" s="75"/>
      <c r="T940" s="7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8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</row>
    <row r="941" spans="1:198" x14ac:dyDescent="0.15">
      <c r="A941" s="120"/>
      <c r="B941" s="81"/>
      <c r="C941" s="70"/>
      <c r="D941" s="62"/>
      <c r="E941" s="11"/>
      <c r="F941" s="12"/>
      <c r="G941" s="70"/>
      <c r="H941" s="70"/>
      <c r="I941" s="70"/>
      <c r="J941" s="69"/>
      <c r="K941" s="71"/>
      <c r="L941" s="72"/>
      <c r="M941" s="73"/>
      <c r="N941" s="74"/>
      <c r="O941" s="74"/>
      <c r="P941" s="73"/>
      <c r="Q941" s="70"/>
      <c r="R941" s="70"/>
      <c r="S941" s="75"/>
      <c r="T941" s="7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8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</row>
    <row r="942" spans="1:198" x14ac:dyDescent="0.15">
      <c r="A942" s="120"/>
      <c r="B942" s="81"/>
      <c r="C942" s="70"/>
      <c r="D942" s="62"/>
      <c r="E942" s="11"/>
      <c r="F942" s="12"/>
      <c r="G942" s="70"/>
      <c r="H942" s="70"/>
      <c r="I942" s="70"/>
      <c r="J942" s="69"/>
      <c r="K942" s="71"/>
      <c r="L942" s="72"/>
      <c r="M942" s="73"/>
      <c r="N942" s="74"/>
      <c r="O942" s="74"/>
      <c r="P942" s="73"/>
      <c r="Q942" s="70"/>
      <c r="R942" s="70"/>
      <c r="S942" s="75"/>
      <c r="T942" s="7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8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</row>
    <row r="943" spans="1:198" x14ac:dyDescent="0.15">
      <c r="A943" s="120"/>
      <c r="B943" s="81"/>
      <c r="C943" s="70"/>
      <c r="D943" s="62"/>
      <c r="E943" s="11"/>
      <c r="F943" s="12"/>
      <c r="G943" s="70"/>
      <c r="H943" s="70"/>
      <c r="I943" s="70"/>
      <c r="J943" s="69"/>
      <c r="K943" s="71"/>
      <c r="L943" s="72"/>
      <c r="M943" s="73"/>
      <c r="N943" s="74"/>
      <c r="O943" s="74"/>
      <c r="P943" s="73"/>
      <c r="Q943" s="70"/>
      <c r="R943" s="70"/>
      <c r="S943" s="75"/>
      <c r="T943" s="7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8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</row>
    <row r="944" spans="1:198" x14ac:dyDescent="0.15">
      <c r="A944" s="120"/>
      <c r="B944" s="81"/>
      <c r="C944" s="70"/>
      <c r="D944" s="62"/>
      <c r="E944" s="11"/>
      <c r="F944" s="12"/>
      <c r="G944" s="70"/>
      <c r="H944" s="70"/>
      <c r="I944" s="70"/>
      <c r="J944" s="69"/>
      <c r="K944" s="71"/>
      <c r="L944" s="72"/>
      <c r="M944" s="73"/>
      <c r="N944" s="74"/>
      <c r="O944" s="74"/>
      <c r="P944" s="73"/>
      <c r="Q944" s="70"/>
      <c r="R944" s="70"/>
      <c r="S944" s="75"/>
      <c r="T944" s="7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8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</row>
    <row r="945" spans="1:198" x14ac:dyDescent="0.15">
      <c r="A945" s="120"/>
      <c r="B945" s="81"/>
      <c r="C945" s="70"/>
      <c r="D945" s="62"/>
      <c r="E945" s="11"/>
      <c r="F945" s="12"/>
      <c r="G945" s="70"/>
      <c r="H945" s="70"/>
      <c r="I945" s="70"/>
      <c r="J945" s="69"/>
      <c r="K945" s="71"/>
      <c r="L945" s="72"/>
      <c r="M945" s="73"/>
      <c r="N945" s="74"/>
      <c r="O945" s="74"/>
      <c r="P945" s="73"/>
      <c r="Q945" s="70"/>
      <c r="R945" s="70"/>
      <c r="S945" s="75"/>
      <c r="T945" s="7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8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</row>
    <row r="946" spans="1:198" x14ac:dyDescent="0.15">
      <c r="A946" s="120"/>
      <c r="B946" s="81"/>
      <c r="C946" s="70"/>
      <c r="D946" s="62"/>
      <c r="E946" s="11"/>
      <c r="F946" s="12"/>
      <c r="G946" s="70"/>
      <c r="H946" s="70"/>
      <c r="I946" s="70"/>
      <c r="J946" s="69"/>
      <c r="K946" s="71"/>
      <c r="L946" s="72"/>
      <c r="M946" s="73"/>
      <c r="N946" s="74"/>
      <c r="O946" s="74"/>
      <c r="P946" s="73"/>
      <c r="Q946" s="70"/>
      <c r="R946" s="70"/>
      <c r="S946" s="75"/>
      <c r="T946" s="7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8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</row>
    <row r="947" spans="1:198" x14ac:dyDescent="0.15">
      <c r="A947" s="120"/>
      <c r="B947" s="81"/>
      <c r="C947" s="70"/>
      <c r="D947" s="62"/>
      <c r="E947" s="11"/>
      <c r="F947" s="12"/>
      <c r="G947" s="70"/>
      <c r="H947" s="70"/>
      <c r="I947" s="70"/>
      <c r="J947" s="69"/>
      <c r="K947" s="71"/>
      <c r="L947" s="72"/>
      <c r="M947" s="73"/>
      <c r="N947" s="74"/>
      <c r="O947" s="74"/>
      <c r="P947" s="73"/>
      <c r="Q947" s="70"/>
      <c r="R947" s="70"/>
      <c r="S947" s="75"/>
      <c r="T947" s="7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8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</row>
    <row r="948" spans="1:198" x14ac:dyDescent="0.15">
      <c r="A948" s="120"/>
      <c r="B948" s="81"/>
      <c r="C948" s="70"/>
      <c r="D948" s="62"/>
      <c r="E948" s="11"/>
      <c r="F948" s="12"/>
      <c r="G948" s="70"/>
      <c r="H948" s="70"/>
      <c r="I948" s="70"/>
      <c r="J948" s="69"/>
      <c r="K948" s="71"/>
      <c r="L948" s="72"/>
      <c r="M948" s="73"/>
      <c r="N948" s="74"/>
      <c r="O948" s="74"/>
      <c r="P948" s="73"/>
      <c r="Q948" s="70"/>
      <c r="R948" s="70"/>
      <c r="S948" s="75"/>
      <c r="T948" s="7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8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</row>
    <row r="949" spans="1:198" x14ac:dyDescent="0.15">
      <c r="A949" s="120"/>
      <c r="B949" s="81"/>
      <c r="C949" s="70"/>
      <c r="D949" s="62"/>
      <c r="E949" s="11"/>
      <c r="F949" s="12"/>
      <c r="G949" s="70"/>
      <c r="H949" s="70"/>
      <c r="I949" s="70"/>
      <c r="J949" s="69"/>
      <c r="K949" s="71"/>
      <c r="L949" s="72"/>
      <c r="M949" s="73"/>
      <c r="N949" s="74"/>
      <c r="O949" s="74"/>
      <c r="P949" s="73"/>
      <c r="Q949" s="70"/>
      <c r="R949" s="70"/>
      <c r="S949" s="75"/>
      <c r="T949" s="7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8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</row>
    <row r="950" spans="1:198" x14ac:dyDescent="0.15">
      <c r="A950" s="120"/>
      <c r="B950" s="81"/>
      <c r="C950" s="70"/>
      <c r="D950" s="62"/>
      <c r="E950" s="11"/>
      <c r="F950" s="12"/>
      <c r="G950" s="70"/>
      <c r="H950" s="70"/>
      <c r="I950" s="70"/>
      <c r="J950" s="69"/>
      <c r="K950" s="71"/>
      <c r="L950" s="72"/>
      <c r="M950" s="73"/>
      <c r="N950" s="74"/>
      <c r="O950" s="74"/>
      <c r="P950" s="73"/>
      <c r="Q950" s="70"/>
      <c r="R950" s="70"/>
      <c r="S950" s="75"/>
      <c r="T950" s="7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8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</row>
    <row r="951" spans="1:198" x14ac:dyDescent="0.15">
      <c r="A951" s="120"/>
      <c r="B951" s="81"/>
      <c r="C951" s="70"/>
      <c r="D951" s="62"/>
      <c r="E951" s="11"/>
      <c r="F951" s="12"/>
      <c r="G951" s="70"/>
      <c r="H951" s="70"/>
      <c r="I951" s="70"/>
      <c r="J951" s="69"/>
      <c r="K951" s="71"/>
      <c r="L951" s="72"/>
      <c r="M951" s="73"/>
      <c r="N951" s="74"/>
      <c r="O951" s="74"/>
      <c r="P951" s="73"/>
      <c r="Q951" s="70"/>
      <c r="R951" s="70"/>
      <c r="S951" s="75"/>
      <c r="T951" s="7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8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</row>
    <row r="952" spans="1:198" x14ac:dyDescent="0.15">
      <c r="A952" s="120"/>
      <c r="B952" s="81"/>
      <c r="C952" s="70"/>
      <c r="D952" s="62"/>
      <c r="E952" s="11"/>
      <c r="F952" s="12"/>
      <c r="G952" s="70"/>
      <c r="H952" s="70"/>
      <c r="I952" s="70"/>
      <c r="J952" s="69"/>
      <c r="K952" s="71"/>
      <c r="L952" s="72"/>
      <c r="M952" s="73"/>
      <c r="N952" s="74"/>
      <c r="O952" s="74"/>
      <c r="P952" s="73"/>
      <c r="Q952" s="70"/>
      <c r="R952" s="70"/>
      <c r="S952" s="75"/>
      <c r="T952" s="7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8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</row>
    <row r="953" spans="1:198" x14ac:dyDescent="0.15">
      <c r="A953" s="120"/>
      <c r="B953" s="81"/>
      <c r="C953" s="70"/>
      <c r="D953" s="62"/>
      <c r="E953" s="11"/>
      <c r="F953" s="12"/>
      <c r="G953" s="70"/>
      <c r="H953" s="70"/>
      <c r="I953" s="70"/>
      <c r="J953" s="69"/>
      <c r="K953" s="71"/>
      <c r="L953" s="72"/>
      <c r="M953" s="73"/>
      <c r="N953" s="74"/>
      <c r="O953" s="74"/>
      <c r="P953" s="73"/>
      <c r="Q953" s="70"/>
      <c r="R953" s="70"/>
      <c r="S953" s="75"/>
      <c r="T953" s="7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8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</row>
    <row r="954" spans="1:198" x14ac:dyDescent="0.15">
      <c r="A954" s="120"/>
      <c r="B954" s="81"/>
      <c r="C954" s="70"/>
      <c r="D954" s="62"/>
      <c r="E954" s="11"/>
      <c r="F954" s="12"/>
      <c r="G954" s="70"/>
      <c r="H954" s="70"/>
      <c r="I954" s="70"/>
      <c r="J954" s="69"/>
      <c r="K954" s="71"/>
      <c r="L954" s="72"/>
      <c r="M954" s="73"/>
      <c r="N954" s="74"/>
      <c r="O954" s="74"/>
      <c r="P954" s="73"/>
      <c r="Q954" s="70"/>
      <c r="R954" s="70"/>
      <c r="S954" s="75"/>
      <c r="T954" s="7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8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</row>
    <row r="955" spans="1:198" x14ac:dyDescent="0.15">
      <c r="A955" s="120"/>
      <c r="B955" s="81"/>
      <c r="C955" s="70"/>
      <c r="D955" s="62"/>
      <c r="E955" s="11"/>
      <c r="F955" s="12"/>
      <c r="G955" s="70"/>
      <c r="H955" s="70"/>
      <c r="I955" s="70"/>
      <c r="J955" s="69"/>
      <c r="K955" s="71"/>
      <c r="L955" s="72"/>
      <c r="M955" s="73"/>
      <c r="N955" s="74"/>
      <c r="O955" s="74"/>
      <c r="P955" s="73"/>
      <c r="Q955" s="70"/>
      <c r="R955" s="70"/>
      <c r="S955" s="75"/>
      <c r="T955" s="7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8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</row>
    <row r="956" spans="1:198" x14ac:dyDescent="0.15">
      <c r="A956" s="120"/>
      <c r="B956" s="81"/>
      <c r="C956" s="70"/>
      <c r="D956" s="62"/>
      <c r="E956" s="11"/>
      <c r="F956" s="12"/>
      <c r="G956" s="70"/>
      <c r="H956" s="70"/>
      <c r="I956" s="70"/>
      <c r="J956" s="69"/>
      <c r="K956" s="71"/>
      <c r="L956" s="72"/>
      <c r="M956" s="73"/>
      <c r="N956" s="74"/>
      <c r="O956" s="74"/>
      <c r="P956" s="73"/>
      <c r="Q956" s="70"/>
      <c r="R956" s="70"/>
      <c r="S956" s="75"/>
      <c r="T956" s="7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8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</row>
    <row r="957" spans="1:198" x14ac:dyDescent="0.15">
      <c r="A957" s="120"/>
      <c r="B957" s="81"/>
      <c r="C957" s="70"/>
      <c r="D957" s="62"/>
      <c r="E957" s="11"/>
      <c r="F957" s="12"/>
      <c r="G957" s="70"/>
      <c r="H957" s="70"/>
      <c r="I957" s="70"/>
      <c r="J957" s="69"/>
      <c r="K957" s="71"/>
      <c r="L957" s="72"/>
      <c r="M957" s="73"/>
      <c r="N957" s="74"/>
      <c r="O957" s="74"/>
      <c r="P957" s="73"/>
      <c r="Q957" s="70"/>
      <c r="R957" s="70"/>
      <c r="S957" s="75"/>
      <c r="T957" s="7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8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</row>
    <row r="958" spans="1:198" x14ac:dyDescent="0.15">
      <c r="A958" s="120"/>
      <c r="B958" s="81"/>
      <c r="C958" s="70"/>
      <c r="D958" s="62"/>
      <c r="E958" s="11"/>
      <c r="F958" s="12"/>
      <c r="G958" s="70"/>
      <c r="H958" s="70"/>
      <c r="I958" s="70"/>
      <c r="J958" s="69"/>
      <c r="K958" s="71"/>
      <c r="L958" s="72"/>
      <c r="M958" s="73"/>
      <c r="N958" s="74"/>
      <c r="O958" s="74"/>
      <c r="P958" s="73"/>
      <c r="Q958" s="70"/>
      <c r="R958" s="70"/>
      <c r="S958" s="75"/>
      <c r="T958" s="7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8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</row>
    <row r="959" spans="1:198" x14ac:dyDescent="0.15">
      <c r="A959" s="120"/>
      <c r="B959" s="81"/>
      <c r="C959" s="70"/>
      <c r="D959" s="62"/>
      <c r="E959" s="11"/>
      <c r="F959" s="12"/>
      <c r="G959" s="70"/>
      <c r="H959" s="70"/>
      <c r="I959" s="70"/>
      <c r="J959" s="69"/>
      <c r="K959" s="71"/>
      <c r="L959" s="72"/>
      <c r="M959" s="73"/>
      <c r="N959" s="74"/>
      <c r="O959" s="74"/>
      <c r="P959" s="73"/>
      <c r="Q959" s="70"/>
      <c r="R959" s="70"/>
      <c r="S959" s="75"/>
      <c r="T959" s="7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8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</row>
    <row r="960" spans="1:198" x14ac:dyDescent="0.15">
      <c r="A960" s="120"/>
      <c r="B960" s="81"/>
      <c r="C960" s="70"/>
      <c r="D960" s="62"/>
      <c r="E960" s="11"/>
      <c r="F960" s="12"/>
      <c r="G960" s="70"/>
      <c r="H960" s="70"/>
      <c r="I960" s="70"/>
      <c r="J960" s="69"/>
      <c r="K960" s="71"/>
      <c r="L960" s="72"/>
      <c r="M960" s="73"/>
      <c r="N960" s="74"/>
      <c r="O960" s="74"/>
      <c r="P960" s="73"/>
      <c r="Q960" s="70"/>
      <c r="R960" s="70"/>
      <c r="S960" s="75"/>
      <c r="T960" s="7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8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</row>
    <row r="961" spans="1:198" x14ac:dyDescent="0.15">
      <c r="A961" s="120"/>
      <c r="B961" s="81"/>
      <c r="C961" s="70"/>
      <c r="D961" s="62"/>
      <c r="E961" s="11"/>
      <c r="F961" s="12"/>
      <c r="G961" s="70"/>
      <c r="H961" s="70"/>
      <c r="I961" s="70"/>
      <c r="J961" s="69"/>
      <c r="K961" s="71"/>
      <c r="L961" s="72"/>
      <c r="M961" s="73"/>
      <c r="N961" s="74"/>
      <c r="O961" s="74"/>
      <c r="P961" s="73"/>
      <c r="Q961" s="70"/>
      <c r="R961" s="70"/>
      <c r="S961" s="75"/>
      <c r="T961" s="7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8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</row>
    <row r="962" spans="1:198" x14ac:dyDescent="0.15">
      <c r="A962" s="120"/>
      <c r="B962" s="81"/>
      <c r="C962" s="70"/>
      <c r="D962" s="62"/>
      <c r="E962" s="11"/>
      <c r="F962" s="12"/>
      <c r="G962" s="70"/>
      <c r="H962" s="70"/>
      <c r="I962" s="70"/>
      <c r="J962" s="69"/>
      <c r="K962" s="71"/>
      <c r="L962" s="72"/>
      <c r="M962" s="73"/>
      <c r="N962" s="74"/>
      <c r="O962" s="74"/>
      <c r="P962" s="73"/>
      <c r="Q962" s="70"/>
      <c r="R962" s="70"/>
      <c r="S962" s="75"/>
      <c r="T962" s="7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8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</row>
    <row r="963" spans="1:198" x14ac:dyDescent="0.15">
      <c r="A963" s="120"/>
      <c r="B963" s="81"/>
      <c r="C963" s="70"/>
      <c r="D963" s="62"/>
      <c r="E963" s="11"/>
      <c r="F963" s="12"/>
      <c r="G963" s="70"/>
      <c r="H963" s="70"/>
      <c r="I963" s="70"/>
      <c r="J963" s="69"/>
      <c r="K963" s="71"/>
      <c r="L963" s="72"/>
      <c r="M963" s="73"/>
      <c r="N963" s="74"/>
      <c r="O963" s="74"/>
      <c r="P963" s="73"/>
      <c r="Q963" s="70"/>
      <c r="R963" s="70"/>
      <c r="S963" s="75"/>
      <c r="T963" s="7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8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</row>
    <row r="964" spans="1:198" x14ac:dyDescent="0.15">
      <c r="A964" s="120"/>
      <c r="B964" s="81"/>
      <c r="C964" s="70"/>
      <c r="D964" s="62"/>
      <c r="E964" s="11"/>
      <c r="F964" s="12"/>
      <c r="G964" s="70"/>
      <c r="H964" s="70"/>
      <c r="I964" s="70"/>
      <c r="J964" s="69"/>
      <c r="K964" s="71"/>
      <c r="L964" s="72"/>
      <c r="M964" s="73"/>
      <c r="N964" s="74"/>
      <c r="O964" s="74"/>
      <c r="P964" s="73"/>
      <c r="Q964" s="70"/>
      <c r="R964" s="70"/>
      <c r="S964" s="75"/>
      <c r="T964" s="7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8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</row>
    <row r="965" spans="1:198" x14ac:dyDescent="0.15">
      <c r="A965" s="120"/>
      <c r="B965" s="81"/>
      <c r="C965" s="70"/>
      <c r="D965" s="62"/>
      <c r="E965" s="11"/>
      <c r="F965" s="12"/>
      <c r="G965" s="70"/>
      <c r="H965" s="70"/>
      <c r="I965" s="70"/>
      <c r="J965" s="69"/>
      <c r="K965" s="71"/>
      <c r="L965" s="72"/>
      <c r="M965" s="73"/>
      <c r="N965" s="74"/>
      <c r="O965" s="74"/>
      <c r="P965" s="73"/>
      <c r="Q965" s="70"/>
      <c r="R965" s="70"/>
      <c r="S965" s="75"/>
      <c r="T965" s="7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8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</row>
    <row r="966" spans="1:198" x14ac:dyDescent="0.15">
      <c r="A966" s="120"/>
      <c r="B966" s="81"/>
      <c r="C966" s="70"/>
      <c r="D966" s="62"/>
      <c r="E966" s="11"/>
      <c r="F966" s="12"/>
      <c r="G966" s="70"/>
      <c r="H966" s="70"/>
      <c r="I966" s="70"/>
      <c r="J966" s="69"/>
      <c r="K966" s="71"/>
      <c r="L966" s="72"/>
      <c r="M966" s="73"/>
      <c r="N966" s="74"/>
      <c r="O966" s="74"/>
      <c r="P966" s="73"/>
      <c r="Q966" s="70"/>
      <c r="R966" s="70"/>
      <c r="S966" s="75"/>
      <c r="T966" s="7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8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</row>
    <row r="967" spans="1:198" x14ac:dyDescent="0.15">
      <c r="A967" s="120"/>
      <c r="B967" s="81"/>
      <c r="C967" s="70"/>
      <c r="D967" s="62"/>
      <c r="E967" s="11"/>
      <c r="F967" s="12"/>
      <c r="G967" s="70"/>
      <c r="H967" s="70"/>
      <c r="I967" s="70"/>
      <c r="J967" s="69"/>
      <c r="K967" s="71"/>
      <c r="L967" s="72"/>
      <c r="M967" s="73"/>
      <c r="N967" s="74"/>
      <c r="O967" s="74"/>
      <c r="P967" s="73"/>
      <c r="Q967" s="70"/>
      <c r="R967" s="70"/>
      <c r="S967" s="75"/>
      <c r="T967" s="7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8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</row>
    <row r="968" spans="1:198" x14ac:dyDescent="0.15">
      <c r="A968" s="120"/>
      <c r="B968" s="81"/>
      <c r="C968" s="70"/>
      <c r="D968" s="62"/>
      <c r="E968" s="11"/>
      <c r="F968" s="12"/>
      <c r="G968" s="70"/>
      <c r="H968" s="70"/>
      <c r="I968" s="70"/>
      <c r="J968" s="69"/>
      <c r="K968" s="71"/>
      <c r="L968" s="72"/>
      <c r="M968" s="73"/>
      <c r="N968" s="74"/>
      <c r="O968" s="74"/>
      <c r="P968" s="73"/>
      <c r="Q968" s="70"/>
      <c r="R968" s="70"/>
      <c r="S968" s="75"/>
      <c r="T968" s="7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8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</row>
    <row r="969" spans="1:198" x14ac:dyDescent="0.15">
      <c r="A969" s="120"/>
      <c r="B969" s="81"/>
      <c r="C969" s="70"/>
      <c r="D969" s="62"/>
      <c r="E969" s="11"/>
      <c r="F969" s="12"/>
      <c r="G969" s="70"/>
      <c r="H969" s="70"/>
      <c r="I969" s="70"/>
      <c r="J969" s="69"/>
      <c r="K969" s="71"/>
      <c r="L969" s="72"/>
      <c r="M969" s="73"/>
      <c r="N969" s="74"/>
      <c r="O969" s="74"/>
      <c r="P969" s="73"/>
      <c r="Q969" s="70"/>
      <c r="R969" s="70"/>
      <c r="S969" s="75"/>
      <c r="T969" s="7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8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</row>
    <row r="970" spans="1:198" x14ac:dyDescent="0.15">
      <c r="A970" s="120"/>
      <c r="B970" s="81"/>
      <c r="C970" s="70"/>
      <c r="D970" s="62"/>
      <c r="E970" s="11"/>
      <c r="F970" s="12"/>
      <c r="G970" s="70"/>
      <c r="H970" s="70"/>
      <c r="I970" s="70"/>
      <c r="J970" s="69"/>
      <c r="K970" s="71"/>
      <c r="L970" s="72"/>
      <c r="M970" s="73"/>
      <c r="N970" s="74"/>
      <c r="O970" s="74"/>
      <c r="P970" s="73"/>
      <c r="Q970" s="70"/>
      <c r="R970" s="70"/>
      <c r="S970" s="75"/>
      <c r="T970" s="7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8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</row>
    <row r="971" spans="1:198" x14ac:dyDescent="0.15">
      <c r="A971" s="120"/>
      <c r="B971" s="81"/>
      <c r="C971" s="70"/>
      <c r="D971" s="62"/>
      <c r="E971" s="11"/>
      <c r="F971" s="12"/>
      <c r="G971" s="70"/>
      <c r="H971" s="70"/>
      <c r="I971" s="70"/>
      <c r="J971" s="69"/>
      <c r="K971" s="71"/>
      <c r="L971" s="72"/>
      <c r="M971" s="73"/>
      <c r="N971" s="74"/>
      <c r="O971" s="74"/>
      <c r="P971" s="73"/>
      <c r="Q971" s="70"/>
      <c r="R971" s="70"/>
      <c r="S971" s="75"/>
      <c r="T971" s="7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8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</row>
    <row r="972" spans="1:198" x14ac:dyDescent="0.15">
      <c r="A972" s="120"/>
      <c r="B972" s="81"/>
      <c r="C972" s="70"/>
      <c r="D972" s="62"/>
      <c r="E972" s="11"/>
      <c r="F972" s="12"/>
      <c r="G972" s="70"/>
      <c r="H972" s="70"/>
      <c r="I972" s="70"/>
      <c r="J972" s="69"/>
      <c r="K972" s="71"/>
      <c r="L972" s="72"/>
      <c r="M972" s="73"/>
      <c r="N972" s="74"/>
      <c r="O972" s="74"/>
      <c r="P972" s="73"/>
      <c r="Q972" s="70"/>
      <c r="R972" s="70"/>
      <c r="S972" s="75"/>
      <c r="T972" s="7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8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</row>
    <row r="973" spans="1:198" x14ac:dyDescent="0.15">
      <c r="A973" s="120"/>
      <c r="B973" s="81"/>
      <c r="C973" s="70"/>
      <c r="D973" s="62"/>
      <c r="E973" s="11"/>
      <c r="F973" s="12"/>
      <c r="G973" s="70"/>
      <c r="H973" s="70"/>
      <c r="I973" s="70"/>
      <c r="J973" s="69"/>
      <c r="K973" s="71"/>
      <c r="L973" s="72"/>
      <c r="M973" s="73"/>
      <c r="N973" s="74"/>
      <c r="O973" s="74"/>
      <c r="P973" s="73"/>
      <c r="Q973" s="70"/>
      <c r="R973" s="70"/>
      <c r="S973" s="75"/>
      <c r="T973" s="7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8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</row>
    <row r="974" spans="1:198" x14ac:dyDescent="0.15">
      <c r="A974" s="120"/>
      <c r="B974" s="81"/>
      <c r="C974" s="70"/>
      <c r="D974" s="62"/>
      <c r="E974" s="11"/>
      <c r="F974" s="12"/>
      <c r="G974" s="70"/>
      <c r="H974" s="70"/>
      <c r="I974" s="70"/>
      <c r="J974" s="69"/>
      <c r="K974" s="71"/>
      <c r="L974" s="72"/>
      <c r="M974" s="73"/>
      <c r="N974" s="74"/>
      <c r="O974" s="74"/>
      <c r="P974" s="73"/>
      <c r="Q974" s="70"/>
      <c r="R974" s="70"/>
      <c r="S974" s="75"/>
      <c r="T974" s="7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8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</row>
    <row r="975" spans="1:198" x14ac:dyDescent="0.15">
      <c r="A975" s="120"/>
      <c r="B975" s="81"/>
      <c r="C975" s="70"/>
      <c r="D975" s="62"/>
      <c r="E975" s="11"/>
      <c r="F975" s="12"/>
      <c r="G975" s="70"/>
      <c r="H975" s="70"/>
      <c r="I975" s="70"/>
      <c r="J975" s="69"/>
      <c r="K975" s="71"/>
      <c r="L975" s="72"/>
      <c r="M975" s="73"/>
      <c r="N975" s="74"/>
      <c r="O975" s="74"/>
      <c r="P975" s="73"/>
      <c r="Q975" s="70"/>
      <c r="R975" s="70"/>
      <c r="S975" s="75"/>
      <c r="T975" s="7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8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</row>
    <row r="976" spans="1:198" x14ac:dyDescent="0.15">
      <c r="A976" s="120"/>
      <c r="B976" s="81"/>
      <c r="C976" s="70"/>
      <c r="D976" s="62"/>
      <c r="E976" s="11"/>
      <c r="F976" s="12"/>
      <c r="G976" s="70"/>
      <c r="H976" s="70"/>
      <c r="I976" s="70"/>
      <c r="J976" s="69"/>
      <c r="K976" s="71"/>
      <c r="L976" s="72"/>
      <c r="M976" s="73"/>
      <c r="N976" s="74"/>
      <c r="O976" s="74"/>
      <c r="P976" s="73"/>
      <c r="Q976" s="70"/>
      <c r="R976" s="70"/>
      <c r="S976" s="75"/>
      <c r="T976" s="7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8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</row>
    <row r="977" spans="1:198" x14ac:dyDescent="0.15">
      <c r="A977" s="120"/>
      <c r="B977" s="81"/>
      <c r="C977" s="70"/>
      <c r="D977" s="62"/>
      <c r="E977" s="11"/>
      <c r="F977" s="12"/>
      <c r="G977" s="70"/>
      <c r="H977" s="70"/>
      <c r="I977" s="70"/>
      <c r="J977" s="69"/>
      <c r="K977" s="71"/>
      <c r="L977" s="72"/>
      <c r="M977" s="73"/>
      <c r="N977" s="74"/>
      <c r="O977" s="74"/>
      <c r="P977" s="73"/>
      <c r="Q977" s="70"/>
      <c r="R977" s="70"/>
      <c r="S977" s="75"/>
      <c r="T977" s="7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8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</row>
    <row r="978" spans="1:198" x14ac:dyDescent="0.15">
      <c r="A978" s="120"/>
      <c r="B978" s="81"/>
      <c r="C978" s="70"/>
      <c r="D978" s="62"/>
      <c r="E978" s="11"/>
      <c r="F978" s="12"/>
      <c r="G978" s="70"/>
      <c r="H978" s="70"/>
      <c r="I978" s="70"/>
      <c r="J978" s="69"/>
      <c r="K978" s="71"/>
      <c r="L978" s="72"/>
      <c r="M978" s="73"/>
      <c r="N978" s="74"/>
      <c r="O978" s="74"/>
      <c r="P978" s="73"/>
      <c r="Q978" s="70"/>
      <c r="R978" s="70"/>
      <c r="S978" s="75"/>
      <c r="T978" s="7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8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</row>
    <row r="979" spans="1:198" x14ac:dyDescent="0.15">
      <c r="A979" s="120"/>
      <c r="B979" s="81"/>
      <c r="C979" s="70"/>
      <c r="D979" s="62"/>
      <c r="E979" s="11"/>
      <c r="F979" s="12"/>
      <c r="G979" s="70"/>
      <c r="H979" s="70"/>
      <c r="I979" s="70"/>
      <c r="J979" s="69"/>
      <c r="K979" s="71"/>
      <c r="L979" s="72"/>
      <c r="M979" s="73"/>
      <c r="N979" s="74"/>
      <c r="O979" s="74"/>
      <c r="P979" s="73"/>
      <c r="Q979" s="70"/>
      <c r="R979" s="70"/>
      <c r="S979" s="75"/>
      <c r="T979" s="7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8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</row>
    <row r="980" spans="1:198" x14ac:dyDescent="0.15">
      <c r="A980" s="120"/>
      <c r="B980" s="81"/>
      <c r="C980" s="70"/>
      <c r="D980" s="62"/>
      <c r="E980" s="11"/>
      <c r="F980" s="12"/>
      <c r="G980" s="70"/>
      <c r="H980" s="70"/>
      <c r="I980" s="70"/>
      <c r="J980" s="69"/>
      <c r="K980" s="71"/>
      <c r="L980" s="72"/>
      <c r="M980" s="73"/>
      <c r="N980" s="74"/>
      <c r="O980" s="74"/>
      <c r="P980" s="73"/>
      <c r="Q980" s="70"/>
      <c r="R980" s="70"/>
      <c r="S980" s="75"/>
      <c r="T980" s="7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8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</row>
    <row r="981" spans="1:198" x14ac:dyDescent="0.15">
      <c r="A981" s="120"/>
      <c r="B981" s="81"/>
      <c r="C981" s="70"/>
      <c r="D981" s="62"/>
      <c r="E981" s="11"/>
      <c r="F981" s="12"/>
      <c r="G981" s="70"/>
      <c r="H981" s="70"/>
      <c r="I981" s="70"/>
      <c r="J981" s="69"/>
      <c r="K981" s="71"/>
      <c r="L981" s="72"/>
      <c r="M981" s="73"/>
      <c r="N981" s="74"/>
      <c r="O981" s="74"/>
      <c r="P981" s="73"/>
      <c r="Q981" s="70"/>
      <c r="R981" s="70"/>
      <c r="S981" s="75"/>
      <c r="T981" s="7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8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</row>
    <row r="982" spans="1:198" x14ac:dyDescent="0.15">
      <c r="A982" s="120"/>
      <c r="B982" s="81"/>
      <c r="C982" s="70"/>
      <c r="D982" s="62"/>
      <c r="E982" s="11"/>
      <c r="F982" s="12"/>
      <c r="G982" s="70"/>
      <c r="H982" s="70"/>
      <c r="I982" s="70"/>
      <c r="J982" s="69"/>
      <c r="K982" s="71"/>
      <c r="L982" s="72"/>
      <c r="M982" s="73"/>
      <c r="N982" s="74"/>
      <c r="O982" s="74"/>
      <c r="P982" s="73"/>
      <c r="Q982" s="70"/>
      <c r="R982" s="70"/>
      <c r="S982" s="75"/>
      <c r="T982" s="7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8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</row>
    <row r="983" spans="1:198" x14ac:dyDescent="0.15">
      <c r="A983" s="120"/>
      <c r="B983" s="81"/>
      <c r="C983" s="70"/>
      <c r="D983" s="62"/>
      <c r="E983" s="11"/>
      <c r="F983" s="12"/>
      <c r="G983" s="70"/>
      <c r="H983" s="70"/>
      <c r="I983" s="70"/>
      <c r="J983" s="69"/>
      <c r="K983" s="71"/>
      <c r="L983" s="72"/>
      <c r="M983" s="73"/>
      <c r="N983" s="74"/>
      <c r="O983" s="74"/>
      <c r="P983" s="73"/>
      <c r="Q983" s="70"/>
      <c r="R983" s="70"/>
      <c r="S983" s="75"/>
      <c r="T983" s="7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8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</row>
    <row r="984" spans="1:198" x14ac:dyDescent="0.15">
      <c r="A984" s="120"/>
      <c r="B984" s="81"/>
      <c r="C984" s="70"/>
      <c r="D984" s="62"/>
      <c r="E984" s="11"/>
      <c r="F984" s="12"/>
      <c r="G984" s="70"/>
      <c r="H984" s="70"/>
      <c r="I984" s="70"/>
      <c r="J984" s="69"/>
      <c r="K984" s="71"/>
      <c r="L984" s="72"/>
      <c r="M984" s="73"/>
      <c r="N984" s="74"/>
      <c r="O984" s="74"/>
      <c r="P984" s="73"/>
      <c r="Q984" s="70"/>
      <c r="R984" s="70"/>
      <c r="S984" s="75"/>
      <c r="T984" s="7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8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</row>
    <row r="985" spans="1:198" x14ac:dyDescent="0.15">
      <c r="A985" s="120"/>
      <c r="B985" s="81"/>
      <c r="C985" s="70"/>
      <c r="D985" s="62"/>
      <c r="E985" s="11"/>
      <c r="F985" s="12"/>
      <c r="G985" s="70"/>
      <c r="H985" s="70"/>
      <c r="I985" s="70"/>
      <c r="J985" s="69"/>
      <c r="K985" s="71"/>
      <c r="L985" s="72"/>
      <c r="M985" s="73"/>
      <c r="N985" s="74"/>
      <c r="O985" s="74"/>
      <c r="P985" s="73"/>
      <c r="Q985" s="70"/>
      <c r="R985" s="70"/>
      <c r="S985" s="75"/>
      <c r="T985" s="7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8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</row>
    <row r="986" spans="1:198" x14ac:dyDescent="0.15">
      <c r="A986" s="68"/>
      <c r="B986" s="81"/>
      <c r="C986" s="70"/>
      <c r="D986" s="70"/>
      <c r="E986" s="69"/>
      <c r="F986" s="70"/>
      <c r="G986" s="70"/>
      <c r="H986" s="70"/>
      <c r="I986" s="70"/>
      <c r="J986" s="69"/>
      <c r="K986" s="71"/>
      <c r="L986" s="72"/>
      <c r="M986" s="73"/>
      <c r="N986" s="74"/>
      <c r="O986" s="74"/>
      <c r="P986" s="73"/>
      <c r="Q986" s="70"/>
      <c r="R986" s="70"/>
      <c r="S986" s="75"/>
      <c r="T986" s="7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8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</row>
    <row r="987" spans="1:198" x14ac:dyDescent="0.15">
      <c r="A987" s="68"/>
      <c r="B987" s="81"/>
      <c r="C987" s="70"/>
      <c r="D987" s="70"/>
      <c r="E987" s="69"/>
      <c r="F987" s="70"/>
      <c r="G987" s="70"/>
      <c r="H987" s="70"/>
      <c r="I987" s="70"/>
      <c r="J987" s="69"/>
      <c r="K987" s="71"/>
      <c r="L987" s="72"/>
      <c r="M987" s="73"/>
      <c r="N987" s="74"/>
      <c r="O987" s="74"/>
      <c r="P987" s="73"/>
      <c r="Q987" s="70"/>
      <c r="R987" s="70"/>
      <c r="S987" s="75"/>
      <c r="T987" s="7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8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</row>
    <row r="988" spans="1:198" x14ac:dyDescent="0.15">
      <c r="A988" s="68"/>
      <c r="B988" s="81"/>
      <c r="C988" s="70"/>
      <c r="D988" s="70"/>
      <c r="E988" s="69"/>
      <c r="F988" s="70"/>
      <c r="G988" s="70"/>
      <c r="H988" s="70"/>
      <c r="I988" s="70"/>
      <c r="J988" s="69"/>
      <c r="K988" s="71"/>
      <c r="L988" s="72"/>
      <c r="M988" s="73"/>
      <c r="N988" s="74"/>
      <c r="O988" s="74"/>
      <c r="P988" s="73"/>
      <c r="Q988" s="70"/>
      <c r="R988" s="70"/>
      <c r="S988" s="75"/>
      <c r="T988" s="7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8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</row>
    <row r="989" spans="1:198" x14ac:dyDescent="0.15">
      <c r="A989" s="68"/>
      <c r="B989" s="81"/>
      <c r="C989" s="70"/>
      <c r="D989" s="70"/>
      <c r="E989" s="69"/>
      <c r="F989" s="70"/>
      <c r="G989" s="70"/>
      <c r="H989" s="70"/>
      <c r="I989" s="70"/>
      <c r="J989" s="69"/>
      <c r="K989" s="71"/>
      <c r="L989" s="72"/>
      <c r="M989" s="73"/>
      <c r="N989" s="74"/>
      <c r="O989" s="74"/>
      <c r="P989" s="73"/>
      <c r="Q989" s="70"/>
      <c r="R989" s="70"/>
      <c r="S989" s="75"/>
      <c r="T989" s="7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8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</row>
    <row r="990" spans="1:198" x14ac:dyDescent="0.15">
      <c r="A990" s="68"/>
      <c r="B990" s="81"/>
      <c r="C990" s="70"/>
      <c r="D990" s="70"/>
      <c r="E990" s="69"/>
      <c r="F990" s="70"/>
      <c r="G990" s="70"/>
      <c r="H990" s="70"/>
      <c r="I990" s="70"/>
      <c r="J990" s="69"/>
      <c r="K990" s="71"/>
      <c r="L990" s="72"/>
      <c r="M990" s="73"/>
      <c r="N990" s="74"/>
      <c r="O990" s="74"/>
      <c r="P990" s="73"/>
      <c r="Q990" s="70"/>
      <c r="R990" s="70"/>
      <c r="S990" s="75"/>
      <c r="T990" s="7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8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</row>
    <row r="991" spans="1:198" x14ac:dyDescent="0.15">
      <c r="A991" s="68"/>
      <c r="B991" s="81"/>
      <c r="C991" s="70"/>
      <c r="D991" s="70"/>
      <c r="E991" s="69"/>
      <c r="F991" s="70"/>
      <c r="G991" s="70"/>
      <c r="H991" s="70"/>
      <c r="I991" s="70"/>
      <c r="J991" s="69"/>
      <c r="K991" s="71"/>
      <c r="L991" s="72"/>
      <c r="M991" s="73"/>
      <c r="N991" s="74"/>
      <c r="O991" s="74"/>
      <c r="P991" s="73"/>
      <c r="Q991" s="70"/>
      <c r="R991" s="70"/>
      <c r="S991" s="75"/>
      <c r="T991" s="7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8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</row>
    <row r="992" spans="1:198" x14ac:dyDescent="0.15">
      <c r="A992" s="68"/>
      <c r="B992" s="81"/>
      <c r="C992" s="70"/>
      <c r="D992" s="70"/>
      <c r="E992" s="69"/>
      <c r="F992" s="70"/>
      <c r="G992" s="70"/>
      <c r="H992" s="70"/>
      <c r="I992" s="70"/>
      <c r="J992" s="69"/>
      <c r="K992" s="71"/>
      <c r="L992" s="72"/>
      <c r="M992" s="73"/>
      <c r="N992" s="74"/>
      <c r="O992" s="74"/>
      <c r="P992" s="73"/>
      <c r="Q992" s="70"/>
      <c r="R992" s="70"/>
      <c r="S992" s="75"/>
      <c r="T992" s="7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8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</row>
    <row r="993" spans="1:198" x14ac:dyDescent="0.15">
      <c r="A993" s="68"/>
      <c r="B993" s="81"/>
      <c r="C993" s="70"/>
      <c r="D993" s="70"/>
      <c r="E993" s="69"/>
      <c r="F993" s="70"/>
      <c r="G993" s="70"/>
      <c r="H993" s="70"/>
      <c r="I993" s="70"/>
      <c r="J993" s="69"/>
      <c r="K993" s="71"/>
      <c r="L993" s="72"/>
      <c r="M993" s="73"/>
      <c r="N993" s="74"/>
      <c r="O993" s="74"/>
      <c r="P993" s="73"/>
      <c r="Q993" s="70"/>
      <c r="R993" s="70"/>
      <c r="S993" s="75"/>
      <c r="T993" s="7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8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</row>
    <row r="994" spans="1:198" x14ac:dyDescent="0.15">
      <c r="A994" s="68"/>
      <c r="B994" s="81"/>
      <c r="C994" s="70"/>
      <c r="D994" s="70"/>
      <c r="E994" s="69"/>
      <c r="F994" s="70"/>
      <c r="G994" s="70"/>
      <c r="H994" s="70"/>
      <c r="I994" s="70"/>
      <c r="J994" s="69"/>
      <c r="K994" s="71"/>
      <c r="L994" s="72"/>
      <c r="M994" s="73"/>
      <c r="N994" s="74"/>
      <c r="O994" s="74"/>
      <c r="P994" s="73"/>
      <c r="Q994" s="70"/>
      <c r="R994" s="70"/>
      <c r="S994" s="75"/>
      <c r="T994" s="7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8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</row>
    <row r="995" spans="1:198" x14ac:dyDescent="0.15">
      <c r="A995" s="68"/>
      <c r="B995" s="81"/>
      <c r="C995" s="70"/>
      <c r="D995" s="70"/>
      <c r="E995" s="69"/>
      <c r="F995" s="70"/>
      <c r="G995" s="70"/>
      <c r="H995" s="70"/>
      <c r="I995" s="70"/>
      <c r="J995" s="69"/>
      <c r="K995" s="71"/>
      <c r="L995" s="72"/>
      <c r="M995" s="73"/>
      <c r="N995" s="74"/>
      <c r="O995" s="74"/>
      <c r="P995" s="73"/>
      <c r="Q995" s="70"/>
      <c r="R995" s="70"/>
      <c r="S995" s="75"/>
      <c r="T995" s="7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8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</row>
    <row r="996" spans="1:198" x14ac:dyDescent="0.15">
      <c r="A996" s="68"/>
      <c r="B996" s="81"/>
      <c r="C996" s="70"/>
      <c r="D996" s="70"/>
      <c r="E996" s="69"/>
      <c r="F996" s="70"/>
      <c r="G996" s="70"/>
      <c r="H996" s="70"/>
      <c r="I996" s="70"/>
      <c r="J996" s="69"/>
      <c r="K996" s="71"/>
      <c r="L996" s="72"/>
      <c r="M996" s="73"/>
      <c r="N996" s="74"/>
      <c r="O996" s="74"/>
      <c r="P996" s="73"/>
      <c r="Q996" s="70"/>
      <c r="R996" s="70"/>
      <c r="S996" s="75"/>
      <c r="T996" s="7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8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</row>
    <row r="997" spans="1:198" x14ac:dyDescent="0.15">
      <c r="A997" s="68"/>
      <c r="B997" s="81"/>
      <c r="C997" s="70"/>
      <c r="D997" s="70"/>
      <c r="E997" s="69"/>
      <c r="F997" s="70"/>
      <c r="G997" s="70"/>
      <c r="H997" s="70"/>
      <c r="I997" s="70"/>
      <c r="J997" s="69"/>
      <c r="K997" s="71"/>
      <c r="L997" s="72"/>
      <c r="M997" s="73"/>
      <c r="N997" s="74"/>
      <c r="O997" s="74"/>
      <c r="P997" s="73"/>
      <c r="Q997" s="70"/>
      <c r="R997" s="70"/>
      <c r="S997" s="75"/>
      <c r="T997" s="7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8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</row>
    <row r="998" spans="1:198" x14ac:dyDescent="0.15">
      <c r="A998" s="68"/>
      <c r="B998" s="81"/>
      <c r="C998" s="70"/>
      <c r="D998" s="70"/>
      <c r="E998" s="69"/>
      <c r="F998" s="70"/>
      <c r="G998" s="70"/>
      <c r="H998" s="70"/>
      <c r="I998" s="70"/>
      <c r="J998" s="69"/>
      <c r="K998" s="71"/>
      <c r="L998" s="72"/>
      <c r="M998" s="73"/>
      <c r="N998" s="74"/>
      <c r="O998" s="74"/>
      <c r="P998" s="73"/>
      <c r="Q998" s="70"/>
      <c r="R998" s="70"/>
      <c r="S998" s="75"/>
      <c r="T998" s="7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8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</row>
    <row r="999" spans="1:198" x14ac:dyDescent="0.15">
      <c r="A999" s="68"/>
      <c r="B999" s="81"/>
      <c r="C999" s="70"/>
      <c r="D999" s="70"/>
      <c r="E999" s="69"/>
      <c r="F999" s="70"/>
      <c r="G999" s="70"/>
      <c r="H999" s="70"/>
      <c r="I999" s="70"/>
      <c r="J999" s="69"/>
      <c r="K999" s="71"/>
      <c r="L999" s="72"/>
      <c r="M999" s="73"/>
      <c r="N999" s="74"/>
      <c r="O999" s="74"/>
      <c r="P999" s="73"/>
      <c r="Q999" s="70"/>
      <c r="R999" s="70"/>
      <c r="S999" s="75"/>
      <c r="T999" s="7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8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</row>
    <row r="1000" spans="1:198" x14ac:dyDescent="0.15">
      <c r="A1000" s="68"/>
      <c r="B1000" s="81"/>
      <c r="C1000" s="70"/>
      <c r="D1000" s="70"/>
      <c r="E1000" s="69"/>
      <c r="F1000" s="70"/>
      <c r="G1000" s="70"/>
      <c r="H1000" s="70"/>
      <c r="I1000" s="70"/>
      <c r="J1000" s="69"/>
      <c r="K1000" s="71"/>
      <c r="L1000" s="72"/>
      <c r="M1000" s="73"/>
      <c r="N1000" s="74"/>
      <c r="O1000" s="74"/>
      <c r="P1000" s="73"/>
      <c r="Q1000" s="70"/>
      <c r="R1000" s="70"/>
      <c r="S1000" s="75"/>
      <c r="T1000" s="7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8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</row>
    <row r="1001" spans="1:198" x14ac:dyDescent="0.15">
      <c r="A1001" s="68"/>
      <c r="B1001" s="81"/>
      <c r="C1001" s="70"/>
      <c r="D1001" s="70"/>
      <c r="E1001" s="69"/>
      <c r="F1001" s="70"/>
      <c r="G1001" s="70"/>
      <c r="H1001" s="70"/>
      <c r="I1001" s="70"/>
      <c r="J1001" s="69"/>
      <c r="K1001" s="71"/>
      <c r="L1001" s="72"/>
      <c r="M1001" s="73"/>
      <c r="N1001" s="74"/>
      <c r="O1001" s="74"/>
      <c r="P1001" s="73"/>
      <c r="Q1001" s="70"/>
      <c r="R1001" s="70"/>
      <c r="S1001" s="75"/>
      <c r="T1001" s="7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8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</row>
    <row r="1002" spans="1:198" x14ac:dyDescent="0.15">
      <c r="A1002" s="68"/>
      <c r="B1002" s="81"/>
      <c r="C1002" s="70"/>
      <c r="D1002" s="70"/>
      <c r="E1002" s="69"/>
      <c r="F1002" s="70"/>
      <c r="G1002" s="70"/>
      <c r="H1002" s="70"/>
      <c r="I1002" s="70"/>
      <c r="J1002" s="69"/>
      <c r="K1002" s="71"/>
      <c r="L1002" s="72"/>
      <c r="M1002" s="73"/>
      <c r="N1002" s="74"/>
      <c r="O1002" s="74"/>
      <c r="P1002" s="73"/>
      <c r="Q1002" s="70"/>
      <c r="R1002" s="70"/>
      <c r="S1002" s="75"/>
      <c r="T1002" s="7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8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</row>
    <row r="1003" spans="1:198" x14ac:dyDescent="0.15">
      <c r="A1003" s="68"/>
      <c r="B1003" s="81"/>
      <c r="C1003" s="70"/>
      <c r="D1003" s="70"/>
      <c r="E1003" s="69"/>
      <c r="F1003" s="70"/>
      <c r="G1003" s="70"/>
      <c r="H1003" s="70"/>
      <c r="I1003" s="70"/>
      <c r="J1003" s="69"/>
      <c r="K1003" s="71"/>
      <c r="L1003" s="72"/>
      <c r="M1003" s="73"/>
      <c r="N1003" s="74"/>
      <c r="O1003" s="74"/>
      <c r="P1003" s="73"/>
      <c r="Q1003" s="70"/>
      <c r="R1003" s="70"/>
      <c r="S1003" s="75"/>
      <c r="T1003" s="7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8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</row>
    <row r="1004" spans="1:198" x14ac:dyDescent="0.15">
      <c r="A1004" s="68"/>
      <c r="B1004" s="81"/>
      <c r="C1004" s="70"/>
      <c r="D1004" s="70"/>
      <c r="E1004" s="69"/>
      <c r="F1004" s="70"/>
      <c r="G1004" s="70"/>
      <c r="H1004" s="70"/>
      <c r="I1004" s="70"/>
      <c r="J1004" s="69"/>
      <c r="K1004" s="71"/>
      <c r="L1004" s="72"/>
      <c r="M1004" s="73"/>
      <c r="N1004" s="74"/>
      <c r="O1004" s="74"/>
      <c r="P1004" s="73"/>
      <c r="Q1004" s="70"/>
      <c r="R1004" s="70"/>
      <c r="S1004" s="75"/>
      <c r="T1004" s="7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8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</row>
    <row r="1005" spans="1:198" x14ac:dyDescent="0.15">
      <c r="A1005" s="68"/>
      <c r="B1005" s="81"/>
      <c r="C1005" s="70"/>
      <c r="D1005" s="70"/>
      <c r="E1005" s="69"/>
      <c r="F1005" s="70"/>
      <c r="G1005" s="70"/>
      <c r="H1005" s="70"/>
      <c r="I1005" s="70"/>
      <c r="J1005" s="69"/>
      <c r="K1005" s="71"/>
      <c r="L1005" s="72"/>
      <c r="M1005" s="73"/>
      <c r="N1005" s="74"/>
      <c r="O1005" s="74"/>
      <c r="P1005" s="73"/>
      <c r="Q1005" s="70"/>
      <c r="R1005" s="70"/>
      <c r="S1005" s="75"/>
      <c r="T1005" s="7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8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</row>
    <row r="1006" spans="1:198" x14ac:dyDescent="0.15">
      <c r="A1006" s="68"/>
      <c r="B1006" s="81"/>
      <c r="C1006" s="70"/>
      <c r="D1006" s="70"/>
      <c r="E1006" s="69"/>
      <c r="F1006" s="70"/>
      <c r="G1006" s="70"/>
      <c r="H1006" s="70"/>
      <c r="I1006" s="70"/>
      <c r="J1006" s="69"/>
      <c r="K1006" s="71"/>
      <c r="L1006" s="72"/>
      <c r="M1006" s="73"/>
      <c r="N1006" s="74"/>
      <c r="O1006" s="74"/>
      <c r="P1006" s="73"/>
      <c r="Q1006" s="70"/>
      <c r="R1006" s="70"/>
      <c r="S1006" s="75"/>
      <c r="T1006" s="7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8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</row>
    <row r="1007" spans="1:198" x14ac:dyDescent="0.15">
      <c r="A1007" s="68"/>
      <c r="B1007" s="81"/>
      <c r="C1007" s="70"/>
      <c r="D1007" s="70"/>
      <c r="E1007" s="69"/>
      <c r="F1007" s="70"/>
      <c r="G1007" s="70"/>
      <c r="H1007" s="70"/>
      <c r="I1007" s="70"/>
      <c r="J1007" s="69"/>
      <c r="K1007" s="71"/>
      <c r="L1007" s="72"/>
      <c r="M1007" s="73"/>
      <c r="N1007" s="74"/>
      <c r="O1007" s="74"/>
      <c r="P1007" s="73"/>
      <c r="Q1007" s="70"/>
      <c r="R1007" s="70"/>
      <c r="S1007" s="75"/>
      <c r="T1007" s="7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8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</row>
    <row r="1008" spans="1:198" x14ac:dyDescent="0.15">
      <c r="A1008" s="68"/>
      <c r="B1008" s="81"/>
      <c r="C1008" s="70"/>
      <c r="D1008" s="70"/>
      <c r="E1008" s="69"/>
      <c r="F1008" s="70"/>
      <c r="G1008" s="70"/>
      <c r="H1008" s="70"/>
      <c r="I1008" s="70"/>
      <c r="J1008" s="69"/>
      <c r="K1008" s="71"/>
      <c r="L1008" s="72"/>
      <c r="M1008" s="73"/>
      <c r="N1008" s="74"/>
      <c r="O1008" s="74"/>
      <c r="P1008" s="73"/>
      <c r="Q1008" s="70"/>
      <c r="R1008" s="70"/>
      <c r="S1008" s="75"/>
      <c r="T1008" s="7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8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</row>
    <row r="1009" spans="1:198" x14ac:dyDescent="0.15">
      <c r="A1009" s="68"/>
      <c r="B1009" s="81"/>
      <c r="C1009" s="70"/>
      <c r="D1009" s="70"/>
      <c r="E1009" s="69"/>
      <c r="F1009" s="70"/>
      <c r="G1009" s="70"/>
      <c r="H1009" s="70"/>
      <c r="I1009" s="70"/>
      <c r="J1009" s="69"/>
      <c r="K1009" s="71"/>
      <c r="L1009" s="72"/>
      <c r="M1009" s="73"/>
      <c r="N1009" s="74"/>
      <c r="O1009" s="74"/>
      <c r="P1009" s="73"/>
      <c r="Q1009" s="70"/>
      <c r="R1009" s="70"/>
      <c r="S1009" s="75"/>
      <c r="T1009" s="7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8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</row>
    <row r="1010" spans="1:198" x14ac:dyDescent="0.15">
      <c r="A1010" s="68"/>
      <c r="B1010" s="81"/>
      <c r="C1010" s="70"/>
      <c r="D1010" s="70"/>
      <c r="E1010" s="69"/>
      <c r="F1010" s="70"/>
      <c r="G1010" s="70"/>
      <c r="H1010" s="70"/>
      <c r="I1010" s="70"/>
      <c r="J1010" s="69"/>
      <c r="K1010" s="71"/>
      <c r="L1010" s="72"/>
      <c r="M1010" s="73"/>
      <c r="N1010" s="74"/>
      <c r="O1010" s="74"/>
      <c r="P1010" s="73"/>
      <c r="Q1010" s="70"/>
      <c r="R1010" s="70"/>
      <c r="S1010" s="75"/>
      <c r="T1010" s="7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8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</row>
    <row r="1011" spans="1:198" x14ac:dyDescent="0.15">
      <c r="A1011" s="68"/>
      <c r="B1011" s="81"/>
      <c r="C1011" s="70"/>
      <c r="D1011" s="70"/>
      <c r="E1011" s="69"/>
      <c r="F1011" s="70"/>
      <c r="G1011" s="70"/>
      <c r="H1011" s="70"/>
      <c r="I1011" s="70"/>
      <c r="J1011" s="69"/>
      <c r="K1011" s="71"/>
      <c r="L1011" s="72"/>
      <c r="M1011" s="73"/>
      <c r="N1011" s="74"/>
      <c r="O1011" s="74"/>
      <c r="P1011" s="73"/>
      <c r="Q1011" s="70"/>
      <c r="R1011" s="70"/>
      <c r="S1011" s="75"/>
      <c r="T1011" s="7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8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</row>
    <row r="1012" spans="1:198" x14ac:dyDescent="0.15">
      <c r="A1012" s="68"/>
      <c r="B1012" s="81"/>
      <c r="C1012" s="70"/>
      <c r="D1012" s="70"/>
      <c r="E1012" s="69"/>
      <c r="F1012" s="70"/>
      <c r="G1012" s="70"/>
      <c r="H1012" s="70"/>
      <c r="I1012" s="70"/>
      <c r="J1012" s="69"/>
      <c r="K1012" s="71"/>
      <c r="L1012" s="72"/>
      <c r="M1012" s="73"/>
      <c r="N1012" s="74"/>
      <c r="O1012" s="74"/>
      <c r="P1012" s="73"/>
      <c r="Q1012" s="70"/>
      <c r="R1012" s="70"/>
      <c r="S1012" s="75"/>
      <c r="T1012" s="7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8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</row>
    <row r="1013" spans="1:198" x14ac:dyDescent="0.15">
      <c r="A1013" s="68"/>
      <c r="B1013" s="81"/>
      <c r="C1013" s="70"/>
      <c r="D1013" s="70"/>
      <c r="E1013" s="69"/>
      <c r="F1013" s="70"/>
      <c r="G1013" s="70"/>
      <c r="H1013" s="70"/>
      <c r="I1013" s="70"/>
      <c r="J1013" s="69"/>
      <c r="K1013" s="71"/>
      <c r="L1013" s="72"/>
      <c r="M1013" s="73"/>
      <c r="N1013" s="74"/>
      <c r="O1013" s="74"/>
      <c r="P1013" s="73"/>
      <c r="Q1013" s="70"/>
      <c r="R1013" s="70"/>
      <c r="S1013" s="75"/>
      <c r="T1013" s="7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8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</row>
    <row r="1014" spans="1:198" x14ac:dyDescent="0.15">
      <c r="A1014" s="68"/>
      <c r="B1014" s="81"/>
      <c r="C1014" s="70"/>
      <c r="D1014" s="70"/>
      <c r="E1014" s="69"/>
      <c r="F1014" s="70"/>
      <c r="G1014" s="70"/>
      <c r="H1014" s="70"/>
      <c r="I1014" s="70"/>
      <c r="J1014" s="69"/>
      <c r="K1014" s="71"/>
      <c r="L1014" s="72"/>
      <c r="M1014" s="73"/>
      <c r="N1014" s="74"/>
      <c r="O1014" s="74"/>
      <c r="P1014" s="73"/>
      <c r="Q1014" s="70"/>
      <c r="R1014" s="70"/>
      <c r="S1014" s="75"/>
      <c r="T1014" s="7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8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</row>
    <row r="1015" spans="1:198" x14ac:dyDescent="0.15">
      <c r="A1015" s="68"/>
      <c r="B1015" s="81"/>
      <c r="C1015" s="70"/>
      <c r="D1015" s="70"/>
      <c r="E1015" s="69"/>
      <c r="F1015" s="70"/>
      <c r="G1015" s="70"/>
      <c r="H1015" s="70"/>
      <c r="I1015" s="70"/>
      <c r="J1015" s="69"/>
      <c r="K1015" s="71"/>
      <c r="L1015" s="72"/>
      <c r="M1015" s="73"/>
      <c r="N1015" s="74"/>
      <c r="O1015" s="74"/>
      <c r="P1015" s="73"/>
      <c r="Q1015" s="70"/>
      <c r="R1015" s="70"/>
      <c r="S1015" s="75"/>
      <c r="T1015" s="7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8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</row>
    <row r="1016" spans="1:198" x14ac:dyDescent="0.15">
      <c r="A1016" s="68"/>
      <c r="B1016" s="81"/>
      <c r="C1016" s="70"/>
      <c r="D1016" s="70"/>
      <c r="E1016" s="69"/>
      <c r="F1016" s="70"/>
      <c r="G1016" s="70"/>
      <c r="H1016" s="70"/>
      <c r="I1016" s="70"/>
      <c r="J1016" s="69"/>
      <c r="K1016" s="71"/>
      <c r="L1016" s="72"/>
      <c r="M1016" s="73"/>
      <c r="N1016" s="74"/>
      <c r="O1016" s="74"/>
      <c r="P1016" s="73"/>
      <c r="Q1016" s="70"/>
      <c r="R1016" s="70"/>
      <c r="S1016" s="75"/>
      <c r="T1016" s="7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8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</row>
    <row r="1017" spans="1:198" x14ac:dyDescent="0.15">
      <c r="A1017" s="68"/>
      <c r="B1017" s="81"/>
      <c r="C1017" s="70"/>
      <c r="D1017" s="70"/>
      <c r="E1017" s="69"/>
      <c r="F1017" s="70"/>
      <c r="G1017" s="70"/>
      <c r="H1017" s="70"/>
      <c r="I1017" s="70"/>
      <c r="J1017" s="69"/>
      <c r="K1017" s="71"/>
      <c r="L1017" s="72"/>
      <c r="M1017" s="73"/>
      <c r="N1017" s="74"/>
      <c r="O1017" s="74"/>
      <c r="P1017" s="73"/>
      <c r="Q1017" s="70"/>
      <c r="R1017" s="70"/>
      <c r="S1017" s="75"/>
      <c r="T1017" s="7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8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</row>
    <row r="1018" spans="1:198" x14ac:dyDescent="0.15">
      <c r="A1018" s="68"/>
      <c r="B1018" s="81"/>
      <c r="C1018" s="70"/>
      <c r="D1018" s="70"/>
      <c r="E1018" s="69"/>
      <c r="F1018" s="70"/>
      <c r="G1018" s="70"/>
      <c r="H1018" s="70"/>
      <c r="I1018" s="70"/>
      <c r="J1018" s="69"/>
      <c r="K1018" s="71"/>
      <c r="L1018" s="72"/>
      <c r="M1018" s="73"/>
      <c r="N1018" s="74"/>
      <c r="O1018" s="74"/>
      <c r="P1018" s="73"/>
      <c r="Q1018" s="70"/>
      <c r="R1018" s="70"/>
      <c r="S1018" s="75"/>
      <c r="T1018" s="7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8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</row>
    <row r="1019" spans="1:198" x14ac:dyDescent="0.15">
      <c r="A1019" s="68"/>
      <c r="B1019" s="81"/>
      <c r="C1019" s="70"/>
      <c r="D1019" s="70"/>
      <c r="E1019" s="69"/>
      <c r="F1019" s="70"/>
      <c r="G1019" s="70"/>
      <c r="H1019" s="70"/>
      <c r="I1019" s="70"/>
      <c r="J1019" s="69"/>
      <c r="K1019" s="71"/>
      <c r="L1019" s="72"/>
      <c r="M1019" s="73"/>
      <c r="N1019" s="74"/>
      <c r="O1019" s="74"/>
      <c r="P1019" s="73"/>
      <c r="Q1019" s="70"/>
      <c r="R1019" s="70"/>
      <c r="S1019" s="75"/>
      <c r="T1019" s="7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8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</row>
    <row r="1020" spans="1:198" x14ac:dyDescent="0.15">
      <c r="A1020" s="68"/>
      <c r="B1020" s="81"/>
      <c r="C1020" s="70"/>
      <c r="D1020" s="70"/>
      <c r="E1020" s="69"/>
      <c r="F1020" s="70"/>
      <c r="G1020" s="70"/>
      <c r="H1020" s="70"/>
      <c r="I1020" s="70"/>
      <c r="J1020" s="69"/>
      <c r="K1020" s="71"/>
      <c r="L1020" s="72"/>
      <c r="M1020" s="73"/>
      <c r="N1020" s="74"/>
      <c r="O1020" s="74"/>
      <c r="P1020" s="73"/>
      <c r="Q1020" s="70"/>
      <c r="R1020" s="70"/>
      <c r="S1020" s="75"/>
      <c r="T1020" s="7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8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</row>
    <row r="1021" spans="1:198" x14ac:dyDescent="0.15">
      <c r="A1021" s="68"/>
      <c r="B1021" s="81"/>
      <c r="C1021" s="70"/>
      <c r="D1021" s="70"/>
      <c r="E1021" s="69"/>
      <c r="F1021" s="70"/>
      <c r="G1021" s="70"/>
      <c r="H1021" s="70"/>
      <c r="I1021" s="70"/>
      <c r="J1021" s="69"/>
      <c r="K1021" s="71"/>
      <c r="L1021" s="72"/>
      <c r="M1021" s="73"/>
      <c r="N1021" s="74"/>
      <c r="O1021" s="74"/>
      <c r="P1021" s="73"/>
      <c r="Q1021" s="70"/>
      <c r="R1021" s="70"/>
      <c r="S1021" s="75"/>
      <c r="T1021" s="7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8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</row>
    <row r="1022" spans="1:198" x14ac:dyDescent="0.15">
      <c r="A1022" s="68"/>
      <c r="B1022" s="81"/>
      <c r="C1022" s="70"/>
      <c r="D1022" s="70"/>
      <c r="E1022" s="69"/>
      <c r="F1022" s="70"/>
      <c r="G1022" s="70"/>
      <c r="H1022" s="70"/>
      <c r="I1022" s="70"/>
      <c r="J1022" s="69"/>
      <c r="K1022" s="71"/>
      <c r="L1022" s="72"/>
      <c r="M1022" s="73"/>
      <c r="N1022" s="74"/>
      <c r="O1022" s="74"/>
      <c r="P1022" s="73"/>
      <c r="Q1022" s="70"/>
      <c r="R1022" s="70"/>
      <c r="S1022" s="75"/>
      <c r="T1022" s="7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</row>
    <row r="1023" spans="1:198" x14ac:dyDescent="0.15">
      <c r="A1023" s="68"/>
      <c r="B1023" s="81"/>
      <c r="C1023" s="70"/>
      <c r="D1023" s="70"/>
      <c r="E1023" s="69"/>
      <c r="F1023" s="70"/>
      <c r="G1023" s="70"/>
      <c r="H1023" s="70"/>
      <c r="I1023" s="70"/>
      <c r="J1023" s="69"/>
      <c r="K1023" s="71"/>
      <c r="L1023" s="72"/>
      <c r="M1023" s="73"/>
      <c r="N1023" s="74"/>
      <c r="O1023" s="74"/>
      <c r="P1023" s="73"/>
      <c r="Q1023" s="70"/>
      <c r="R1023" s="70"/>
      <c r="S1023" s="75"/>
      <c r="T1023" s="7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</row>
    <row r="1024" spans="1:198" x14ac:dyDescent="0.15">
      <c r="A1024" s="68"/>
      <c r="B1024" s="81"/>
      <c r="C1024" s="70"/>
      <c r="D1024" s="70"/>
      <c r="E1024" s="69"/>
      <c r="F1024" s="70"/>
      <c r="G1024" s="70"/>
      <c r="H1024" s="70"/>
      <c r="I1024" s="70"/>
      <c r="J1024" s="69"/>
      <c r="K1024" s="71"/>
      <c r="L1024" s="72"/>
      <c r="M1024" s="73"/>
      <c r="N1024" s="74"/>
      <c r="O1024" s="74"/>
      <c r="P1024" s="73"/>
      <c r="Q1024" s="70"/>
      <c r="R1024" s="70"/>
      <c r="S1024" s="75"/>
      <c r="T1024" s="7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</row>
    <row r="1025" spans="1:198" x14ac:dyDescent="0.15">
      <c r="A1025" s="68"/>
      <c r="B1025" s="81"/>
      <c r="C1025" s="70"/>
      <c r="D1025" s="70"/>
      <c r="E1025" s="69"/>
      <c r="F1025" s="70"/>
      <c r="G1025" s="70"/>
      <c r="H1025" s="70"/>
      <c r="I1025" s="70"/>
      <c r="J1025" s="69"/>
      <c r="K1025" s="71"/>
      <c r="L1025" s="72"/>
      <c r="M1025" s="73"/>
      <c r="N1025" s="74"/>
      <c r="O1025" s="74"/>
      <c r="P1025" s="73"/>
      <c r="Q1025" s="70"/>
      <c r="R1025" s="70"/>
      <c r="S1025" s="75"/>
      <c r="T1025" s="7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</row>
    <row r="1026" spans="1:198" x14ac:dyDescent="0.15">
      <c r="A1026" s="68"/>
      <c r="B1026" s="81"/>
      <c r="C1026" s="70"/>
      <c r="D1026" s="70"/>
      <c r="E1026" s="69"/>
      <c r="F1026" s="70"/>
      <c r="G1026" s="70"/>
      <c r="H1026" s="70"/>
      <c r="I1026" s="70"/>
      <c r="J1026" s="69"/>
      <c r="K1026" s="71"/>
      <c r="L1026" s="72"/>
      <c r="M1026" s="73"/>
      <c r="N1026" s="74"/>
      <c r="O1026" s="74"/>
      <c r="P1026" s="73"/>
      <c r="Q1026" s="70"/>
      <c r="R1026" s="70"/>
      <c r="S1026" s="75"/>
      <c r="T1026" s="7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8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</row>
    <row r="1027" spans="1:198" x14ac:dyDescent="0.15">
      <c r="A1027" s="68"/>
      <c r="B1027" s="81"/>
      <c r="C1027" s="70"/>
      <c r="D1027" s="70"/>
      <c r="E1027" s="69"/>
      <c r="F1027" s="70"/>
      <c r="G1027" s="70"/>
      <c r="H1027" s="70"/>
      <c r="I1027" s="70"/>
      <c r="J1027" s="69"/>
      <c r="K1027" s="71"/>
      <c r="L1027" s="72"/>
      <c r="M1027" s="73"/>
      <c r="N1027" s="74"/>
      <c r="O1027" s="74"/>
      <c r="P1027" s="73"/>
      <c r="Q1027" s="70"/>
      <c r="R1027" s="70"/>
      <c r="S1027" s="75"/>
      <c r="T1027" s="7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8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</row>
    <row r="1028" spans="1:198" x14ac:dyDescent="0.15">
      <c r="A1028" s="68"/>
      <c r="B1028" s="81"/>
      <c r="C1028" s="70"/>
      <c r="D1028" s="70"/>
      <c r="E1028" s="69"/>
      <c r="F1028" s="70"/>
      <c r="G1028" s="70"/>
      <c r="H1028" s="70"/>
      <c r="I1028" s="70"/>
      <c r="J1028" s="69"/>
      <c r="K1028" s="71"/>
      <c r="L1028" s="72"/>
      <c r="M1028" s="73"/>
      <c r="N1028" s="74"/>
      <c r="O1028" s="74"/>
      <c r="P1028" s="73"/>
      <c r="Q1028" s="70"/>
      <c r="R1028" s="70"/>
      <c r="S1028" s="75"/>
      <c r="T1028" s="7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8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</row>
    <row r="1029" spans="1:198" x14ac:dyDescent="0.15">
      <c r="A1029" s="68"/>
      <c r="B1029" s="81"/>
      <c r="C1029" s="70"/>
      <c r="D1029" s="70"/>
      <c r="E1029" s="69"/>
      <c r="F1029" s="70"/>
      <c r="G1029" s="70"/>
      <c r="H1029" s="70"/>
      <c r="I1029" s="70"/>
      <c r="J1029" s="69"/>
      <c r="K1029" s="71"/>
      <c r="L1029" s="72"/>
      <c r="M1029" s="73"/>
      <c r="N1029" s="74"/>
      <c r="O1029" s="74"/>
      <c r="P1029" s="73"/>
      <c r="Q1029" s="70"/>
      <c r="R1029" s="70"/>
      <c r="S1029" s="75"/>
      <c r="T1029" s="7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8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</row>
    <row r="1030" spans="1:198" x14ac:dyDescent="0.15">
      <c r="A1030" s="68"/>
      <c r="B1030" s="81"/>
      <c r="C1030" s="70"/>
      <c r="D1030" s="70"/>
      <c r="E1030" s="69"/>
      <c r="F1030" s="70"/>
      <c r="G1030" s="70"/>
      <c r="H1030" s="70"/>
      <c r="I1030" s="70"/>
      <c r="J1030" s="69"/>
      <c r="K1030" s="71"/>
      <c r="L1030" s="72"/>
      <c r="M1030" s="73"/>
      <c r="N1030" s="74"/>
      <c r="O1030" s="74"/>
      <c r="P1030" s="73"/>
      <c r="Q1030" s="70"/>
      <c r="R1030" s="70"/>
      <c r="S1030" s="75"/>
      <c r="T1030" s="7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8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</row>
    <row r="1031" spans="1:198" x14ac:dyDescent="0.15">
      <c r="A1031" s="68"/>
      <c r="B1031" s="81"/>
      <c r="C1031" s="70"/>
      <c r="D1031" s="70"/>
      <c r="E1031" s="69"/>
      <c r="F1031" s="70"/>
      <c r="G1031" s="70"/>
      <c r="H1031" s="70"/>
      <c r="I1031" s="70"/>
      <c r="J1031" s="69"/>
      <c r="K1031" s="71"/>
      <c r="L1031" s="72"/>
      <c r="M1031" s="73"/>
      <c r="N1031" s="74"/>
      <c r="O1031" s="74"/>
      <c r="P1031" s="73"/>
      <c r="Q1031" s="70"/>
      <c r="R1031" s="70"/>
      <c r="S1031" s="75"/>
      <c r="T1031" s="7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8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</row>
    <row r="1032" spans="1:198" x14ac:dyDescent="0.15">
      <c r="A1032" s="68"/>
      <c r="B1032" s="81"/>
      <c r="C1032" s="70"/>
      <c r="D1032" s="70"/>
      <c r="E1032" s="69"/>
      <c r="F1032" s="70"/>
      <c r="G1032" s="70"/>
      <c r="H1032" s="70"/>
      <c r="I1032" s="70"/>
      <c r="J1032" s="69"/>
      <c r="K1032" s="71"/>
      <c r="L1032" s="72"/>
      <c r="M1032" s="73"/>
      <c r="N1032" s="74"/>
      <c r="O1032" s="74"/>
      <c r="P1032" s="73"/>
      <c r="Q1032" s="70"/>
      <c r="R1032" s="70"/>
      <c r="S1032" s="75"/>
      <c r="T1032" s="7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8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</row>
    <row r="1033" spans="1:198" x14ac:dyDescent="0.15">
      <c r="A1033" s="68"/>
      <c r="B1033" s="81"/>
      <c r="C1033" s="70"/>
      <c r="D1033" s="70"/>
      <c r="E1033" s="69"/>
      <c r="F1033" s="70"/>
      <c r="G1033" s="70"/>
      <c r="H1033" s="70"/>
      <c r="I1033" s="70"/>
      <c r="J1033" s="69"/>
      <c r="K1033" s="71"/>
      <c r="L1033" s="72"/>
      <c r="M1033" s="73"/>
      <c r="N1033" s="74"/>
      <c r="O1033" s="74"/>
      <c r="P1033" s="73"/>
      <c r="Q1033" s="70"/>
      <c r="R1033" s="70"/>
      <c r="S1033" s="75"/>
      <c r="T1033" s="7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8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</row>
    <row r="1034" spans="1:198" x14ac:dyDescent="0.15">
      <c r="A1034" s="68"/>
      <c r="B1034" s="81"/>
      <c r="C1034" s="70"/>
      <c r="D1034" s="70"/>
      <c r="E1034" s="69"/>
      <c r="F1034" s="70"/>
      <c r="G1034" s="70"/>
      <c r="H1034" s="70"/>
      <c r="I1034" s="70"/>
      <c r="J1034" s="69"/>
      <c r="K1034" s="71"/>
      <c r="L1034" s="72"/>
      <c r="M1034" s="73"/>
      <c r="N1034" s="74"/>
      <c r="O1034" s="74"/>
      <c r="P1034" s="73"/>
      <c r="Q1034" s="70"/>
      <c r="R1034" s="70"/>
      <c r="S1034" s="75"/>
      <c r="T1034" s="7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</row>
    <row r="1035" spans="1:198" x14ac:dyDescent="0.15">
      <c r="A1035" s="68"/>
      <c r="B1035" s="81"/>
      <c r="C1035" s="70"/>
      <c r="D1035" s="70"/>
      <c r="E1035" s="69"/>
      <c r="F1035" s="70"/>
      <c r="G1035" s="70"/>
      <c r="H1035" s="70"/>
      <c r="I1035" s="70"/>
      <c r="J1035" s="69"/>
      <c r="K1035" s="71"/>
      <c r="L1035" s="72"/>
      <c r="M1035" s="73"/>
      <c r="N1035" s="74"/>
      <c r="O1035" s="74"/>
      <c r="P1035" s="73"/>
      <c r="Q1035" s="70"/>
      <c r="R1035" s="70"/>
      <c r="S1035" s="75"/>
      <c r="T1035" s="7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</row>
    <row r="1036" spans="1:198" x14ac:dyDescent="0.15">
      <c r="A1036" s="68"/>
      <c r="B1036" s="81"/>
      <c r="C1036" s="70"/>
      <c r="D1036" s="70"/>
      <c r="E1036" s="69"/>
      <c r="F1036" s="70"/>
      <c r="G1036" s="70"/>
      <c r="H1036" s="70"/>
      <c r="I1036" s="70"/>
      <c r="J1036" s="69"/>
      <c r="K1036" s="71"/>
      <c r="L1036" s="72"/>
      <c r="M1036" s="73"/>
      <c r="N1036" s="74"/>
      <c r="O1036" s="74"/>
      <c r="P1036" s="73"/>
      <c r="Q1036" s="70"/>
      <c r="R1036" s="70"/>
      <c r="S1036" s="75"/>
      <c r="T1036" s="7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</row>
    <row r="1037" spans="1:198" x14ac:dyDescent="0.15">
      <c r="A1037" s="68"/>
      <c r="B1037" s="81"/>
      <c r="C1037" s="70"/>
      <c r="D1037" s="70"/>
      <c r="E1037" s="69"/>
      <c r="F1037" s="70"/>
      <c r="G1037" s="70"/>
      <c r="H1037" s="70"/>
      <c r="I1037" s="70"/>
      <c r="J1037" s="69"/>
      <c r="K1037" s="71"/>
      <c r="L1037" s="72"/>
      <c r="M1037" s="73"/>
      <c r="N1037" s="74"/>
      <c r="O1037" s="74"/>
      <c r="P1037" s="73"/>
      <c r="Q1037" s="70"/>
      <c r="R1037" s="70"/>
      <c r="S1037" s="75"/>
      <c r="T1037" s="7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</row>
    <row r="1038" spans="1:198" x14ac:dyDescent="0.15">
      <c r="A1038" s="68"/>
      <c r="B1038" s="81"/>
      <c r="C1038" s="70"/>
      <c r="D1038" s="70"/>
      <c r="E1038" s="69"/>
      <c r="F1038" s="70"/>
      <c r="G1038" s="70"/>
      <c r="H1038" s="70"/>
      <c r="I1038" s="70"/>
      <c r="J1038" s="69"/>
      <c r="K1038" s="71"/>
      <c r="L1038" s="72"/>
      <c r="M1038" s="73"/>
      <c r="N1038" s="74"/>
      <c r="O1038" s="74"/>
      <c r="P1038" s="73"/>
      <c r="Q1038" s="70"/>
      <c r="R1038" s="70"/>
      <c r="S1038" s="75"/>
      <c r="T1038" s="7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8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</row>
    <row r="1039" spans="1:198" x14ac:dyDescent="0.15">
      <c r="A1039" s="68"/>
      <c r="B1039" s="81"/>
      <c r="C1039" s="70"/>
      <c r="D1039" s="70"/>
      <c r="E1039" s="69"/>
      <c r="F1039" s="70"/>
      <c r="G1039" s="70"/>
      <c r="H1039" s="70"/>
      <c r="I1039" s="70"/>
      <c r="J1039" s="69"/>
      <c r="K1039" s="71"/>
      <c r="L1039" s="72"/>
      <c r="M1039" s="73"/>
      <c r="N1039" s="74"/>
      <c r="O1039" s="74"/>
      <c r="P1039" s="73"/>
      <c r="Q1039" s="70"/>
      <c r="R1039" s="70"/>
      <c r="S1039" s="75"/>
      <c r="T1039" s="7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8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</row>
    <row r="1040" spans="1:198" x14ac:dyDescent="0.15">
      <c r="A1040" s="68"/>
      <c r="B1040" s="81"/>
      <c r="C1040" s="70"/>
      <c r="D1040" s="70"/>
      <c r="E1040" s="69"/>
      <c r="F1040" s="70"/>
      <c r="G1040" s="70"/>
      <c r="H1040" s="70"/>
      <c r="I1040" s="70"/>
      <c r="J1040" s="69"/>
      <c r="K1040" s="71"/>
      <c r="L1040" s="72"/>
      <c r="M1040" s="73"/>
      <c r="N1040" s="74"/>
      <c r="O1040" s="74"/>
      <c r="P1040" s="73"/>
      <c r="Q1040" s="70"/>
      <c r="R1040" s="70"/>
      <c r="S1040" s="75"/>
      <c r="T1040" s="7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8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</row>
    <row r="1041" spans="1:198" x14ac:dyDescent="0.15">
      <c r="A1041" s="68"/>
      <c r="B1041" s="81"/>
      <c r="C1041" s="70"/>
      <c r="D1041" s="70"/>
      <c r="E1041" s="69"/>
      <c r="F1041" s="70"/>
      <c r="G1041" s="70"/>
      <c r="H1041" s="70"/>
      <c r="I1041" s="70"/>
      <c r="J1041" s="69"/>
      <c r="K1041" s="71"/>
      <c r="L1041" s="72"/>
      <c r="M1041" s="73"/>
      <c r="N1041" s="74"/>
      <c r="O1041" s="74"/>
      <c r="P1041" s="73"/>
      <c r="Q1041" s="70"/>
      <c r="R1041" s="70"/>
      <c r="S1041" s="75"/>
      <c r="T1041" s="7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8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</row>
    <row r="1042" spans="1:198" x14ac:dyDescent="0.15">
      <c r="A1042" s="68"/>
      <c r="B1042" s="81"/>
      <c r="C1042" s="70"/>
      <c r="D1042" s="70"/>
      <c r="E1042" s="69"/>
      <c r="F1042" s="70"/>
      <c r="G1042" s="70"/>
      <c r="H1042" s="70"/>
      <c r="I1042" s="70"/>
      <c r="J1042" s="69"/>
      <c r="K1042" s="71"/>
      <c r="L1042" s="72"/>
      <c r="M1042" s="73"/>
      <c r="N1042" s="74"/>
      <c r="O1042" s="74"/>
      <c r="P1042" s="73"/>
      <c r="Q1042" s="70"/>
      <c r="R1042" s="70"/>
      <c r="S1042" s="75"/>
      <c r="T1042" s="7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8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</row>
    <row r="1043" spans="1:198" x14ac:dyDescent="0.15">
      <c r="A1043" s="68"/>
      <c r="B1043" s="81"/>
      <c r="C1043" s="70"/>
      <c r="D1043" s="70"/>
      <c r="E1043" s="69"/>
      <c r="F1043" s="70"/>
      <c r="G1043" s="70"/>
      <c r="H1043" s="70"/>
      <c r="I1043" s="70"/>
      <c r="J1043" s="69"/>
      <c r="K1043" s="71"/>
      <c r="L1043" s="72"/>
      <c r="M1043" s="73"/>
      <c r="N1043" s="74"/>
      <c r="O1043" s="74"/>
      <c r="P1043" s="73"/>
      <c r="Q1043" s="70"/>
      <c r="R1043" s="70"/>
      <c r="S1043" s="75"/>
      <c r="T1043" s="7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8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</row>
    <row r="1044" spans="1:198" x14ac:dyDescent="0.15">
      <c r="A1044" s="68"/>
      <c r="B1044" s="81"/>
      <c r="C1044" s="70"/>
      <c r="D1044" s="70"/>
      <c r="E1044" s="69"/>
      <c r="F1044" s="70"/>
      <c r="G1044" s="70"/>
      <c r="H1044" s="70"/>
      <c r="I1044" s="70"/>
      <c r="J1044" s="69"/>
      <c r="K1044" s="71"/>
      <c r="L1044" s="72"/>
      <c r="M1044" s="73"/>
      <c r="N1044" s="74"/>
      <c r="O1044" s="74"/>
      <c r="P1044" s="73"/>
      <c r="Q1044" s="70"/>
      <c r="R1044" s="70"/>
      <c r="S1044" s="75"/>
      <c r="T1044" s="7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8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</row>
    <row r="1045" spans="1:198" x14ac:dyDescent="0.15">
      <c r="A1045" s="68"/>
      <c r="B1045" s="81"/>
      <c r="C1045" s="70"/>
      <c r="D1045" s="70"/>
      <c r="E1045" s="69"/>
      <c r="F1045" s="70"/>
      <c r="G1045" s="70"/>
      <c r="H1045" s="70"/>
      <c r="I1045" s="70"/>
      <c r="J1045" s="69"/>
      <c r="K1045" s="71"/>
      <c r="L1045" s="72"/>
      <c r="M1045" s="73"/>
      <c r="N1045" s="74"/>
      <c r="O1045" s="74"/>
      <c r="P1045" s="73"/>
      <c r="Q1045" s="70"/>
      <c r="R1045" s="70"/>
      <c r="S1045" s="75"/>
      <c r="T1045" s="7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8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</row>
    <row r="1046" spans="1:198" x14ac:dyDescent="0.15">
      <c r="A1046" s="68"/>
      <c r="B1046" s="81"/>
      <c r="C1046" s="70"/>
      <c r="D1046" s="70"/>
      <c r="E1046" s="69"/>
      <c r="F1046" s="70"/>
      <c r="G1046" s="70"/>
      <c r="H1046" s="70"/>
      <c r="I1046" s="70"/>
      <c r="J1046" s="69"/>
      <c r="K1046" s="71"/>
      <c r="L1046" s="72"/>
      <c r="M1046" s="73"/>
      <c r="N1046" s="74"/>
      <c r="O1046" s="74"/>
      <c r="P1046" s="73"/>
      <c r="Q1046" s="70"/>
      <c r="R1046" s="70"/>
      <c r="S1046" s="75"/>
      <c r="T1046" s="7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8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</row>
    <row r="1047" spans="1:198" x14ac:dyDescent="0.15">
      <c r="A1047" s="68"/>
      <c r="B1047" s="81"/>
      <c r="C1047" s="70"/>
      <c r="D1047" s="70"/>
      <c r="E1047" s="69"/>
      <c r="F1047" s="70"/>
      <c r="G1047" s="70"/>
      <c r="H1047" s="70"/>
      <c r="I1047" s="70"/>
      <c r="J1047" s="69"/>
      <c r="K1047" s="71"/>
      <c r="L1047" s="72"/>
      <c r="M1047" s="73"/>
      <c r="N1047" s="74"/>
      <c r="O1047" s="74"/>
      <c r="P1047" s="73"/>
      <c r="Q1047" s="70"/>
      <c r="R1047" s="70"/>
      <c r="S1047" s="75"/>
      <c r="T1047" s="7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8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</row>
    <row r="1048" spans="1:198" x14ac:dyDescent="0.15">
      <c r="A1048" s="68"/>
      <c r="B1048" s="81"/>
      <c r="C1048" s="70"/>
      <c r="D1048" s="70"/>
      <c r="E1048" s="69"/>
      <c r="F1048" s="70"/>
      <c r="G1048" s="70"/>
      <c r="H1048" s="70"/>
      <c r="I1048" s="70"/>
      <c r="J1048" s="69"/>
      <c r="K1048" s="71"/>
      <c r="L1048" s="72"/>
      <c r="M1048" s="73"/>
      <c r="N1048" s="74"/>
      <c r="O1048" s="74"/>
      <c r="P1048" s="73"/>
      <c r="Q1048" s="70"/>
      <c r="R1048" s="70"/>
      <c r="S1048" s="75"/>
      <c r="T1048" s="7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8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</row>
    <row r="1049" spans="1:198" x14ac:dyDescent="0.15">
      <c r="A1049" s="68"/>
      <c r="B1049" s="81"/>
      <c r="C1049" s="70"/>
      <c r="D1049" s="70"/>
      <c r="E1049" s="69"/>
      <c r="F1049" s="70"/>
      <c r="G1049" s="70"/>
      <c r="H1049" s="70"/>
      <c r="I1049" s="70"/>
      <c r="J1049" s="69"/>
      <c r="K1049" s="71"/>
      <c r="L1049" s="72"/>
      <c r="M1049" s="73"/>
      <c r="N1049" s="74"/>
      <c r="O1049" s="74"/>
      <c r="P1049" s="73"/>
      <c r="Q1049" s="70"/>
      <c r="R1049" s="70"/>
      <c r="S1049" s="75"/>
      <c r="T1049" s="7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8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</row>
    <row r="1050" spans="1:198" x14ac:dyDescent="0.15">
      <c r="A1050" s="68"/>
      <c r="B1050" s="81"/>
      <c r="C1050" s="70"/>
      <c r="D1050" s="70"/>
      <c r="E1050" s="69"/>
      <c r="F1050" s="70"/>
      <c r="G1050" s="70"/>
      <c r="H1050" s="70"/>
      <c r="I1050" s="70"/>
      <c r="J1050" s="69"/>
      <c r="K1050" s="71"/>
      <c r="L1050" s="72"/>
      <c r="M1050" s="73"/>
      <c r="N1050" s="74"/>
      <c r="O1050" s="74"/>
      <c r="P1050" s="73"/>
      <c r="Q1050" s="70"/>
      <c r="R1050" s="70"/>
      <c r="S1050" s="75"/>
      <c r="T1050" s="7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8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</row>
    <row r="1051" spans="1:198" x14ac:dyDescent="0.15">
      <c r="A1051" s="68"/>
      <c r="B1051" s="81"/>
      <c r="C1051" s="70"/>
      <c r="D1051" s="70"/>
      <c r="E1051" s="69"/>
      <c r="F1051" s="70"/>
      <c r="G1051" s="70"/>
      <c r="H1051" s="70"/>
      <c r="I1051" s="70"/>
      <c r="J1051" s="69"/>
      <c r="K1051" s="71"/>
      <c r="L1051" s="72"/>
      <c r="M1051" s="73"/>
      <c r="N1051" s="74"/>
      <c r="O1051" s="74"/>
      <c r="P1051" s="73"/>
      <c r="Q1051" s="70"/>
      <c r="R1051" s="70"/>
      <c r="S1051" s="75"/>
      <c r="T1051" s="7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8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</row>
    <row r="1052" spans="1:198" x14ac:dyDescent="0.15">
      <c r="A1052" s="68"/>
      <c r="B1052" s="81"/>
      <c r="C1052" s="70"/>
      <c r="D1052" s="70"/>
      <c r="E1052" s="69"/>
      <c r="F1052" s="70"/>
      <c r="G1052" s="70"/>
      <c r="H1052" s="70"/>
      <c r="I1052" s="70"/>
      <c r="J1052" s="69"/>
      <c r="K1052" s="71"/>
      <c r="L1052" s="72"/>
      <c r="M1052" s="73"/>
      <c r="N1052" s="74"/>
      <c r="O1052" s="74"/>
      <c r="P1052" s="73"/>
      <c r="Q1052" s="70"/>
      <c r="R1052" s="70"/>
      <c r="S1052" s="75"/>
      <c r="T1052" s="7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8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</row>
    <row r="1053" spans="1:198" x14ac:dyDescent="0.15">
      <c r="A1053" s="68"/>
      <c r="B1053" s="81"/>
      <c r="C1053" s="70"/>
      <c r="D1053" s="70"/>
      <c r="E1053" s="69"/>
      <c r="F1053" s="70"/>
      <c r="G1053" s="70"/>
      <c r="H1053" s="70"/>
      <c r="I1053" s="70"/>
      <c r="J1053" s="69"/>
      <c r="K1053" s="71"/>
      <c r="L1053" s="72"/>
      <c r="M1053" s="73"/>
      <c r="N1053" s="74"/>
      <c r="O1053" s="74"/>
      <c r="P1053" s="73"/>
      <c r="Q1053" s="70"/>
      <c r="R1053" s="70"/>
      <c r="S1053" s="75"/>
      <c r="T1053" s="7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8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</row>
    <row r="1054" spans="1:198" x14ac:dyDescent="0.15">
      <c r="A1054" s="68"/>
      <c r="B1054" s="81"/>
      <c r="C1054" s="70"/>
      <c r="D1054" s="70"/>
      <c r="E1054" s="69"/>
      <c r="F1054" s="70"/>
      <c r="G1054" s="70"/>
      <c r="H1054" s="70"/>
      <c r="I1054" s="70"/>
      <c r="J1054" s="69"/>
      <c r="K1054" s="71"/>
      <c r="L1054" s="72"/>
      <c r="M1054" s="73"/>
      <c r="N1054" s="74"/>
      <c r="O1054" s="74"/>
      <c r="P1054" s="73"/>
      <c r="Q1054" s="70"/>
      <c r="R1054" s="70"/>
      <c r="S1054" s="75"/>
      <c r="T1054" s="7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8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</row>
    <row r="1055" spans="1:198" x14ac:dyDescent="0.15">
      <c r="A1055" s="68"/>
      <c r="B1055" s="81"/>
      <c r="C1055" s="70"/>
      <c r="D1055" s="70"/>
      <c r="E1055" s="69"/>
      <c r="F1055" s="70"/>
      <c r="G1055" s="70"/>
      <c r="H1055" s="70"/>
      <c r="I1055" s="70"/>
      <c r="J1055" s="69"/>
      <c r="K1055" s="71"/>
      <c r="L1055" s="72"/>
      <c r="M1055" s="73"/>
      <c r="N1055" s="74"/>
      <c r="O1055" s="74"/>
      <c r="P1055" s="73"/>
      <c r="Q1055" s="70"/>
      <c r="R1055" s="70"/>
      <c r="S1055" s="75"/>
      <c r="T1055" s="7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8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</row>
    <row r="1056" spans="1:198" x14ac:dyDescent="0.15">
      <c r="A1056" s="68"/>
      <c r="B1056" s="81"/>
      <c r="C1056" s="70"/>
      <c r="D1056" s="70"/>
      <c r="E1056" s="69"/>
      <c r="F1056" s="70"/>
      <c r="G1056" s="70"/>
      <c r="H1056" s="70"/>
      <c r="I1056" s="70"/>
      <c r="J1056" s="69"/>
      <c r="K1056" s="71"/>
      <c r="L1056" s="72"/>
      <c r="M1056" s="73"/>
      <c r="N1056" s="74"/>
      <c r="O1056" s="74"/>
      <c r="P1056" s="73"/>
      <c r="Q1056" s="70"/>
      <c r="R1056" s="70"/>
      <c r="S1056" s="75"/>
      <c r="T1056" s="7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8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</row>
    <row r="1057" spans="1:198" x14ac:dyDescent="0.15">
      <c r="A1057" s="68"/>
      <c r="B1057" s="81"/>
      <c r="C1057" s="70"/>
      <c r="D1057" s="70"/>
      <c r="E1057" s="69"/>
      <c r="F1057" s="70"/>
      <c r="G1057" s="70"/>
      <c r="H1057" s="70"/>
      <c r="I1057" s="70"/>
      <c r="J1057" s="69"/>
      <c r="K1057" s="71"/>
      <c r="L1057" s="72"/>
      <c r="M1057" s="73"/>
      <c r="N1057" s="74"/>
      <c r="O1057" s="74"/>
      <c r="P1057" s="73"/>
      <c r="Q1057" s="70"/>
      <c r="R1057" s="70"/>
      <c r="S1057" s="75"/>
      <c r="T1057" s="7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8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</row>
    <row r="1058" spans="1:198" x14ac:dyDescent="0.15">
      <c r="A1058" s="68"/>
      <c r="B1058" s="81"/>
      <c r="C1058" s="70"/>
      <c r="D1058" s="70"/>
      <c r="E1058" s="69"/>
      <c r="F1058" s="70"/>
      <c r="G1058" s="70"/>
      <c r="H1058" s="70"/>
      <c r="I1058" s="70"/>
      <c r="J1058" s="69"/>
      <c r="K1058" s="71"/>
      <c r="L1058" s="72"/>
      <c r="M1058" s="73"/>
      <c r="N1058" s="74"/>
      <c r="O1058" s="74"/>
      <c r="P1058" s="73"/>
      <c r="Q1058" s="70"/>
      <c r="R1058" s="70"/>
      <c r="S1058" s="75"/>
      <c r="T1058" s="7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8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</row>
    <row r="1059" spans="1:198" x14ac:dyDescent="0.15">
      <c r="A1059" s="68"/>
      <c r="B1059" s="81"/>
      <c r="C1059" s="70"/>
      <c r="D1059" s="70"/>
      <c r="E1059" s="69"/>
      <c r="F1059" s="70"/>
      <c r="G1059" s="70"/>
      <c r="H1059" s="70"/>
      <c r="I1059" s="70"/>
      <c r="J1059" s="69"/>
      <c r="K1059" s="71"/>
      <c r="L1059" s="72"/>
      <c r="M1059" s="73"/>
      <c r="N1059" s="74"/>
      <c r="O1059" s="74"/>
      <c r="P1059" s="73"/>
      <c r="Q1059" s="70"/>
      <c r="R1059" s="70"/>
      <c r="S1059" s="75"/>
      <c r="T1059" s="7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8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</row>
    <row r="1060" spans="1:198" x14ac:dyDescent="0.15">
      <c r="A1060" s="68"/>
      <c r="B1060" s="81"/>
      <c r="C1060" s="70"/>
      <c r="D1060" s="70"/>
      <c r="E1060" s="69"/>
      <c r="F1060" s="70"/>
      <c r="G1060" s="70"/>
      <c r="H1060" s="70"/>
      <c r="I1060" s="70"/>
      <c r="J1060" s="69"/>
      <c r="K1060" s="71"/>
      <c r="L1060" s="72"/>
      <c r="M1060" s="73"/>
      <c r="N1060" s="74"/>
      <c r="O1060" s="74"/>
      <c r="P1060" s="73"/>
      <c r="Q1060" s="70"/>
      <c r="R1060" s="70"/>
      <c r="S1060" s="75"/>
      <c r="T1060" s="7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8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</row>
    <row r="1061" spans="1:198" x14ac:dyDescent="0.15">
      <c r="A1061" s="68"/>
      <c r="B1061" s="81"/>
      <c r="C1061" s="70"/>
      <c r="D1061" s="70"/>
      <c r="E1061" s="69"/>
      <c r="F1061" s="70"/>
      <c r="G1061" s="70"/>
      <c r="H1061" s="70"/>
      <c r="I1061" s="70"/>
      <c r="J1061" s="69"/>
      <c r="K1061" s="71"/>
      <c r="L1061" s="72"/>
      <c r="M1061" s="73"/>
      <c r="N1061" s="74"/>
      <c r="O1061" s="74"/>
      <c r="P1061" s="73"/>
      <c r="Q1061" s="70"/>
      <c r="R1061" s="70"/>
      <c r="S1061" s="75"/>
      <c r="T1061" s="7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8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</row>
    <row r="1062" spans="1:198" x14ac:dyDescent="0.15">
      <c r="A1062" s="68"/>
      <c r="B1062" s="81"/>
      <c r="C1062" s="70"/>
      <c r="D1062" s="70"/>
      <c r="E1062" s="69"/>
      <c r="F1062" s="70"/>
      <c r="G1062" s="70"/>
      <c r="H1062" s="70"/>
      <c r="I1062" s="70"/>
      <c r="J1062" s="69"/>
      <c r="K1062" s="71"/>
      <c r="L1062" s="72"/>
      <c r="M1062" s="73"/>
      <c r="N1062" s="74"/>
      <c r="O1062" s="74"/>
      <c r="P1062" s="73"/>
      <c r="Q1062" s="70"/>
      <c r="R1062" s="70"/>
      <c r="S1062" s="75"/>
      <c r="T1062" s="7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8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</row>
    <row r="1063" spans="1:198" x14ac:dyDescent="0.15">
      <c r="A1063" s="68"/>
      <c r="B1063" s="81"/>
      <c r="C1063" s="70"/>
      <c r="D1063" s="70"/>
      <c r="E1063" s="69"/>
      <c r="F1063" s="70"/>
      <c r="G1063" s="70"/>
      <c r="H1063" s="70"/>
      <c r="I1063" s="70"/>
      <c r="J1063" s="69"/>
      <c r="K1063" s="71"/>
      <c r="L1063" s="72"/>
      <c r="M1063" s="73"/>
      <c r="N1063" s="74"/>
      <c r="O1063" s="74"/>
      <c r="P1063" s="73"/>
      <c r="Q1063" s="70"/>
      <c r="R1063" s="70"/>
      <c r="S1063" s="75"/>
      <c r="T1063" s="7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8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</row>
    <row r="1064" spans="1:198" x14ac:dyDescent="0.15">
      <c r="A1064" s="68"/>
      <c r="B1064" s="81"/>
      <c r="C1064" s="70"/>
      <c r="D1064" s="70"/>
      <c r="E1064" s="69"/>
      <c r="F1064" s="70"/>
      <c r="G1064" s="70"/>
      <c r="H1064" s="70"/>
      <c r="I1064" s="70"/>
      <c r="J1064" s="69"/>
      <c r="K1064" s="71"/>
      <c r="L1064" s="72"/>
      <c r="M1064" s="73"/>
      <c r="N1064" s="74"/>
      <c r="O1064" s="74"/>
      <c r="P1064" s="73"/>
      <c r="Q1064" s="70"/>
      <c r="R1064" s="70"/>
      <c r="S1064" s="75"/>
      <c r="T1064" s="7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8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</row>
    <row r="1065" spans="1:198" x14ac:dyDescent="0.15">
      <c r="A1065" s="68"/>
      <c r="B1065" s="81"/>
      <c r="C1065" s="70"/>
      <c r="D1065" s="70"/>
      <c r="E1065" s="69"/>
      <c r="F1065" s="70"/>
      <c r="G1065" s="70"/>
      <c r="H1065" s="70"/>
      <c r="I1065" s="70"/>
      <c r="J1065" s="69"/>
      <c r="K1065" s="71"/>
      <c r="L1065" s="72"/>
      <c r="M1065" s="73"/>
      <c r="N1065" s="74"/>
      <c r="O1065" s="74"/>
      <c r="P1065" s="73"/>
      <c r="Q1065" s="70"/>
      <c r="R1065" s="70"/>
      <c r="S1065" s="75"/>
      <c r="T1065" s="7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8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</row>
    <row r="1066" spans="1:198" x14ac:dyDescent="0.15">
      <c r="A1066" s="68"/>
      <c r="B1066" s="81"/>
      <c r="C1066" s="70"/>
      <c r="D1066" s="70"/>
      <c r="E1066" s="69"/>
      <c r="F1066" s="70"/>
      <c r="G1066" s="70"/>
      <c r="H1066" s="70"/>
      <c r="I1066" s="70"/>
      <c r="J1066" s="69"/>
      <c r="K1066" s="71"/>
      <c r="L1066" s="72"/>
      <c r="M1066" s="73"/>
      <c r="N1066" s="74"/>
      <c r="O1066" s="74"/>
      <c r="P1066" s="73"/>
      <c r="Q1066" s="70"/>
      <c r="R1066" s="70"/>
      <c r="S1066" s="75"/>
      <c r="T1066" s="7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8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</row>
    <row r="1067" spans="1:198" x14ac:dyDescent="0.15">
      <c r="A1067" s="68"/>
      <c r="B1067" s="81"/>
      <c r="C1067" s="70"/>
      <c r="D1067" s="70"/>
      <c r="E1067" s="69"/>
      <c r="F1067" s="70"/>
      <c r="G1067" s="70"/>
      <c r="H1067" s="70"/>
      <c r="I1067" s="70"/>
      <c r="J1067" s="69"/>
      <c r="K1067" s="71"/>
      <c r="L1067" s="72"/>
      <c r="M1067" s="73"/>
      <c r="N1067" s="74"/>
      <c r="O1067" s="74"/>
      <c r="P1067" s="73"/>
      <c r="Q1067" s="70"/>
      <c r="R1067" s="70"/>
      <c r="S1067" s="75"/>
      <c r="T1067" s="7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8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</row>
    <row r="1068" spans="1:198" x14ac:dyDescent="0.15">
      <c r="A1068" s="68"/>
      <c r="B1068" s="81"/>
      <c r="C1068" s="70"/>
      <c r="D1068" s="70"/>
      <c r="E1068" s="69"/>
      <c r="F1068" s="70"/>
      <c r="G1068" s="70"/>
      <c r="H1068" s="70"/>
      <c r="I1068" s="70"/>
      <c r="J1068" s="69"/>
      <c r="K1068" s="71"/>
      <c r="L1068" s="72"/>
      <c r="M1068" s="73"/>
      <c r="N1068" s="74"/>
      <c r="O1068" s="74"/>
      <c r="P1068" s="73"/>
      <c r="Q1068" s="70"/>
      <c r="R1068" s="70"/>
      <c r="S1068" s="75"/>
      <c r="T1068" s="7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8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</row>
    <row r="1069" spans="1:198" x14ac:dyDescent="0.15">
      <c r="A1069" s="68"/>
      <c r="B1069" s="81"/>
      <c r="C1069" s="70"/>
      <c r="D1069" s="70"/>
      <c r="E1069" s="69"/>
      <c r="F1069" s="70"/>
      <c r="G1069" s="70"/>
      <c r="H1069" s="70"/>
      <c r="I1069" s="70"/>
      <c r="J1069" s="69"/>
      <c r="K1069" s="71"/>
      <c r="L1069" s="72"/>
      <c r="M1069" s="73"/>
      <c r="N1069" s="74"/>
      <c r="O1069" s="74"/>
      <c r="P1069" s="73"/>
      <c r="Q1069" s="70"/>
      <c r="R1069" s="70"/>
      <c r="S1069" s="75"/>
      <c r="T1069" s="7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8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</row>
    <row r="1070" spans="1:198" x14ac:dyDescent="0.15">
      <c r="A1070" s="68"/>
      <c r="B1070" s="81"/>
      <c r="C1070" s="70"/>
      <c r="D1070" s="70"/>
      <c r="E1070" s="69"/>
      <c r="F1070" s="70"/>
      <c r="G1070" s="70"/>
      <c r="H1070" s="70"/>
      <c r="I1070" s="70"/>
      <c r="J1070" s="69"/>
      <c r="K1070" s="71"/>
      <c r="L1070" s="72"/>
      <c r="M1070" s="73"/>
      <c r="N1070" s="74"/>
      <c r="O1070" s="74"/>
      <c r="P1070" s="73"/>
      <c r="Q1070" s="70"/>
      <c r="R1070" s="70"/>
      <c r="S1070" s="75"/>
      <c r="T1070" s="7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8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</row>
    <row r="1071" spans="1:198" x14ac:dyDescent="0.15">
      <c r="A1071" s="68"/>
      <c r="B1071" s="81"/>
      <c r="C1071" s="70"/>
      <c r="D1071" s="70"/>
      <c r="E1071" s="69"/>
      <c r="F1071" s="70"/>
      <c r="G1071" s="70"/>
      <c r="H1071" s="70"/>
      <c r="I1071" s="70"/>
      <c r="J1071" s="69"/>
      <c r="K1071" s="71"/>
      <c r="L1071" s="72"/>
      <c r="M1071" s="73"/>
      <c r="N1071" s="74"/>
      <c r="O1071" s="74"/>
      <c r="P1071" s="73"/>
      <c r="Q1071" s="70"/>
      <c r="R1071" s="70"/>
      <c r="S1071" s="75"/>
      <c r="T1071" s="7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8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</row>
    <row r="1072" spans="1:198" x14ac:dyDescent="0.15">
      <c r="A1072" s="68"/>
      <c r="B1072" s="81"/>
      <c r="C1072" s="70"/>
      <c r="D1072" s="70"/>
      <c r="E1072" s="69"/>
      <c r="F1072" s="70"/>
      <c r="G1072" s="70"/>
      <c r="H1072" s="70"/>
      <c r="I1072" s="70"/>
      <c r="J1072" s="69"/>
      <c r="K1072" s="71"/>
      <c r="L1072" s="72"/>
      <c r="M1072" s="73"/>
      <c r="N1072" s="74"/>
      <c r="O1072" s="74"/>
      <c r="P1072" s="73"/>
      <c r="Q1072" s="70"/>
      <c r="R1072" s="70"/>
      <c r="S1072" s="75"/>
      <c r="T1072" s="7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8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</row>
    <row r="1073" spans="1:198" x14ac:dyDescent="0.15">
      <c r="A1073" s="68"/>
      <c r="B1073" s="81"/>
      <c r="C1073" s="70"/>
      <c r="D1073" s="70"/>
      <c r="E1073" s="69"/>
      <c r="F1073" s="70"/>
      <c r="G1073" s="70"/>
      <c r="H1073" s="70"/>
      <c r="I1073" s="70"/>
      <c r="J1073" s="69"/>
      <c r="K1073" s="71"/>
      <c r="L1073" s="72"/>
      <c r="M1073" s="73"/>
      <c r="N1073" s="74"/>
      <c r="O1073" s="74"/>
      <c r="P1073" s="73"/>
      <c r="Q1073" s="70"/>
      <c r="R1073" s="70"/>
      <c r="S1073" s="75"/>
      <c r="T1073" s="7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8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</row>
    <row r="1074" spans="1:198" x14ac:dyDescent="0.15">
      <c r="A1074" s="68"/>
      <c r="B1074" s="81"/>
      <c r="C1074" s="70"/>
      <c r="D1074" s="70"/>
      <c r="E1074" s="69"/>
      <c r="F1074" s="70"/>
      <c r="G1074" s="70"/>
      <c r="H1074" s="70"/>
      <c r="I1074" s="70"/>
      <c r="J1074" s="69"/>
      <c r="K1074" s="71"/>
      <c r="L1074" s="72"/>
      <c r="M1074" s="73"/>
      <c r="N1074" s="74"/>
      <c r="O1074" s="74"/>
      <c r="P1074" s="73"/>
      <c r="Q1074" s="70"/>
      <c r="R1074" s="70"/>
      <c r="S1074" s="75"/>
      <c r="T1074" s="7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8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</row>
    <row r="1075" spans="1:198" x14ac:dyDescent="0.15">
      <c r="A1075" s="68"/>
      <c r="B1075" s="81"/>
      <c r="C1075" s="70"/>
      <c r="D1075" s="70"/>
      <c r="E1075" s="69"/>
      <c r="F1075" s="70"/>
      <c r="G1075" s="70"/>
      <c r="H1075" s="70"/>
      <c r="I1075" s="70"/>
      <c r="J1075" s="69"/>
      <c r="K1075" s="71"/>
      <c r="L1075" s="72"/>
      <c r="M1075" s="73"/>
      <c r="N1075" s="74"/>
      <c r="O1075" s="74"/>
      <c r="P1075" s="73"/>
      <c r="Q1075" s="70"/>
      <c r="R1075" s="70"/>
      <c r="S1075" s="75"/>
      <c r="T1075" s="7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8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</row>
    <row r="1076" spans="1:198" x14ac:dyDescent="0.15">
      <c r="A1076" s="68"/>
      <c r="B1076" s="81"/>
      <c r="C1076" s="70"/>
      <c r="D1076" s="70"/>
      <c r="E1076" s="69"/>
      <c r="F1076" s="70"/>
      <c r="G1076" s="70"/>
      <c r="H1076" s="70"/>
      <c r="I1076" s="70"/>
      <c r="J1076" s="69"/>
      <c r="K1076" s="71"/>
      <c r="L1076" s="72"/>
      <c r="M1076" s="73"/>
      <c r="N1076" s="74"/>
      <c r="O1076" s="74"/>
      <c r="P1076" s="73"/>
      <c r="Q1076" s="70"/>
      <c r="R1076" s="70"/>
      <c r="S1076" s="75"/>
      <c r="T1076" s="7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8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</row>
    <row r="1077" spans="1:198" x14ac:dyDescent="0.15">
      <c r="A1077" s="68"/>
      <c r="B1077" s="81"/>
      <c r="C1077" s="70"/>
      <c r="D1077" s="70"/>
      <c r="E1077" s="69"/>
      <c r="F1077" s="70"/>
      <c r="G1077" s="70"/>
      <c r="H1077" s="70"/>
      <c r="I1077" s="70"/>
      <c r="J1077" s="69"/>
      <c r="K1077" s="71"/>
      <c r="L1077" s="72"/>
      <c r="M1077" s="73"/>
      <c r="N1077" s="74"/>
      <c r="O1077" s="74"/>
      <c r="P1077" s="73"/>
      <c r="Q1077" s="70"/>
      <c r="R1077" s="70"/>
      <c r="S1077" s="75"/>
      <c r="T1077" s="7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8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</row>
    <row r="1078" spans="1:198" x14ac:dyDescent="0.15">
      <c r="A1078" s="68"/>
      <c r="B1078" s="81"/>
      <c r="C1078" s="70"/>
      <c r="D1078" s="70"/>
      <c r="E1078" s="69"/>
      <c r="F1078" s="70"/>
      <c r="G1078" s="70"/>
      <c r="H1078" s="70"/>
      <c r="I1078" s="70"/>
      <c r="J1078" s="69"/>
      <c r="K1078" s="71"/>
      <c r="L1078" s="72"/>
      <c r="M1078" s="73"/>
      <c r="N1078" s="74"/>
      <c r="O1078" s="74"/>
      <c r="P1078" s="73"/>
      <c r="Q1078" s="70"/>
      <c r="R1078" s="70"/>
      <c r="S1078" s="75"/>
      <c r="T1078" s="7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8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</row>
    <row r="1079" spans="1:198" x14ac:dyDescent="0.15">
      <c r="A1079" s="68"/>
      <c r="B1079" s="81"/>
      <c r="C1079" s="70"/>
      <c r="D1079" s="70"/>
      <c r="E1079" s="69"/>
      <c r="F1079" s="70"/>
      <c r="G1079" s="70"/>
      <c r="H1079" s="70"/>
      <c r="I1079" s="70"/>
      <c r="J1079" s="69"/>
      <c r="K1079" s="71"/>
      <c r="L1079" s="72"/>
      <c r="M1079" s="73"/>
      <c r="N1079" s="74"/>
      <c r="O1079" s="74"/>
      <c r="P1079" s="73"/>
      <c r="Q1079" s="70"/>
      <c r="R1079" s="70"/>
      <c r="S1079" s="75"/>
      <c r="T1079" s="7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8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</row>
    <row r="1080" spans="1:198" x14ac:dyDescent="0.15">
      <c r="A1080" s="68"/>
      <c r="B1080" s="81"/>
      <c r="C1080" s="70"/>
      <c r="D1080" s="70"/>
      <c r="E1080" s="69"/>
      <c r="F1080" s="70"/>
      <c r="G1080" s="70"/>
      <c r="H1080" s="70"/>
      <c r="I1080" s="70"/>
      <c r="J1080" s="69"/>
      <c r="K1080" s="71"/>
      <c r="L1080" s="72"/>
      <c r="M1080" s="73"/>
      <c r="N1080" s="74"/>
      <c r="O1080" s="74"/>
      <c r="P1080" s="73"/>
      <c r="Q1080" s="70"/>
      <c r="R1080" s="70"/>
      <c r="S1080" s="75"/>
      <c r="T1080" s="7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8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</row>
    <row r="1081" spans="1:198" x14ac:dyDescent="0.15">
      <c r="A1081" s="68"/>
      <c r="B1081" s="81"/>
      <c r="C1081" s="70"/>
      <c r="D1081" s="70"/>
      <c r="E1081" s="69"/>
      <c r="F1081" s="70"/>
      <c r="G1081" s="70"/>
      <c r="H1081" s="70"/>
      <c r="I1081" s="70"/>
      <c r="J1081" s="69"/>
      <c r="K1081" s="71"/>
      <c r="L1081" s="72"/>
      <c r="M1081" s="73"/>
      <c r="N1081" s="74"/>
      <c r="O1081" s="74"/>
      <c r="P1081" s="73"/>
      <c r="Q1081" s="70"/>
      <c r="R1081" s="70"/>
      <c r="S1081" s="75"/>
      <c r="T1081" s="7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8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</row>
    <row r="1082" spans="1:198" x14ac:dyDescent="0.15">
      <c r="A1082" s="68"/>
      <c r="B1082" s="81"/>
      <c r="C1082" s="70"/>
      <c r="D1082" s="70"/>
      <c r="E1082" s="69"/>
      <c r="F1082" s="70"/>
      <c r="G1082" s="70"/>
      <c r="H1082" s="70"/>
      <c r="I1082" s="70"/>
      <c r="J1082" s="69"/>
      <c r="K1082" s="71"/>
      <c r="L1082" s="72"/>
      <c r="M1082" s="73"/>
      <c r="N1082" s="74"/>
      <c r="O1082" s="74"/>
      <c r="P1082" s="73"/>
      <c r="Q1082" s="70"/>
      <c r="R1082" s="70"/>
      <c r="S1082" s="75"/>
      <c r="T1082" s="7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8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</row>
    <row r="1083" spans="1:198" x14ac:dyDescent="0.15">
      <c r="A1083" s="68"/>
      <c r="B1083" s="81"/>
      <c r="C1083" s="70"/>
      <c r="D1083" s="70"/>
      <c r="E1083" s="69"/>
      <c r="F1083" s="70"/>
      <c r="G1083" s="70"/>
      <c r="H1083" s="70"/>
      <c r="I1083" s="70"/>
      <c r="J1083" s="69"/>
      <c r="K1083" s="71"/>
      <c r="L1083" s="72"/>
      <c r="M1083" s="73"/>
      <c r="N1083" s="74"/>
      <c r="O1083" s="74"/>
      <c r="P1083" s="73"/>
      <c r="Q1083" s="70"/>
      <c r="R1083" s="70"/>
      <c r="S1083" s="75"/>
      <c r="T1083" s="7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8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</row>
    <row r="1084" spans="1:198" x14ac:dyDescent="0.15">
      <c r="A1084" s="68"/>
      <c r="B1084" s="81"/>
      <c r="C1084" s="70"/>
      <c r="D1084" s="70"/>
      <c r="E1084" s="69"/>
      <c r="F1084" s="70"/>
      <c r="G1084" s="70"/>
      <c r="H1084" s="70"/>
      <c r="I1084" s="70"/>
      <c r="J1084" s="69"/>
      <c r="K1084" s="71"/>
      <c r="L1084" s="72"/>
      <c r="M1084" s="73"/>
      <c r="N1084" s="74"/>
      <c r="O1084" s="74"/>
      <c r="P1084" s="73"/>
      <c r="Q1084" s="70"/>
      <c r="R1084" s="70"/>
      <c r="S1084" s="75"/>
      <c r="T1084" s="7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8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</row>
    <row r="1085" spans="1:198" x14ac:dyDescent="0.15">
      <c r="A1085" s="68"/>
      <c r="B1085" s="81"/>
      <c r="C1085" s="70"/>
      <c r="D1085" s="70"/>
      <c r="E1085" s="69"/>
      <c r="F1085" s="70"/>
      <c r="G1085" s="70"/>
      <c r="H1085" s="70"/>
      <c r="I1085" s="70"/>
      <c r="J1085" s="69"/>
      <c r="K1085" s="71"/>
      <c r="L1085" s="72"/>
      <c r="M1085" s="73"/>
      <c r="N1085" s="74"/>
      <c r="O1085" s="74"/>
      <c r="P1085" s="73"/>
      <c r="Q1085" s="70"/>
      <c r="R1085" s="70"/>
      <c r="S1085" s="75"/>
      <c r="T1085" s="7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8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</row>
    <row r="1086" spans="1:198" x14ac:dyDescent="0.15">
      <c r="A1086" s="68"/>
      <c r="B1086" s="81"/>
      <c r="C1086" s="70"/>
      <c r="D1086" s="70"/>
      <c r="E1086" s="69"/>
      <c r="F1086" s="70"/>
      <c r="G1086" s="70"/>
      <c r="H1086" s="70"/>
      <c r="I1086" s="70"/>
      <c r="J1086" s="69"/>
      <c r="K1086" s="71"/>
      <c r="L1086" s="72"/>
      <c r="M1086" s="73"/>
      <c r="N1086" s="74"/>
      <c r="O1086" s="74"/>
      <c r="P1086" s="73"/>
      <c r="Q1086" s="70"/>
      <c r="R1086" s="70"/>
      <c r="S1086" s="75"/>
      <c r="T1086" s="7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8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</row>
    <row r="1087" spans="1:198" x14ac:dyDescent="0.15">
      <c r="A1087" s="68"/>
      <c r="B1087" s="81"/>
      <c r="C1087" s="70"/>
      <c r="D1087" s="70"/>
      <c r="E1087" s="69"/>
      <c r="F1087" s="70"/>
      <c r="G1087" s="70"/>
      <c r="H1087" s="70"/>
      <c r="I1087" s="70"/>
      <c r="J1087" s="69"/>
      <c r="K1087" s="71"/>
      <c r="L1087" s="72"/>
      <c r="M1087" s="73"/>
      <c r="N1087" s="74"/>
      <c r="O1087" s="74"/>
      <c r="P1087" s="73"/>
      <c r="Q1087" s="70"/>
      <c r="R1087" s="70"/>
      <c r="S1087" s="75"/>
      <c r="T1087" s="7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8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</row>
    <row r="1088" spans="1:198" x14ac:dyDescent="0.15">
      <c r="A1088" s="68"/>
      <c r="B1088" s="81"/>
      <c r="C1088" s="70"/>
      <c r="D1088" s="70"/>
      <c r="E1088" s="69"/>
      <c r="F1088" s="70"/>
      <c r="G1088" s="70"/>
      <c r="H1088" s="70"/>
      <c r="I1088" s="70"/>
      <c r="J1088" s="69"/>
      <c r="K1088" s="71"/>
      <c r="L1088" s="72"/>
      <c r="M1088" s="73"/>
      <c r="N1088" s="74"/>
      <c r="O1088" s="74"/>
      <c r="P1088" s="73"/>
      <c r="Q1088" s="70"/>
      <c r="R1088" s="70"/>
      <c r="S1088" s="75"/>
      <c r="T1088" s="7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8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</row>
    <row r="1089" spans="1:198" x14ac:dyDescent="0.15">
      <c r="A1089" s="68"/>
      <c r="B1089" s="81"/>
      <c r="C1089" s="70"/>
      <c r="D1089" s="70"/>
      <c r="E1089" s="69"/>
      <c r="F1089" s="70"/>
      <c r="G1089" s="70"/>
      <c r="H1089" s="70"/>
      <c r="I1089" s="70"/>
      <c r="J1089" s="69"/>
      <c r="K1089" s="71"/>
      <c r="L1089" s="72"/>
      <c r="M1089" s="73"/>
      <c r="N1089" s="74"/>
      <c r="O1089" s="74"/>
      <c r="P1089" s="73"/>
      <c r="Q1089" s="70"/>
      <c r="R1089" s="70"/>
      <c r="S1089" s="75"/>
      <c r="T1089" s="7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8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</row>
    <row r="1090" spans="1:198" x14ac:dyDescent="0.15">
      <c r="A1090" s="68"/>
      <c r="B1090" s="81"/>
      <c r="C1090" s="70"/>
      <c r="D1090" s="70"/>
      <c r="E1090" s="69"/>
      <c r="F1090" s="70"/>
      <c r="G1090" s="70"/>
      <c r="H1090" s="70"/>
      <c r="I1090" s="70"/>
      <c r="J1090" s="69"/>
      <c r="K1090" s="71"/>
      <c r="L1090" s="72"/>
      <c r="M1090" s="73"/>
      <c r="N1090" s="74"/>
      <c r="O1090" s="74"/>
      <c r="P1090" s="73"/>
      <c r="Q1090" s="70"/>
      <c r="R1090" s="70"/>
      <c r="S1090" s="75"/>
      <c r="T1090" s="7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8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</row>
    <row r="1091" spans="1:198" x14ac:dyDescent="0.15">
      <c r="A1091" s="68"/>
      <c r="B1091" s="81"/>
      <c r="C1091" s="70"/>
      <c r="D1091" s="70"/>
      <c r="E1091" s="69"/>
      <c r="F1091" s="70"/>
      <c r="G1091" s="70"/>
      <c r="H1091" s="70"/>
      <c r="I1091" s="70"/>
      <c r="J1091" s="69"/>
      <c r="K1091" s="71"/>
      <c r="L1091" s="72"/>
      <c r="M1091" s="73"/>
      <c r="N1091" s="74"/>
      <c r="O1091" s="74"/>
      <c r="P1091" s="73"/>
      <c r="Q1091" s="70"/>
      <c r="R1091" s="70"/>
      <c r="S1091" s="75"/>
      <c r="T1091" s="7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8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</row>
    <row r="1092" spans="1:198" x14ac:dyDescent="0.15">
      <c r="A1092" s="68"/>
      <c r="B1092" s="81"/>
      <c r="C1092" s="70"/>
      <c r="D1092" s="70"/>
      <c r="E1092" s="69"/>
      <c r="F1092" s="70"/>
      <c r="G1092" s="70"/>
      <c r="H1092" s="70"/>
      <c r="I1092" s="70"/>
      <c r="J1092" s="69"/>
      <c r="K1092" s="71"/>
      <c r="L1092" s="72"/>
      <c r="M1092" s="73"/>
      <c r="N1092" s="74"/>
      <c r="O1092" s="74"/>
      <c r="P1092" s="73"/>
      <c r="Q1092" s="70"/>
      <c r="R1092" s="70"/>
      <c r="S1092" s="75"/>
      <c r="T1092" s="7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8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</row>
    <row r="1093" spans="1:198" x14ac:dyDescent="0.15">
      <c r="A1093" s="68"/>
      <c r="B1093" s="81"/>
      <c r="C1093" s="70"/>
      <c r="D1093" s="70"/>
      <c r="E1093" s="69"/>
      <c r="F1093" s="70"/>
      <c r="G1093" s="70"/>
      <c r="H1093" s="70"/>
      <c r="I1093" s="70"/>
      <c r="J1093" s="69"/>
      <c r="K1093" s="71"/>
      <c r="L1093" s="72"/>
      <c r="M1093" s="73"/>
      <c r="N1093" s="74"/>
      <c r="O1093" s="74"/>
      <c r="P1093" s="73"/>
      <c r="Q1093" s="70"/>
      <c r="R1093" s="70"/>
      <c r="S1093" s="75"/>
      <c r="T1093" s="7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8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</row>
    <row r="1094" spans="1:198" x14ac:dyDescent="0.15">
      <c r="A1094" s="68"/>
      <c r="B1094" s="81"/>
      <c r="C1094" s="70"/>
      <c r="D1094" s="70"/>
      <c r="E1094" s="69"/>
      <c r="F1094" s="70"/>
      <c r="G1094" s="70"/>
      <c r="H1094" s="70"/>
      <c r="I1094" s="70"/>
      <c r="J1094" s="69"/>
      <c r="K1094" s="71"/>
      <c r="L1094" s="72"/>
      <c r="M1094" s="73"/>
      <c r="N1094" s="74"/>
      <c r="O1094" s="74"/>
      <c r="P1094" s="73"/>
      <c r="Q1094" s="70"/>
      <c r="R1094" s="70"/>
      <c r="S1094" s="75"/>
      <c r="T1094" s="7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8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</row>
    <row r="1095" spans="1:198" x14ac:dyDescent="0.15">
      <c r="A1095" s="68"/>
      <c r="B1095" s="81"/>
      <c r="C1095" s="70"/>
      <c r="D1095" s="70"/>
      <c r="E1095" s="69"/>
      <c r="F1095" s="70"/>
      <c r="G1095" s="70"/>
      <c r="H1095" s="70"/>
      <c r="I1095" s="70"/>
      <c r="J1095" s="69"/>
      <c r="K1095" s="71"/>
      <c r="L1095" s="72"/>
      <c r="M1095" s="73"/>
      <c r="N1095" s="74"/>
      <c r="O1095" s="74"/>
      <c r="P1095" s="73"/>
      <c r="Q1095" s="70"/>
      <c r="R1095" s="70"/>
      <c r="S1095" s="75"/>
      <c r="T1095" s="7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</row>
    <row r="1096" spans="1:198" x14ac:dyDescent="0.15">
      <c r="A1096" s="68"/>
      <c r="B1096" s="81"/>
      <c r="C1096" s="70"/>
      <c r="D1096" s="70"/>
      <c r="E1096" s="69"/>
      <c r="F1096" s="70"/>
      <c r="G1096" s="70"/>
      <c r="H1096" s="70"/>
      <c r="I1096" s="70"/>
      <c r="J1096" s="69"/>
      <c r="K1096" s="71"/>
      <c r="L1096" s="72"/>
      <c r="M1096" s="73"/>
      <c r="N1096" s="74"/>
      <c r="O1096" s="74"/>
      <c r="P1096" s="73"/>
      <c r="Q1096" s="70"/>
      <c r="R1096" s="70"/>
      <c r="S1096" s="75"/>
      <c r="T1096" s="7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</row>
    <row r="1097" spans="1:198" x14ac:dyDescent="0.15">
      <c r="A1097" s="68"/>
      <c r="B1097" s="81"/>
      <c r="C1097" s="70"/>
      <c r="D1097" s="70"/>
      <c r="E1097" s="69"/>
      <c r="F1097" s="70"/>
      <c r="G1097" s="70"/>
      <c r="H1097" s="70"/>
      <c r="I1097" s="70"/>
      <c r="J1097" s="69"/>
      <c r="K1097" s="71"/>
      <c r="L1097" s="72"/>
      <c r="M1097" s="73"/>
      <c r="N1097" s="74"/>
      <c r="O1097" s="74"/>
      <c r="P1097" s="73"/>
      <c r="Q1097" s="70"/>
      <c r="R1097" s="70"/>
      <c r="S1097" s="75"/>
      <c r="T1097" s="7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</row>
    <row r="1098" spans="1:198" x14ac:dyDescent="0.15">
      <c r="A1098" s="68"/>
      <c r="B1098" s="81"/>
      <c r="C1098" s="70"/>
      <c r="D1098" s="70"/>
      <c r="E1098" s="69"/>
      <c r="F1098" s="70"/>
      <c r="G1098" s="70"/>
      <c r="H1098" s="70"/>
      <c r="I1098" s="70"/>
      <c r="J1098" s="69"/>
      <c r="K1098" s="71"/>
      <c r="L1098" s="72"/>
      <c r="M1098" s="73"/>
      <c r="N1098" s="74"/>
      <c r="O1098" s="74"/>
      <c r="P1098" s="73"/>
      <c r="Q1098" s="70"/>
      <c r="R1098" s="70"/>
      <c r="S1098" s="75"/>
      <c r="T1098" s="7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</row>
    <row r="1099" spans="1:198" x14ac:dyDescent="0.15">
      <c r="A1099" s="68"/>
      <c r="B1099" s="81"/>
      <c r="C1099" s="70"/>
      <c r="D1099" s="70"/>
      <c r="E1099" s="69"/>
      <c r="F1099" s="70"/>
      <c r="G1099" s="70"/>
      <c r="H1099" s="70"/>
      <c r="I1099" s="70"/>
      <c r="J1099" s="69"/>
      <c r="K1099" s="71"/>
      <c r="L1099" s="72"/>
      <c r="M1099" s="73"/>
      <c r="N1099" s="74"/>
      <c r="O1099" s="74"/>
      <c r="P1099" s="73"/>
      <c r="Q1099" s="70"/>
      <c r="R1099" s="70"/>
      <c r="S1099" s="75"/>
      <c r="T1099" s="7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</row>
    <row r="1100" spans="1:198" x14ac:dyDescent="0.15">
      <c r="A1100" s="68"/>
      <c r="B1100" s="81"/>
      <c r="C1100" s="70"/>
      <c r="D1100" s="70"/>
      <c r="E1100" s="69"/>
      <c r="F1100" s="70"/>
      <c r="G1100" s="70"/>
      <c r="H1100" s="70"/>
      <c r="I1100" s="70"/>
      <c r="J1100" s="69"/>
      <c r="K1100" s="71"/>
      <c r="L1100" s="72"/>
      <c r="M1100" s="73"/>
      <c r="N1100" s="74"/>
      <c r="O1100" s="74"/>
      <c r="P1100" s="73"/>
      <c r="Q1100" s="70"/>
      <c r="R1100" s="70"/>
      <c r="S1100" s="75"/>
      <c r="T1100" s="7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</row>
    <row r="1101" spans="1:198" x14ac:dyDescent="0.15">
      <c r="A1101" s="68"/>
      <c r="B1101" s="81"/>
      <c r="C1101" s="70"/>
      <c r="D1101" s="70"/>
      <c r="E1101" s="69"/>
      <c r="F1101" s="70"/>
      <c r="G1101" s="70"/>
      <c r="H1101" s="70"/>
      <c r="I1101" s="70"/>
      <c r="J1101" s="69"/>
      <c r="K1101" s="71"/>
      <c r="L1101" s="72"/>
      <c r="M1101" s="73"/>
      <c r="N1101" s="74"/>
      <c r="O1101" s="74"/>
      <c r="P1101" s="73"/>
      <c r="Q1101" s="70"/>
      <c r="R1101" s="70"/>
      <c r="S1101" s="75"/>
      <c r="T1101" s="7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</row>
    <row r="1102" spans="1:198" x14ac:dyDescent="0.15">
      <c r="A1102" s="68"/>
      <c r="B1102" s="81"/>
      <c r="C1102" s="70"/>
      <c r="D1102" s="70"/>
      <c r="E1102" s="69"/>
      <c r="F1102" s="70"/>
      <c r="G1102" s="70"/>
      <c r="H1102" s="70"/>
      <c r="I1102" s="70"/>
      <c r="J1102" s="69"/>
      <c r="K1102" s="71"/>
      <c r="L1102" s="72"/>
      <c r="M1102" s="73"/>
      <c r="N1102" s="74"/>
      <c r="O1102" s="74"/>
      <c r="P1102" s="73"/>
      <c r="Q1102" s="70"/>
      <c r="R1102" s="70"/>
      <c r="S1102" s="75"/>
      <c r="T1102" s="7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</row>
    <row r="1103" spans="1:198" x14ac:dyDescent="0.15">
      <c r="A1103" s="68"/>
      <c r="B1103" s="81"/>
      <c r="C1103" s="70"/>
      <c r="D1103" s="70"/>
      <c r="E1103" s="69"/>
      <c r="F1103" s="70"/>
      <c r="G1103" s="70"/>
      <c r="H1103" s="70"/>
      <c r="I1103" s="70"/>
      <c r="J1103" s="69"/>
      <c r="K1103" s="71"/>
      <c r="L1103" s="72"/>
      <c r="M1103" s="73"/>
      <c r="N1103" s="74"/>
      <c r="O1103" s="74"/>
      <c r="P1103" s="73"/>
      <c r="Q1103" s="70"/>
      <c r="R1103" s="70"/>
      <c r="S1103" s="75"/>
      <c r="T1103" s="7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</row>
    <row r="1104" spans="1:198" x14ac:dyDescent="0.15">
      <c r="A1104" s="68"/>
      <c r="B1104" s="81"/>
      <c r="C1104" s="70"/>
      <c r="D1104" s="70"/>
      <c r="E1104" s="69"/>
      <c r="F1104" s="70"/>
      <c r="G1104" s="70"/>
      <c r="H1104" s="70"/>
      <c r="I1104" s="70"/>
      <c r="J1104" s="69"/>
      <c r="K1104" s="71"/>
      <c r="L1104" s="72"/>
      <c r="M1104" s="73"/>
      <c r="N1104" s="74"/>
      <c r="O1104" s="74"/>
      <c r="P1104" s="73"/>
      <c r="Q1104" s="70"/>
      <c r="R1104" s="70"/>
      <c r="S1104" s="75"/>
      <c r="T1104" s="7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</row>
    <row r="1105" spans="1:198" x14ac:dyDescent="0.15">
      <c r="A1105" s="68"/>
      <c r="B1105" s="81"/>
      <c r="C1105" s="70"/>
      <c r="D1105" s="70"/>
      <c r="E1105" s="69"/>
      <c r="F1105" s="70"/>
      <c r="G1105" s="70"/>
      <c r="H1105" s="70"/>
      <c r="I1105" s="70"/>
      <c r="J1105" s="69"/>
      <c r="K1105" s="71"/>
      <c r="L1105" s="72"/>
      <c r="M1105" s="73"/>
      <c r="N1105" s="74"/>
      <c r="O1105" s="74"/>
      <c r="P1105" s="73"/>
      <c r="Q1105" s="70"/>
      <c r="R1105" s="70"/>
      <c r="S1105" s="75"/>
      <c r="T1105" s="7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</row>
    <row r="1106" spans="1:198" x14ac:dyDescent="0.15">
      <c r="A1106" s="68"/>
      <c r="B1106" s="81"/>
      <c r="C1106" s="70"/>
      <c r="D1106" s="70"/>
      <c r="E1106" s="69"/>
      <c r="F1106" s="70"/>
      <c r="G1106" s="70"/>
      <c r="H1106" s="70"/>
      <c r="I1106" s="70"/>
      <c r="J1106" s="69"/>
      <c r="K1106" s="71"/>
      <c r="L1106" s="72"/>
      <c r="M1106" s="73"/>
      <c r="N1106" s="74"/>
      <c r="O1106" s="74"/>
      <c r="P1106" s="73"/>
      <c r="Q1106" s="70"/>
      <c r="R1106" s="70"/>
      <c r="S1106" s="75"/>
      <c r="T1106" s="7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</row>
    <row r="1107" spans="1:198" x14ac:dyDescent="0.15">
      <c r="A1107" s="68"/>
      <c r="B1107" s="81"/>
      <c r="C1107" s="70"/>
      <c r="D1107" s="70"/>
      <c r="E1107" s="69"/>
      <c r="F1107" s="70"/>
      <c r="G1107" s="70"/>
      <c r="H1107" s="70"/>
      <c r="I1107" s="70"/>
      <c r="J1107" s="69"/>
      <c r="K1107" s="71"/>
      <c r="L1107" s="72"/>
      <c r="M1107" s="73"/>
      <c r="N1107" s="74"/>
      <c r="O1107" s="74"/>
      <c r="P1107" s="73"/>
      <c r="Q1107" s="70"/>
      <c r="R1107" s="70"/>
      <c r="S1107" s="75"/>
      <c r="T1107" s="7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6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</row>
    <row r="1108" spans="1:198" x14ac:dyDescent="0.15">
      <c r="A1108" s="68"/>
      <c r="B1108" s="81"/>
      <c r="C1108" s="70"/>
      <c r="D1108" s="70"/>
      <c r="E1108" s="69"/>
      <c r="F1108" s="70"/>
      <c r="G1108" s="70"/>
      <c r="H1108" s="70"/>
      <c r="I1108" s="70"/>
      <c r="J1108" s="69"/>
      <c r="K1108" s="71"/>
      <c r="L1108" s="72"/>
      <c r="M1108" s="73"/>
      <c r="N1108" s="74"/>
      <c r="O1108" s="74"/>
      <c r="P1108" s="73"/>
      <c r="Q1108" s="70"/>
      <c r="R1108" s="70"/>
      <c r="S1108" s="75"/>
      <c r="T1108" s="7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7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</row>
    <row r="1109" spans="1:198" x14ac:dyDescent="0.15">
      <c r="A1109" s="68"/>
      <c r="B1109" s="81"/>
      <c r="C1109" s="70"/>
      <c r="D1109" s="70"/>
      <c r="E1109" s="69"/>
      <c r="F1109" s="70"/>
      <c r="G1109" s="70"/>
      <c r="H1109" s="70"/>
      <c r="I1109" s="70"/>
      <c r="J1109" s="69"/>
      <c r="K1109" s="71"/>
      <c r="L1109" s="72"/>
      <c r="M1109" s="73"/>
      <c r="N1109" s="74"/>
      <c r="O1109" s="74"/>
      <c r="P1109" s="73"/>
      <c r="Q1109" s="70"/>
      <c r="R1109" s="70"/>
      <c r="S1109" s="75"/>
      <c r="T1109" s="7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7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</row>
    <row r="1110" spans="1:198" x14ac:dyDescent="0.15">
      <c r="A1110" s="68"/>
      <c r="B1110" s="81"/>
      <c r="C1110" s="70"/>
      <c r="D1110" s="70"/>
      <c r="E1110" s="69"/>
      <c r="F1110" s="70"/>
      <c r="G1110" s="70"/>
      <c r="H1110" s="70"/>
      <c r="I1110" s="70"/>
      <c r="J1110" s="69"/>
      <c r="K1110" s="71"/>
      <c r="L1110" s="72"/>
      <c r="M1110" s="73"/>
      <c r="N1110" s="74"/>
      <c r="O1110" s="74"/>
      <c r="P1110" s="73"/>
      <c r="Q1110" s="70"/>
      <c r="R1110" s="70"/>
      <c r="S1110" s="75"/>
      <c r="T1110" s="7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7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</row>
    <row r="1111" spans="1:198" x14ac:dyDescent="0.15">
      <c r="A1111" s="68"/>
      <c r="B1111" s="81"/>
      <c r="C1111" s="70"/>
      <c r="D1111" s="70"/>
      <c r="E1111" s="69"/>
      <c r="F1111" s="70"/>
      <c r="G1111" s="70"/>
      <c r="H1111" s="70"/>
      <c r="I1111" s="70"/>
      <c r="J1111" s="69"/>
      <c r="K1111" s="71"/>
      <c r="L1111" s="72"/>
      <c r="M1111" s="73"/>
      <c r="N1111" s="74"/>
      <c r="O1111" s="74"/>
      <c r="P1111" s="73"/>
      <c r="Q1111" s="70"/>
      <c r="R1111" s="70"/>
      <c r="S1111" s="75"/>
      <c r="T1111" s="7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7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</row>
    <row r="1112" spans="1:198" x14ac:dyDescent="0.15">
      <c r="A1112" s="68"/>
      <c r="B1112" s="81"/>
      <c r="C1112" s="70"/>
      <c r="D1112" s="70"/>
      <c r="E1112" s="69"/>
      <c r="F1112" s="70"/>
      <c r="G1112" s="70"/>
      <c r="H1112" s="70"/>
      <c r="I1112" s="70"/>
      <c r="J1112" s="69"/>
      <c r="K1112" s="71"/>
      <c r="L1112" s="72"/>
      <c r="M1112" s="73"/>
      <c r="N1112" s="74"/>
      <c r="O1112" s="74"/>
      <c r="P1112" s="73"/>
      <c r="Q1112" s="70"/>
      <c r="R1112" s="70"/>
      <c r="S1112" s="75"/>
      <c r="T1112" s="7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7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</row>
    <row r="1113" spans="1:198" x14ac:dyDescent="0.15">
      <c r="A1113" s="68"/>
      <c r="B1113" s="81"/>
      <c r="C1113" s="70"/>
      <c r="D1113" s="70"/>
      <c r="E1113" s="69"/>
      <c r="F1113" s="70"/>
      <c r="G1113" s="70"/>
      <c r="H1113" s="70"/>
      <c r="I1113" s="70"/>
      <c r="J1113" s="69"/>
      <c r="K1113" s="71"/>
      <c r="L1113" s="72"/>
      <c r="M1113" s="73"/>
      <c r="N1113" s="74"/>
      <c r="O1113" s="74"/>
      <c r="P1113" s="73"/>
      <c r="Q1113" s="70"/>
      <c r="R1113" s="70"/>
      <c r="S1113" s="75"/>
      <c r="T1113" s="7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7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</row>
    <row r="1114" spans="1:198" x14ac:dyDescent="0.15">
      <c r="A1114" s="68"/>
      <c r="B1114" s="81"/>
      <c r="C1114" s="70"/>
      <c r="D1114" s="70"/>
      <c r="E1114" s="69"/>
      <c r="F1114" s="70"/>
      <c r="G1114" s="70"/>
      <c r="H1114" s="70"/>
      <c r="I1114" s="70"/>
      <c r="J1114" s="69"/>
      <c r="K1114" s="71"/>
      <c r="L1114" s="72"/>
      <c r="M1114" s="73"/>
      <c r="N1114" s="74"/>
      <c r="O1114" s="74"/>
      <c r="P1114" s="73"/>
      <c r="Q1114" s="70"/>
      <c r="R1114" s="70"/>
      <c r="S1114" s="75"/>
      <c r="T1114" s="7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7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</row>
    <row r="1115" spans="1:198" x14ac:dyDescent="0.15">
      <c r="A1115" s="68"/>
      <c r="B1115" s="81"/>
      <c r="C1115" s="70"/>
      <c r="D1115" s="70"/>
      <c r="E1115" s="69"/>
      <c r="F1115" s="70"/>
      <c r="G1115" s="70"/>
      <c r="H1115" s="70"/>
      <c r="I1115" s="70"/>
      <c r="J1115" s="69"/>
      <c r="K1115" s="71"/>
      <c r="L1115" s="72"/>
      <c r="M1115" s="73"/>
      <c r="N1115" s="74"/>
      <c r="O1115" s="74"/>
      <c r="P1115" s="73"/>
      <c r="Q1115" s="70"/>
      <c r="R1115" s="70"/>
      <c r="S1115" s="75"/>
      <c r="T1115" s="7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7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</row>
    <row r="1116" spans="1:198" x14ac:dyDescent="0.15">
      <c r="A1116" s="68"/>
      <c r="B1116" s="81"/>
      <c r="C1116" s="70"/>
      <c r="D1116" s="70"/>
      <c r="E1116" s="69"/>
      <c r="F1116" s="70"/>
      <c r="G1116" s="70"/>
      <c r="H1116" s="70"/>
      <c r="I1116" s="70"/>
      <c r="J1116" s="69"/>
      <c r="K1116" s="71"/>
      <c r="L1116" s="72"/>
      <c r="M1116" s="73"/>
      <c r="N1116" s="74"/>
      <c r="O1116" s="74"/>
      <c r="P1116" s="73"/>
      <c r="Q1116" s="70"/>
      <c r="R1116" s="70"/>
      <c r="S1116" s="75"/>
      <c r="T1116" s="7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7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</row>
    <row r="1117" spans="1:198" x14ac:dyDescent="0.15">
      <c r="A1117" s="68"/>
      <c r="B1117" s="81"/>
      <c r="C1117" s="70"/>
      <c r="D1117" s="70"/>
      <c r="E1117" s="69"/>
      <c r="F1117" s="70"/>
      <c r="G1117" s="70"/>
      <c r="H1117" s="70"/>
      <c r="I1117" s="70"/>
      <c r="J1117" s="69"/>
      <c r="K1117" s="71"/>
      <c r="L1117" s="72"/>
      <c r="M1117" s="73"/>
      <c r="N1117" s="74"/>
      <c r="O1117" s="74"/>
      <c r="P1117" s="73"/>
      <c r="Q1117" s="70"/>
      <c r="R1117" s="70"/>
      <c r="S1117" s="75"/>
      <c r="T1117" s="7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7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</row>
    <row r="1118" spans="1:198" x14ac:dyDescent="0.15">
      <c r="A1118" s="68"/>
      <c r="B1118" s="81"/>
      <c r="C1118" s="70"/>
      <c r="D1118" s="70"/>
      <c r="E1118" s="69"/>
      <c r="F1118" s="70"/>
      <c r="G1118" s="70"/>
      <c r="H1118" s="70"/>
      <c r="I1118" s="70"/>
      <c r="J1118" s="69"/>
      <c r="K1118" s="71"/>
      <c r="L1118" s="72"/>
      <c r="M1118" s="73"/>
      <c r="N1118" s="74"/>
      <c r="O1118" s="74"/>
      <c r="P1118" s="73"/>
      <c r="Q1118" s="70"/>
      <c r="R1118" s="70"/>
      <c r="S1118" s="75"/>
      <c r="T1118" s="7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7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</row>
    <row r="1119" spans="1:198" x14ac:dyDescent="0.15">
      <c r="A1119" s="68"/>
      <c r="B1119" s="81"/>
      <c r="C1119" s="70"/>
      <c r="D1119" s="70"/>
      <c r="E1119" s="69"/>
      <c r="F1119" s="70"/>
      <c r="G1119" s="70"/>
      <c r="H1119" s="70"/>
      <c r="I1119" s="70"/>
      <c r="J1119" s="69"/>
      <c r="K1119" s="71"/>
      <c r="L1119" s="72"/>
      <c r="M1119" s="73"/>
      <c r="N1119" s="74"/>
      <c r="O1119" s="74"/>
      <c r="P1119" s="73"/>
      <c r="Q1119" s="70"/>
      <c r="R1119" s="70"/>
      <c r="S1119" s="75"/>
      <c r="T1119" s="7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7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</row>
    <row r="1120" spans="1:198" x14ac:dyDescent="0.15">
      <c r="A1120" s="68"/>
      <c r="B1120" s="81"/>
      <c r="C1120" s="70"/>
      <c r="D1120" s="70"/>
      <c r="E1120" s="69"/>
      <c r="F1120" s="70"/>
      <c r="G1120" s="70"/>
      <c r="H1120" s="70"/>
      <c r="I1120" s="70"/>
      <c r="J1120" s="69"/>
      <c r="K1120" s="71"/>
      <c r="L1120" s="72"/>
      <c r="M1120" s="73"/>
      <c r="N1120" s="74"/>
      <c r="O1120" s="74"/>
      <c r="P1120" s="73"/>
      <c r="Q1120" s="70"/>
      <c r="R1120" s="70"/>
      <c r="S1120" s="75"/>
      <c r="T1120" s="7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7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</row>
    <row r="1121" spans="1:198" x14ac:dyDescent="0.15">
      <c r="A1121" s="68"/>
      <c r="B1121" s="81"/>
      <c r="C1121" s="70"/>
      <c r="D1121" s="70"/>
      <c r="E1121" s="69"/>
      <c r="F1121" s="70"/>
      <c r="G1121" s="70"/>
      <c r="H1121" s="70"/>
      <c r="I1121" s="70"/>
      <c r="J1121" s="69"/>
      <c r="K1121" s="71"/>
      <c r="L1121" s="72"/>
      <c r="M1121" s="73"/>
      <c r="N1121" s="74"/>
      <c r="O1121" s="74"/>
      <c r="P1121" s="73"/>
      <c r="Q1121" s="70"/>
      <c r="R1121" s="70"/>
      <c r="S1121" s="75"/>
      <c r="T1121" s="7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7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</row>
    <row r="1122" spans="1:198" x14ac:dyDescent="0.15">
      <c r="A1122" s="68"/>
      <c r="B1122" s="81"/>
      <c r="C1122" s="70"/>
      <c r="D1122" s="70"/>
      <c r="E1122" s="69"/>
      <c r="F1122" s="70"/>
      <c r="G1122" s="70"/>
      <c r="H1122" s="70"/>
      <c r="I1122" s="70"/>
      <c r="J1122" s="69"/>
      <c r="K1122" s="71"/>
      <c r="L1122" s="72"/>
      <c r="M1122" s="73"/>
      <c r="N1122" s="74"/>
      <c r="O1122" s="74"/>
      <c r="P1122" s="73"/>
      <c r="Q1122" s="70"/>
      <c r="R1122" s="70"/>
      <c r="S1122" s="75"/>
      <c r="T1122" s="7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7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</row>
    <row r="1123" spans="1:198" x14ac:dyDescent="0.15">
      <c r="A1123" s="68"/>
      <c r="B1123" s="81"/>
      <c r="C1123" s="70"/>
      <c r="D1123" s="70"/>
      <c r="E1123" s="69"/>
      <c r="F1123" s="70"/>
      <c r="G1123" s="70"/>
      <c r="H1123" s="70"/>
      <c r="I1123" s="70"/>
      <c r="J1123" s="69"/>
      <c r="K1123" s="71"/>
      <c r="L1123" s="72"/>
      <c r="M1123" s="73"/>
      <c r="N1123" s="74"/>
      <c r="O1123" s="74"/>
      <c r="P1123" s="73"/>
      <c r="Q1123" s="70"/>
      <c r="R1123" s="70"/>
      <c r="S1123" s="75"/>
      <c r="T1123" s="7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7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</row>
    <row r="1124" spans="1:198" x14ac:dyDescent="0.15">
      <c r="A1124" s="68"/>
      <c r="B1124" s="81"/>
      <c r="C1124" s="70"/>
      <c r="D1124" s="70"/>
      <c r="E1124" s="69"/>
      <c r="F1124" s="70"/>
      <c r="G1124" s="70"/>
      <c r="H1124" s="70"/>
      <c r="I1124" s="70"/>
      <c r="J1124" s="69"/>
      <c r="K1124" s="71"/>
      <c r="L1124" s="72"/>
      <c r="M1124" s="73"/>
      <c r="N1124" s="74"/>
      <c r="O1124" s="74"/>
      <c r="P1124" s="73"/>
      <c r="Q1124" s="70"/>
      <c r="R1124" s="70"/>
      <c r="S1124" s="75"/>
      <c r="T1124" s="7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7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</row>
    <row r="1125" spans="1:198" x14ac:dyDescent="0.15">
      <c r="A1125" s="68"/>
      <c r="B1125" s="81"/>
      <c r="C1125" s="70"/>
      <c r="D1125" s="70"/>
      <c r="E1125" s="69"/>
      <c r="F1125" s="70"/>
      <c r="G1125" s="70"/>
      <c r="H1125" s="70"/>
      <c r="I1125" s="70"/>
      <c r="J1125" s="69"/>
      <c r="K1125" s="71"/>
      <c r="L1125" s="72"/>
      <c r="M1125" s="73"/>
      <c r="N1125" s="74"/>
      <c r="O1125" s="74"/>
      <c r="P1125" s="73"/>
      <c r="Q1125" s="70"/>
      <c r="R1125" s="70"/>
      <c r="S1125" s="75"/>
      <c r="T1125" s="7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7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</row>
    <row r="1126" spans="1:198" x14ac:dyDescent="0.15">
      <c r="A1126" s="68"/>
      <c r="B1126" s="81"/>
      <c r="C1126" s="70"/>
      <c r="D1126" s="70"/>
      <c r="E1126" s="69"/>
      <c r="F1126" s="70"/>
      <c r="G1126" s="70"/>
      <c r="H1126" s="70"/>
      <c r="I1126" s="70"/>
      <c r="J1126" s="69"/>
      <c r="K1126" s="71"/>
      <c r="L1126" s="72"/>
      <c r="M1126" s="73"/>
      <c r="N1126" s="74"/>
      <c r="O1126" s="74"/>
      <c r="P1126" s="73"/>
      <c r="Q1126" s="70"/>
      <c r="R1126" s="70"/>
      <c r="S1126" s="75"/>
      <c r="T1126" s="7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7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</row>
    <row r="1127" spans="1:198" x14ac:dyDescent="0.15">
      <c r="A1127" s="68"/>
      <c r="B1127" s="81"/>
      <c r="C1127" s="70"/>
      <c r="D1127" s="70"/>
      <c r="E1127" s="69"/>
      <c r="F1127" s="70"/>
      <c r="G1127" s="70"/>
      <c r="H1127" s="70"/>
      <c r="I1127" s="70"/>
      <c r="J1127" s="69"/>
      <c r="K1127" s="71"/>
      <c r="L1127" s="72"/>
      <c r="M1127" s="73"/>
      <c r="N1127" s="74"/>
      <c r="O1127" s="74"/>
      <c r="P1127" s="73"/>
      <c r="Q1127" s="70"/>
      <c r="R1127" s="70"/>
      <c r="S1127" s="75"/>
      <c r="T1127" s="7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7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</row>
    <row r="1128" spans="1:198" x14ac:dyDescent="0.15">
      <c r="A1128" s="68"/>
      <c r="B1128" s="81"/>
      <c r="C1128" s="70"/>
      <c r="D1128" s="70"/>
      <c r="E1128" s="69"/>
      <c r="F1128" s="70"/>
      <c r="G1128" s="70"/>
      <c r="H1128" s="70"/>
      <c r="I1128" s="70"/>
      <c r="J1128" s="69"/>
      <c r="K1128" s="71"/>
      <c r="L1128" s="72"/>
      <c r="M1128" s="73"/>
      <c r="N1128" s="74"/>
      <c r="O1128" s="74"/>
      <c r="P1128" s="73"/>
      <c r="Q1128" s="70"/>
      <c r="R1128" s="70"/>
      <c r="S1128" s="75"/>
      <c r="T1128" s="7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7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</row>
    <row r="1129" spans="1:198" x14ac:dyDescent="0.15">
      <c r="A1129" s="68"/>
      <c r="B1129" s="81"/>
      <c r="C1129" s="70"/>
      <c r="D1129" s="70"/>
      <c r="E1129" s="69"/>
      <c r="F1129" s="70"/>
      <c r="G1129" s="70"/>
      <c r="H1129" s="70"/>
      <c r="I1129" s="70"/>
      <c r="J1129" s="69"/>
      <c r="K1129" s="71"/>
      <c r="L1129" s="72"/>
      <c r="M1129" s="73"/>
      <c r="N1129" s="74"/>
      <c r="O1129" s="74"/>
      <c r="P1129" s="73"/>
      <c r="Q1129" s="70"/>
      <c r="R1129" s="70"/>
      <c r="S1129" s="75"/>
      <c r="T1129" s="7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7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</row>
    <row r="1130" spans="1:198" x14ac:dyDescent="0.15">
      <c r="A1130" s="68"/>
      <c r="B1130" s="81"/>
      <c r="C1130" s="70"/>
      <c r="D1130" s="70"/>
      <c r="E1130" s="69"/>
      <c r="F1130" s="70"/>
      <c r="G1130" s="70"/>
      <c r="H1130" s="70"/>
      <c r="I1130" s="70"/>
      <c r="J1130" s="69"/>
      <c r="K1130" s="71"/>
      <c r="L1130" s="72"/>
      <c r="M1130" s="73"/>
      <c r="N1130" s="74"/>
      <c r="O1130" s="74"/>
      <c r="P1130" s="73"/>
      <c r="Q1130" s="70"/>
      <c r="R1130" s="70"/>
      <c r="S1130" s="75"/>
      <c r="T1130" s="7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7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</row>
    <row r="1131" spans="1:198" x14ac:dyDescent="0.15">
      <c r="A1131" s="68"/>
      <c r="B1131" s="81"/>
      <c r="C1131" s="70"/>
      <c r="D1131" s="70"/>
      <c r="E1131" s="69"/>
      <c r="F1131" s="70"/>
      <c r="G1131" s="70"/>
      <c r="H1131" s="70"/>
      <c r="I1131" s="70"/>
      <c r="J1131" s="69"/>
      <c r="K1131" s="71"/>
      <c r="L1131" s="72"/>
      <c r="M1131" s="73"/>
      <c r="N1131" s="74"/>
      <c r="O1131" s="74"/>
      <c r="P1131" s="73"/>
      <c r="Q1131" s="70"/>
      <c r="R1131" s="70"/>
      <c r="S1131" s="75"/>
      <c r="T1131" s="7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7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</row>
    <row r="1132" spans="1:198" x14ac:dyDescent="0.15">
      <c r="A1132" s="68"/>
      <c r="B1132" s="81"/>
      <c r="C1132" s="70"/>
      <c r="D1132" s="70"/>
      <c r="E1132" s="69"/>
      <c r="F1132" s="70"/>
      <c r="G1132" s="70"/>
      <c r="H1132" s="70"/>
      <c r="I1132" s="70"/>
      <c r="J1132" s="69"/>
      <c r="K1132" s="71"/>
      <c r="L1132" s="72"/>
      <c r="M1132" s="73"/>
      <c r="N1132" s="74"/>
      <c r="O1132" s="74"/>
      <c r="P1132" s="73"/>
      <c r="Q1132" s="70"/>
      <c r="R1132" s="70"/>
      <c r="S1132" s="75"/>
      <c r="T1132" s="7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7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</row>
    <row r="1133" spans="1:198" x14ac:dyDescent="0.15">
      <c r="A1133" s="68"/>
      <c r="B1133" s="81"/>
      <c r="C1133" s="70"/>
      <c r="D1133" s="70"/>
      <c r="E1133" s="69"/>
      <c r="F1133" s="70"/>
      <c r="G1133" s="70"/>
      <c r="H1133" s="70"/>
      <c r="I1133" s="70"/>
      <c r="J1133" s="69"/>
      <c r="K1133" s="71"/>
      <c r="L1133" s="72"/>
      <c r="M1133" s="73"/>
      <c r="N1133" s="74"/>
      <c r="O1133" s="74"/>
      <c r="P1133" s="73"/>
      <c r="Q1133" s="70"/>
      <c r="R1133" s="70"/>
      <c r="S1133" s="75"/>
      <c r="T1133" s="7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7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</row>
    <row r="1134" spans="1:198" x14ac:dyDescent="0.15">
      <c r="A1134" s="68"/>
      <c r="B1134" s="81"/>
      <c r="C1134" s="70"/>
      <c r="D1134" s="70"/>
      <c r="E1134" s="69"/>
      <c r="F1134" s="70"/>
      <c r="G1134" s="70"/>
      <c r="H1134" s="70"/>
      <c r="I1134" s="70"/>
      <c r="J1134" s="69"/>
      <c r="K1134" s="71"/>
      <c r="L1134" s="72"/>
      <c r="M1134" s="73"/>
      <c r="N1134" s="74"/>
      <c r="O1134" s="74"/>
      <c r="P1134" s="73"/>
      <c r="Q1134" s="70"/>
      <c r="R1134" s="70"/>
      <c r="S1134" s="75"/>
      <c r="T1134" s="7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7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</row>
    <row r="1135" spans="1:198" x14ac:dyDescent="0.15">
      <c r="A1135" s="68"/>
      <c r="B1135" s="81"/>
      <c r="C1135" s="70"/>
      <c r="D1135" s="70"/>
      <c r="E1135" s="69"/>
      <c r="F1135" s="70"/>
      <c r="G1135" s="70"/>
      <c r="H1135" s="70"/>
      <c r="I1135" s="70"/>
      <c r="J1135" s="69"/>
      <c r="K1135" s="71"/>
      <c r="L1135" s="72"/>
      <c r="M1135" s="73"/>
      <c r="N1135" s="74"/>
      <c r="O1135" s="74"/>
      <c r="P1135" s="73"/>
      <c r="Q1135" s="70"/>
      <c r="R1135" s="70"/>
      <c r="S1135" s="75"/>
      <c r="T1135" s="7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7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</row>
    <row r="1136" spans="1:198" x14ac:dyDescent="0.15">
      <c r="A1136" s="68"/>
      <c r="B1136" s="81"/>
      <c r="C1136" s="70"/>
      <c r="D1136" s="70"/>
      <c r="E1136" s="69"/>
      <c r="F1136" s="70"/>
      <c r="G1136" s="70"/>
      <c r="H1136" s="70"/>
      <c r="I1136" s="70"/>
      <c r="J1136" s="69"/>
      <c r="K1136" s="71"/>
      <c r="L1136" s="72"/>
      <c r="M1136" s="73"/>
      <c r="N1136" s="74"/>
      <c r="O1136" s="74"/>
      <c r="P1136" s="73"/>
      <c r="Q1136" s="70"/>
      <c r="R1136" s="70"/>
      <c r="S1136" s="75"/>
      <c r="T1136" s="7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7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</row>
    <row r="1137" spans="1:198" x14ac:dyDescent="0.15">
      <c r="A1137" s="68"/>
      <c r="B1137" s="81"/>
      <c r="C1137" s="70"/>
      <c r="D1137" s="70"/>
      <c r="E1137" s="69"/>
      <c r="F1137" s="70"/>
      <c r="G1137" s="70"/>
      <c r="H1137" s="70"/>
      <c r="I1137" s="70"/>
      <c r="J1137" s="69"/>
      <c r="K1137" s="71"/>
      <c r="L1137" s="72"/>
      <c r="M1137" s="73"/>
      <c r="N1137" s="74"/>
      <c r="O1137" s="74"/>
      <c r="P1137" s="73"/>
      <c r="Q1137" s="70"/>
      <c r="R1137" s="70"/>
      <c r="S1137" s="75"/>
      <c r="T1137" s="7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7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</row>
    <row r="1138" spans="1:198" x14ac:dyDescent="0.15">
      <c r="A1138" s="68"/>
      <c r="B1138" s="81"/>
      <c r="C1138" s="70"/>
      <c r="D1138" s="70"/>
      <c r="E1138" s="69"/>
      <c r="F1138" s="70"/>
      <c r="G1138" s="70"/>
      <c r="H1138" s="70"/>
      <c r="I1138" s="70"/>
      <c r="J1138" s="69"/>
      <c r="K1138" s="71"/>
      <c r="L1138" s="72"/>
      <c r="M1138" s="73"/>
      <c r="N1138" s="74"/>
      <c r="O1138" s="74"/>
      <c r="P1138" s="73"/>
      <c r="Q1138" s="70"/>
      <c r="R1138" s="70"/>
      <c r="S1138" s="75"/>
      <c r="T1138" s="7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7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</row>
    <row r="1139" spans="1:198" x14ac:dyDescent="0.15">
      <c r="A1139" s="68"/>
      <c r="B1139" s="81"/>
      <c r="C1139" s="70"/>
      <c r="D1139" s="70"/>
      <c r="E1139" s="69"/>
      <c r="F1139" s="70"/>
      <c r="G1139" s="70"/>
      <c r="H1139" s="70"/>
      <c r="I1139" s="70"/>
      <c r="J1139" s="69"/>
      <c r="K1139" s="71"/>
      <c r="L1139" s="72"/>
      <c r="M1139" s="73"/>
      <c r="N1139" s="74"/>
      <c r="O1139" s="74"/>
      <c r="P1139" s="73"/>
      <c r="Q1139" s="70"/>
      <c r="R1139" s="70"/>
      <c r="S1139" s="75"/>
      <c r="T1139" s="7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7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</row>
    <row r="1140" spans="1:198" x14ac:dyDescent="0.15">
      <c r="A1140" s="68"/>
      <c r="B1140" s="81"/>
      <c r="C1140" s="70"/>
      <c r="D1140" s="70"/>
      <c r="E1140" s="69"/>
      <c r="F1140" s="70"/>
      <c r="G1140" s="70"/>
      <c r="H1140" s="70"/>
      <c r="I1140" s="70"/>
      <c r="J1140" s="69"/>
      <c r="K1140" s="71"/>
      <c r="L1140" s="72"/>
      <c r="M1140" s="73"/>
      <c r="N1140" s="74"/>
      <c r="O1140" s="74"/>
      <c r="P1140" s="73"/>
      <c r="Q1140" s="70"/>
      <c r="R1140" s="70"/>
      <c r="S1140" s="75"/>
      <c r="T1140" s="7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7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</row>
    <row r="1141" spans="1:198" x14ac:dyDescent="0.15">
      <c r="A1141" s="68"/>
      <c r="B1141" s="81"/>
      <c r="C1141" s="70"/>
      <c r="D1141" s="70"/>
      <c r="E1141" s="69"/>
      <c r="F1141" s="70"/>
      <c r="G1141" s="70"/>
      <c r="H1141" s="70"/>
      <c r="I1141" s="70"/>
      <c r="J1141" s="69"/>
      <c r="K1141" s="71"/>
      <c r="L1141" s="72"/>
      <c r="M1141" s="73"/>
      <c r="N1141" s="74"/>
      <c r="O1141" s="74"/>
      <c r="P1141" s="73"/>
      <c r="Q1141" s="70"/>
      <c r="R1141" s="70"/>
      <c r="S1141" s="75"/>
      <c r="T1141" s="7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7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</row>
    <row r="1142" spans="1:198" x14ac:dyDescent="0.15">
      <c r="A1142" s="68"/>
      <c r="B1142" s="81"/>
      <c r="C1142" s="70"/>
      <c r="D1142" s="70"/>
      <c r="E1142" s="69"/>
      <c r="F1142" s="70"/>
      <c r="G1142" s="70"/>
      <c r="H1142" s="70"/>
      <c r="I1142" s="70"/>
      <c r="J1142" s="69"/>
      <c r="K1142" s="71"/>
      <c r="L1142" s="72"/>
      <c r="M1142" s="73"/>
      <c r="N1142" s="74"/>
      <c r="O1142" s="74"/>
      <c r="P1142" s="73"/>
      <c r="Q1142" s="70"/>
      <c r="R1142" s="70"/>
      <c r="S1142" s="75"/>
      <c r="T1142" s="7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7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</row>
    <row r="1143" spans="1:198" x14ac:dyDescent="0.15">
      <c r="A1143" s="68"/>
      <c r="B1143" s="81"/>
      <c r="C1143" s="70"/>
      <c r="D1143" s="70"/>
      <c r="E1143" s="69"/>
      <c r="F1143" s="70"/>
      <c r="G1143" s="70"/>
      <c r="H1143" s="70"/>
      <c r="I1143" s="70"/>
      <c r="J1143" s="69"/>
      <c r="K1143" s="71"/>
      <c r="L1143" s="72"/>
      <c r="M1143" s="73"/>
      <c r="N1143" s="74"/>
      <c r="O1143" s="74"/>
      <c r="P1143" s="73"/>
      <c r="Q1143" s="70"/>
      <c r="R1143" s="70"/>
      <c r="S1143" s="75"/>
      <c r="T1143" s="7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7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</row>
    <row r="1144" spans="1:198" x14ac:dyDescent="0.15">
      <c r="A1144" s="68"/>
      <c r="B1144" s="81"/>
      <c r="C1144" s="70"/>
      <c r="D1144" s="70"/>
      <c r="E1144" s="69"/>
      <c r="F1144" s="70"/>
      <c r="G1144" s="70"/>
      <c r="H1144" s="70"/>
      <c r="I1144" s="70"/>
      <c r="J1144" s="69"/>
      <c r="K1144" s="71"/>
      <c r="L1144" s="72"/>
      <c r="M1144" s="73"/>
      <c r="N1144" s="74"/>
      <c r="O1144" s="74"/>
      <c r="P1144" s="73"/>
      <c r="Q1144" s="70"/>
      <c r="R1144" s="70"/>
      <c r="S1144" s="75"/>
      <c r="T1144" s="7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7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</row>
    <row r="1145" spans="1:198" x14ac:dyDescent="0.15">
      <c r="A1145" s="68"/>
      <c r="B1145" s="81"/>
      <c r="C1145" s="70"/>
      <c r="D1145" s="70"/>
      <c r="E1145" s="69"/>
      <c r="F1145" s="70"/>
      <c r="G1145" s="70"/>
      <c r="H1145" s="70"/>
      <c r="I1145" s="70"/>
      <c r="J1145" s="69"/>
      <c r="K1145" s="71"/>
      <c r="L1145" s="72"/>
      <c r="M1145" s="73"/>
      <c r="N1145" s="74"/>
      <c r="O1145" s="74"/>
      <c r="P1145" s="73"/>
      <c r="Q1145" s="70"/>
      <c r="R1145" s="70"/>
      <c r="S1145" s="75"/>
      <c r="T1145" s="7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7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</row>
    <row r="1146" spans="1:198" x14ac:dyDescent="0.15">
      <c r="A1146" s="68"/>
      <c r="B1146" s="81"/>
      <c r="C1146" s="70"/>
      <c r="D1146" s="70"/>
      <c r="E1146" s="69"/>
      <c r="F1146" s="70"/>
      <c r="G1146" s="70"/>
      <c r="H1146" s="70"/>
      <c r="I1146" s="70"/>
      <c r="J1146" s="69"/>
      <c r="K1146" s="71"/>
      <c r="L1146" s="72"/>
      <c r="M1146" s="73"/>
      <c r="N1146" s="74"/>
      <c r="O1146" s="74"/>
      <c r="P1146" s="73"/>
      <c r="Q1146" s="70"/>
      <c r="R1146" s="70"/>
      <c r="S1146" s="75"/>
      <c r="T1146" s="7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7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</row>
    <row r="1147" spans="1:198" x14ac:dyDescent="0.15">
      <c r="A1147" s="68"/>
      <c r="B1147" s="81"/>
      <c r="C1147" s="70"/>
      <c r="D1147" s="70"/>
      <c r="E1147" s="69"/>
      <c r="F1147" s="70"/>
      <c r="G1147" s="70"/>
      <c r="H1147" s="70"/>
      <c r="I1147" s="70"/>
      <c r="J1147" s="69"/>
      <c r="K1147" s="71"/>
      <c r="L1147" s="72"/>
      <c r="M1147" s="73"/>
      <c r="N1147" s="74"/>
      <c r="O1147" s="74"/>
      <c r="P1147" s="73"/>
      <c r="Q1147" s="70"/>
      <c r="R1147" s="70"/>
      <c r="S1147" s="75"/>
      <c r="T1147" s="7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7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</row>
    <row r="1148" spans="1:198" x14ac:dyDescent="0.15">
      <c r="A1148" s="68"/>
      <c r="B1148" s="81"/>
      <c r="C1148" s="70"/>
      <c r="D1148" s="70"/>
      <c r="E1148" s="69"/>
      <c r="F1148" s="70"/>
      <c r="G1148" s="70"/>
      <c r="H1148" s="70"/>
      <c r="I1148" s="70"/>
      <c r="J1148" s="69"/>
      <c r="K1148" s="71"/>
      <c r="L1148" s="72"/>
      <c r="M1148" s="73"/>
      <c r="N1148" s="74"/>
      <c r="O1148" s="74"/>
      <c r="P1148" s="73"/>
      <c r="Q1148" s="70"/>
      <c r="R1148" s="70"/>
      <c r="S1148" s="75"/>
      <c r="T1148" s="7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7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</row>
    <row r="1149" spans="1:198" x14ac:dyDescent="0.15">
      <c r="A1149" s="68"/>
      <c r="B1149" s="81"/>
      <c r="C1149" s="70"/>
      <c r="D1149" s="70"/>
      <c r="E1149" s="69"/>
      <c r="F1149" s="70"/>
      <c r="G1149" s="70"/>
      <c r="H1149" s="70"/>
      <c r="I1149" s="70"/>
      <c r="J1149" s="69"/>
      <c r="K1149" s="71"/>
      <c r="L1149" s="72"/>
      <c r="M1149" s="73"/>
      <c r="N1149" s="74"/>
      <c r="O1149" s="74"/>
      <c r="P1149" s="73"/>
      <c r="Q1149" s="70"/>
      <c r="R1149" s="70"/>
      <c r="S1149" s="75"/>
      <c r="T1149" s="7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7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</row>
    <row r="1150" spans="1:198" x14ac:dyDescent="0.15">
      <c r="A1150" s="68"/>
      <c r="B1150" s="81"/>
      <c r="C1150" s="70"/>
      <c r="D1150" s="70"/>
      <c r="E1150" s="69"/>
      <c r="F1150" s="70"/>
      <c r="G1150" s="70"/>
      <c r="H1150" s="70"/>
      <c r="I1150" s="70"/>
      <c r="J1150" s="69"/>
      <c r="K1150" s="71"/>
      <c r="L1150" s="72"/>
      <c r="M1150" s="73"/>
      <c r="N1150" s="74"/>
      <c r="O1150" s="74"/>
      <c r="P1150" s="73"/>
      <c r="Q1150" s="70"/>
      <c r="R1150" s="70"/>
      <c r="S1150" s="75"/>
      <c r="T1150" s="7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7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</row>
    <row r="1151" spans="1:198" x14ac:dyDescent="0.15">
      <c r="A1151" s="68"/>
      <c r="B1151" s="81"/>
      <c r="C1151" s="70"/>
      <c r="D1151" s="70"/>
      <c r="E1151" s="69"/>
      <c r="F1151" s="70"/>
      <c r="G1151" s="70"/>
      <c r="H1151" s="70"/>
      <c r="I1151" s="70"/>
      <c r="J1151" s="69"/>
      <c r="K1151" s="71"/>
      <c r="L1151" s="72"/>
      <c r="M1151" s="73"/>
      <c r="N1151" s="74"/>
      <c r="O1151" s="74"/>
      <c r="P1151" s="73"/>
      <c r="Q1151" s="70"/>
      <c r="R1151" s="70"/>
      <c r="S1151" s="75"/>
      <c r="T1151" s="71"/>
    </row>
    <row r="1152" spans="1:198" x14ac:dyDescent="0.15">
      <c r="A1152" s="68"/>
      <c r="B1152" s="81"/>
      <c r="C1152" s="70"/>
      <c r="D1152" s="70"/>
      <c r="E1152" s="69"/>
      <c r="F1152" s="70"/>
      <c r="G1152" s="70"/>
      <c r="H1152" s="70"/>
      <c r="I1152" s="70"/>
      <c r="J1152" s="69"/>
      <c r="K1152" s="71"/>
      <c r="L1152" s="72"/>
      <c r="M1152" s="73"/>
      <c r="N1152" s="74"/>
      <c r="O1152" s="74"/>
      <c r="P1152" s="73"/>
      <c r="Q1152" s="70"/>
      <c r="R1152" s="70"/>
      <c r="S1152" s="75"/>
      <c r="T1152" s="71"/>
    </row>
    <row r="1153" spans="1:20" x14ac:dyDescent="0.15">
      <c r="A1153" s="68"/>
      <c r="B1153" s="81"/>
      <c r="C1153" s="70"/>
      <c r="D1153" s="70"/>
      <c r="E1153" s="69"/>
      <c r="F1153" s="70"/>
      <c r="G1153" s="70"/>
      <c r="H1153" s="70"/>
      <c r="I1153" s="70"/>
      <c r="J1153" s="69"/>
      <c r="K1153" s="71"/>
      <c r="L1153" s="72"/>
      <c r="M1153" s="73"/>
      <c r="N1153" s="74"/>
      <c r="O1153" s="74"/>
      <c r="P1153" s="73"/>
      <c r="Q1153" s="70"/>
      <c r="R1153" s="70"/>
      <c r="S1153" s="75"/>
      <c r="T1153" s="71"/>
    </row>
    <row r="1154" spans="1:20" x14ac:dyDescent="0.15">
      <c r="A1154" s="68"/>
      <c r="B1154" s="81"/>
      <c r="C1154" s="70"/>
      <c r="D1154" s="70"/>
      <c r="E1154" s="69"/>
      <c r="F1154" s="70"/>
      <c r="G1154" s="70"/>
      <c r="H1154" s="70"/>
      <c r="I1154" s="70"/>
      <c r="J1154" s="69"/>
      <c r="K1154" s="71"/>
      <c r="L1154" s="72"/>
      <c r="M1154" s="73"/>
      <c r="N1154" s="74"/>
      <c r="O1154" s="74"/>
      <c r="P1154" s="73"/>
      <c r="Q1154" s="70"/>
      <c r="R1154" s="70"/>
      <c r="S1154" s="75"/>
      <c r="T1154" s="71"/>
    </row>
    <row r="1155" spans="1:20" x14ac:dyDescent="0.15">
      <c r="A1155" s="68"/>
      <c r="B1155" s="81"/>
      <c r="C1155" s="70"/>
      <c r="D1155" s="70"/>
      <c r="E1155" s="69"/>
      <c r="F1155" s="70"/>
      <c r="G1155" s="70"/>
      <c r="H1155" s="70"/>
      <c r="I1155" s="70"/>
      <c r="J1155" s="69"/>
      <c r="K1155" s="71"/>
      <c r="L1155" s="72"/>
      <c r="M1155" s="73"/>
      <c r="N1155" s="74"/>
      <c r="O1155" s="74"/>
      <c r="P1155" s="73"/>
      <c r="Q1155" s="70"/>
      <c r="R1155" s="70"/>
      <c r="S1155" s="75"/>
      <c r="T1155" s="71"/>
    </row>
    <row r="1156" spans="1:20" x14ac:dyDescent="0.15">
      <c r="A1156" s="68"/>
      <c r="B1156" s="81"/>
      <c r="C1156" s="70"/>
      <c r="D1156" s="70"/>
      <c r="E1156" s="69"/>
      <c r="F1156" s="70"/>
      <c r="G1156" s="70"/>
      <c r="H1156" s="70"/>
      <c r="I1156" s="70"/>
      <c r="J1156" s="69"/>
      <c r="K1156" s="71"/>
      <c r="L1156" s="72"/>
      <c r="M1156" s="73"/>
      <c r="N1156" s="74"/>
      <c r="O1156" s="74"/>
      <c r="P1156" s="73"/>
      <c r="Q1156" s="70"/>
      <c r="R1156" s="70"/>
      <c r="S1156" s="75"/>
      <c r="T1156" s="71"/>
    </row>
    <row r="1157" spans="1:20" x14ac:dyDescent="0.15">
      <c r="A1157" s="68"/>
      <c r="B1157" s="81"/>
      <c r="C1157" s="70"/>
      <c r="D1157" s="70"/>
      <c r="E1157" s="69"/>
      <c r="F1157" s="70"/>
      <c r="G1157" s="70"/>
      <c r="H1157" s="70"/>
      <c r="I1157" s="70"/>
      <c r="J1157" s="69"/>
      <c r="K1157" s="71"/>
      <c r="L1157" s="72"/>
      <c r="M1157" s="73"/>
      <c r="N1157" s="74"/>
      <c r="O1157" s="74"/>
      <c r="P1157" s="73"/>
      <c r="Q1157" s="70"/>
      <c r="R1157" s="70"/>
      <c r="S1157" s="75"/>
      <c r="T1157" s="71"/>
    </row>
    <row r="1158" spans="1:20" x14ac:dyDescent="0.15">
      <c r="A1158" s="68"/>
      <c r="B1158" s="81"/>
      <c r="C1158" s="70"/>
      <c r="D1158" s="70"/>
      <c r="E1158" s="69"/>
      <c r="F1158" s="70"/>
      <c r="G1158" s="70"/>
      <c r="H1158" s="70"/>
      <c r="I1158" s="70"/>
      <c r="J1158" s="69"/>
      <c r="K1158" s="71"/>
      <c r="L1158" s="72"/>
      <c r="M1158" s="73"/>
      <c r="N1158" s="74"/>
      <c r="O1158" s="74"/>
      <c r="P1158" s="73"/>
      <c r="Q1158" s="70"/>
      <c r="R1158" s="70"/>
      <c r="S1158" s="75"/>
      <c r="T1158" s="71"/>
    </row>
    <row r="1159" spans="1:20" x14ac:dyDescent="0.15">
      <c r="A1159" s="68"/>
      <c r="B1159" s="81"/>
      <c r="C1159" s="70"/>
      <c r="D1159" s="70"/>
      <c r="E1159" s="69"/>
      <c r="F1159" s="70"/>
      <c r="G1159" s="70"/>
      <c r="H1159" s="70"/>
      <c r="I1159" s="70"/>
      <c r="J1159" s="69"/>
      <c r="K1159" s="71"/>
      <c r="L1159" s="72"/>
      <c r="M1159" s="73"/>
      <c r="N1159" s="74"/>
      <c r="O1159" s="74"/>
      <c r="P1159" s="73"/>
      <c r="Q1159" s="70"/>
      <c r="R1159" s="70"/>
      <c r="S1159" s="75"/>
      <c r="T1159" s="71"/>
    </row>
    <row r="1160" spans="1:20" x14ac:dyDescent="0.15">
      <c r="A1160" s="68"/>
      <c r="B1160" s="81"/>
      <c r="C1160" s="70"/>
      <c r="D1160" s="70"/>
      <c r="E1160" s="69"/>
      <c r="F1160" s="70"/>
      <c r="G1160" s="70"/>
      <c r="H1160" s="70"/>
      <c r="I1160" s="70"/>
      <c r="J1160" s="69"/>
      <c r="K1160" s="71"/>
      <c r="L1160" s="72"/>
      <c r="M1160" s="73"/>
      <c r="N1160" s="74"/>
      <c r="O1160" s="74"/>
      <c r="P1160" s="73"/>
      <c r="Q1160" s="70"/>
      <c r="R1160" s="70"/>
      <c r="S1160" s="75"/>
      <c r="T1160" s="71"/>
    </row>
    <row r="1161" spans="1:20" x14ac:dyDescent="0.15">
      <c r="A1161" s="68"/>
      <c r="B1161" s="81"/>
      <c r="C1161" s="70"/>
      <c r="D1161" s="70"/>
      <c r="E1161" s="69"/>
      <c r="F1161" s="70"/>
      <c r="G1161" s="70"/>
      <c r="H1161" s="70"/>
      <c r="I1161" s="70"/>
      <c r="J1161" s="69"/>
      <c r="K1161" s="71"/>
      <c r="L1161" s="72"/>
      <c r="M1161" s="73"/>
      <c r="N1161" s="74"/>
      <c r="O1161" s="74"/>
      <c r="P1161" s="73"/>
      <c r="Q1161" s="70"/>
      <c r="R1161" s="70"/>
      <c r="S1161" s="75"/>
      <c r="T1161" s="71"/>
    </row>
    <row r="1162" spans="1:20" x14ac:dyDescent="0.15">
      <c r="A1162" s="68"/>
      <c r="B1162" s="81"/>
      <c r="C1162" s="70"/>
      <c r="D1162" s="70"/>
      <c r="E1162" s="69"/>
      <c r="F1162" s="70"/>
      <c r="G1162" s="70"/>
      <c r="H1162" s="70"/>
      <c r="I1162" s="70"/>
      <c r="J1162" s="69"/>
      <c r="K1162" s="71"/>
      <c r="L1162" s="72"/>
      <c r="M1162" s="73"/>
      <c r="N1162" s="74"/>
      <c r="O1162" s="74"/>
      <c r="P1162" s="73"/>
      <c r="Q1162" s="70"/>
      <c r="R1162" s="70"/>
      <c r="S1162" s="75"/>
      <c r="T1162" s="71"/>
    </row>
    <row r="1163" spans="1:20" x14ac:dyDescent="0.15">
      <c r="A1163" s="68"/>
      <c r="B1163" s="81"/>
      <c r="C1163" s="70"/>
      <c r="D1163" s="70"/>
      <c r="E1163" s="69"/>
      <c r="F1163" s="70"/>
      <c r="G1163" s="70"/>
      <c r="H1163" s="70"/>
      <c r="I1163" s="70"/>
      <c r="J1163" s="69"/>
      <c r="K1163" s="71"/>
      <c r="L1163" s="72"/>
      <c r="M1163" s="73"/>
      <c r="N1163" s="74"/>
      <c r="O1163" s="74"/>
      <c r="P1163" s="73"/>
      <c r="Q1163" s="70"/>
      <c r="R1163" s="70"/>
      <c r="S1163" s="75"/>
      <c r="T1163" s="71"/>
    </row>
    <row r="1164" spans="1:20" x14ac:dyDescent="0.15">
      <c r="A1164" s="68"/>
      <c r="B1164" s="81"/>
      <c r="C1164" s="70"/>
      <c r="D1164" s="70"/>
      <c r="E1164" s="69"/>
      <c r="F1164" s="70"/>
      <c r="G1164" s="70"/>
      <c r="H1164" s="70"/>
      <c r="I1164" s="70"/>
      <c r="J1164" s="69"/>
      <c r="K1164" s="71"/>
      <c r="L1164" s="72"/>
      <c r="M1164" s="73"/>
      <c r="N1164" s="74"/>
      <c r="O1164" s="74"/>
      <c r="P1164" s="73"/>
      <c r="Q1164" s="70"/>
      <c r="R1164" s="70"/>
      <c r="S1164" s="75"/>
      <c r="T1164" s="71"/>
    </row>
    <row r="1165" spans="1:20" x14ac:dyDescent="0.15">
      <c r="A1165" s="68"/>
      <c r="B1165" s="81"/>
      <c r="C1165" s="70"/>
      <c r="D1165" s="70"/>
      <c r="E1165" s="69"/>
      <c r="F1165" s="70"/>
      <c r="G1165" s="70"/>
      <c r="H1165" s="70"/>
      <c r="I1165" s="70"/>
      <c r="J1165" s="69"/>
      <c r="K1165" s="71"/>
      <c r="L1165" s="72"/>
      <c r="M1165" s="73"/>
      <c r="N1165" s="74"/>
      <c r="O1165" s="74"/>
      <c r="P1165" s="73"/>
      <c r="Q1165" s="70"/>
      <c r="R1165" s="70"/>
      <c r="S1165" s="75"/>
      <c r="T1165" s="71"/>
    </row>
    <row r="1166" spans="1:20" x14ac:dyDescent="0.15">
      <c r="A1166" s="68"/>
      <c r="B1166" s="81"/>
      <c r="C1166" s="70"/>
      <c r="D1166" s="70"/>
      <c r="E1166" s="69"/>
      <c r="F1166" s="70"/>
      <c r="G1166" s="70"/>
      <c r="H1166" s="70"/>
      <c r="I1166" s="70"/>
      <c r="J1166" s="69"/>
      <c r="K1166" s="71"/>
      <c r="L1166" s="72"/>
      <c r="M1166" s="73"/>
      <c r="N1166" s="74"/>
      <c r="O1166" s="74"/>
      <c r="P1166" s="73"/>
      <c r="Q1166" s="70"/>
      <c r="R1166" s="70"/>
      <c r="S1166" s="75"/>
      <c r="T1166" s="71"/>
    </row>
    <row r="1167" spans="1:20" x14ac:dyDescent="0.15">
      <c r="A1167" s="68"/>
      <c r="B1167" s="81"/>
      <c r="C1167" s="70"/>
      <c r="D1167" s="70"/>
      <c r="E1167" s="69"/>
      <c r="F1167" s="70"/>
      <c r="G1167" s="70"/>
      <c r="H1167" s="70"/>
      <c r="I1167" s="70"/>
      <c r="J1167" s="69"/>
      <c r="K1167" s="71"/>
      <c r="L1167" s="72"/>
      <c r="M1167" s="73"/>
      <c r="N1167" s="74"/>
      <c r="O1167" s="74"/>
      <c r="P1167" s="73"/>
      <c r="Q1167" s="70"/>
      <c r="R1167" s="70"/>
      <c r="S1167" s="75"/>
      <c r="T1167" s="71"/>
    </row>
    <row r="1168" spans="1:20" x14ac:dyDescent="0.15">
      <c r="A1168" s="68"/>
      <c r="B1168" s="81"/>
      <c r="C1168" s="70"/>
      <c r="D1168" s="70"/>
      <c r="E1168" s="69"/>
      <c r="F1168" s="70"/>
      <c r="G1168" s="70"/>
      <c r="H1168" s="70"/>
      <c r="I1168" s="70"/>
      <c r="J1168" s="69"/>
      <c r="K1168" s="71"/>
      <c r="L1168" s="72"/>
      <c r="M1168" s="73"/>
      <c r="N1168" s="74"/>
      <c r="O1168" s="74"/>
      <c r="P1168" s="73"/>
      <c r="Q1168" s="70"/>
      <c r="R1168" s="70"/>
      <c r="S1168" s="75"/>
      <c r="T1168" s="71"/>
    </row>
    <row r="1169" spans="1:20" x14ac:dyDescent="0.15">
      <c r="A1169" s="68"/>
      <c r="B1169" s="81"/>
      <c r="C1169" s="70"/>
      <c r="D1169" s="70"/>
      <c r="E1169" s="69"/>
      <c r="F1169" s="70"/>
      <c r="G1169" s="70"/>
      <c r="H1169" s="70"/>
      <c r="I1169" s="70"/>
      <c r="J1169" s="69"/>
      <c r="K1169" s="71"/>
      <c r="L1169" s="72"/>
      <c r="M1169" s="73"/>
      <c r="N1169" s="74"/>
      <c r="O1169" s="74"/>
      <c r="P1169" s="73"/>
      <c r="Q1169" s="70"/>
      <c r="R1169" s="70"/>
      <c r="S1169" s="75"/>
      <c r="T1169" s="71"/>
    </row>
    <row r="1170" spans="1:20" x14ac:dyDescent="0.15">
      <c r="A1170" s="68"/>
      <c r="B1170" s="81"/>
      <c r="C1170" s="70"/>
      <c r="D1170" s="70"/>
      <c r="E1170" s="69"/>
      <c r="F1170" s="70"/>
      <c r="G1170" s="70"/>
      <c r="H1170" s="70"/>
      <c r="I1170" s="70"/>
      <c r="J1170" s="69"/>
      <c r="K1170" s="71"/>
      <c r="L1170" s="72"/>
      <c r="M1170" s="73"/>
      <c r="N1170" s="74"/>
      <c r="O1170" s="74"/>
      <c r="P1170" s="73"/>
      <c r="Q1170" s="70"/>
      <c r="R1170" s="70"/>
      <c r="S1170" s="75"/>
      <c r="T1170" s="71"/>
    </row>
    <row r="1171" spans="1:20" x14ac:dyDescent="0.15">
      <c r="A1171" s="68"/>
      <c r="B1171" s="81"/>
      <c r="C1171" s="70"/>
      <c r="D1171" s="70"/>
      <c r="E1171" s="69"/>
      <c r="F1171" s="70"/>
      <c r="G1171" s="70"/>
      <c r="H1171" s="70"/>
      <c r="I1171" s="70"/>
      <c r="J1171" s="69"/>
      <c r="K1171" s="71"/>
      <c r="L1171" s="72"/>
      <c r="M1171" s="73"/>
      <c r="N1171" s="74"/>
      <c r="O1171" s="74"/>
      <c r="P1171" s="73"/>
      <c r="Q1171" s="70"/>
      <c r="R1171" s="70"/>
      <c r="S1171" s="75"/>
      <c r="T1171" s="71"/>
    </row>
    <row r="1172" spans="1:20" x14ac:dyDescent="0.15">
      <c r="A1172" s="68"/>
      <c r="B1172" s="81"/>
      <c r="C1172" s="70"/>
      <c r="D1172" s="70"/>
      <c r="E1172" s="69"/>
      <c r="F1172" s="70"/>
      <c r="G1172" s="70"/>
      <c r="H1172" s="70"/>
      <c r="I1172" s="70"/>
      <c r="J1172" s="69"/>
      <c r="K1172" s="71"/>
      <c r="L1172" s="72"/>
      <c r="M1172" s="73"/>
      <c r="N1172" s="74"/>
      <c r="O1172" s="74"/>
      <c r="P1172" s="73"/>
      <c r="Q1172" s="70"/>
      <c r="R1172" s="70"/>
      <c r="S1172" s="75"/>
      <c r="T1172" s="71"/>
    </row>
    <row r="1173" spans="1:20" x14ac:dyDescent="0.15">
      <c r="A1173" s="68"/>
      <c r="B1173" s="81"/>
      <c r="C1173" s="70"/>
      <c r="D1173" s="70"/>
      <c r="E1173" s="69"/>
      <c r="F1173" s="70"/>
      <c r="G1173" s="70"/>
      <c r="H1173" s="70"/>
      <c r="I1173" s="70"/>
      <c r="J1173" s="69"/>
      <c r="K1173" s="71"/>
      <c r="L1173" s="72"/>
      <c r="M1173" s="73"/>
      <c r="N1173" s="74"/>
      <c r="O1173" s="74"/>
      <c r="P1173" s="73"/>
      <c r="Q1173" s="70"/>
      <c r="R1173" s="70"/>
      <c r="S1173" s="75"/>
      <c r="T1173" s="71"/>
    </row>
    <row r="1174" spans="1:20" x14ac:dyDescent="0.15">
      <c r="A1174" s="68"/>
      <c r="B1174" s="81"/>
      <c r="C1174" s="70"/>
      <c r="D1174" s="70"/>
      <c r="E1174" s="69"/>
      <c r="F1174" s="70"/>
      <c r="G1174" s="70"/>
      <c r="H1174" s="70"/>
      <c r="I1174" s="70"/>
      <c r="J1174" s="69"/>
      <c r="K1174" s="71"/>
      <c r="L1174" s="72"/>
      <c r="M1174" s="73"/>
      <c r="N1174" s="74"/>
      <c r="O1174" s="74"/>
      <c r="P1174" s="73"/>
      <c r="Q1174" s="70"/>
      <c r="R1174" s="70"/>
      <c r="S1174" s="75"/>
      <c r="T1174" s="71"/>
    </row>
    <row r="1175" spans="1:20" x14ac:dyDescent="0.15">
      <c r="A1175" s="68"/>
      <c r="B1175" s="81"/>
      <c r="C1175" s="70"/>
      <c r="D1175" s="70"/>
      <c r="E1175" s="69"/>
      <c r="F1175" s="70"/>
      <c r="G1175" s="70"/>
      <c r="H1175" s="70"/>
      <c r="I1175" s="70"/>
      <c r="J1175" s="69"/>
      <c r="K1175" s="71"/>
      <c r="L1175" s="72"/>
      <c r="M1175" s="73"/>
      <c r="N1175" s="74"/>
      <c r="O1175" s="74"/>
      <c r="P1175" s="73"/>
      <c r="Q1175" s="70"/>
      <c r="R1175" s="70"/>
      <c r="S1175" s="75"/>
      <c r="T1175" s="71"/>
    </row>
    <row r="1176" spans="1:20" x14ac:dyDescent="0.15">
      <c r="A1176" s="68"/>
      <c r="B1176" s="81"/>
      <c r="C1176" s="70"/>
      <c r="D1176" s="70"/>
      <c r="E1176" s="69"/>
      <c r="F1176" s="70"/>
      <c r="G1176" s="70"/>
      <c r="H1176" s="70"/>
      <c r="I1176" s="70"/>
      <c r="J1176" s="69"/>
      <c r="K1176" s="71"/>
      <c r="L1176" s="72"/>
      <c r="M1176" s="73"/>
      <c r="N1176" s="74"/>
      <c r="O1176" s="74"/>
      <c r="P1176" s="73"/>
      <c r="Q1176" s="70"/>
      <c r="R1176" s="70"/>
      <c r="S1176" s="75"/>
      <c r="T1176" s="71"/>
    </row>
    <row r="1177" spans="1:20" x14ac:dyDescent="0.15">
      <c r="A1177" s="68"/>
      <c r="B1177" s="81"/>
      <c r="C1177" s="70"/>
      <c r="D1177" s="70"/>
      <c r="E1177" s="69"/>
      <c r="F1177" s="70"/>
      <c r="G1177" s="70"/>
      <c r="H1177" s="70"/>
      <c r="I1177" s="70"/>
      <c r="J1177" s="69"/>
      <c r="K1177" s="71"/>
      <c r="L1177" s="72"/>
      <c r="M1177" s="73"/>
      <c r="N1177" s="74"/>
      <c r="O1177" s="74"/>
      <c r="P1177" s="73"/>
      <c r="Q1177" s="70"/>
      <c r="R1177" s="70"/>
      <c r="S1177" s="75"/>
      <c r="T1177" s="71"/>
    </row>
    <row r="1178" spans="1:20" x14ac:dyDescent="0.15">
      <c r="A1178" s="68"/>
      <c r="B1178" s="81"/>
      <c r="C1178" s="70"/>
      <c r="D1178" s="70"/>
      <c r="E1178" s="69"/>
      <c r="F1178" s="70"/>
      <c r="G1178" s="70"/>
      <c r="H1178" s="70"/>
      <c r="I1178" s="70"/>
      <c r="J1178" s="69"/>
      <c r="K1178" s="71"/>
      <c r="L1178" s="72"/>
      <c r="M1178" s="73"/>
      <c r="N1178" s="74"/>
      <c r="O1178" s="74"/>
      <c r="P1178" s="73"/>
      <c r="Q1178" s="70"/>
      <c r="R1178" s="70"/>
      <c r="S1178" s="75"/>
      <c r="T1178" s="71"/>
    </row>
    <row r="1179" spans="1:20" x14ac:dyDescent="0.15">
      <c r="A1179" s="68"/>
      <c r="B1179" s="81"/>
      <c r="C1179" s="70"/>
      <c r="D1179" s="70"/>
      <c r="E1179" s="69"/>
      <c r="F1179" s="70"/>
      <c r="G1179" s="70"/>
      <c r="H1179" s="70"/>
      <c r="I1179" s="70"/>
      <c r="J1179" s="69"/>
      <c r="K1179" s="71"/>
      <c r="L1179" s="72"/>
      <c r="M1179" s="73"/>
      <c r="N1179" s="74"/>
      <c r="O1179" s="74"/>
      <c r="P1179" s="73"/>
      <c r="Q1179" s="70"/>
      <c r="R1179" s="70"/>
      <c r="S1179" s="75"/>
      <c r="T1179" s="71"/>
    </row>
    <row r="1180" spans="1:20" x14ac:dyDescent="0.15">
      <c r="A1180" s="68"/>
      <c r="B1180" s="81"/>
      <c r="C1180" s="70"/>
      <c r="D1180" s="70"/>
      <c r="E1180" s="69"/>
      <c r="F1180" s="70"/>
      <c r="G1180" s="70"/>
      <c r="H1180" s="70"/>
      <c r="I1180" s="70"/>
      <c r="J1180" s="69"/>
      <c r="K1180" s="71"/>
      <c r="L1180" s="72"/>
      <c r="M1180" s="73"/>
      <c r="N1180" s="74"/>
      <c r="O1180" s="74"/>
      <c r="P1180" s="73"/>
      <c r="Q1180" s="70"/>
      <c r="R1180" s="70"/>
      <c r="S1180" s="75"/>
      <c r="T1180" s="71"/>
    </row>
    <row r="1181" spans="1:20" x14ac:dyDescent="0.15">
      <c r="A1181" s="68"/>
      <c r="B1181" s="81"/>
      <c r="C1181" s="70"/>
      <c r="D1181" s="70"/>
      <c r="E1181" s="69"/>
      <c r="F1181" s="70"/>
      <c r="G1181" s="70"/>
      <c r="H1181" s="70"/>
      <c r="I1181" s="70"/>
      <c r="J1181" s="69"/>
      <c r="K1181" s="71"/>
      <c r="L1181" s="72"/>
      <c r="M1181" s="73"/>
      <c r="N1181" s="74"/>
      <c r="O1181" s="74"/>
      <c r="P1181" s="73"/>
      <c r="Q1181" s="70"/>
      <c r="R1181" s="70"/>
      <c r="S1181" s="75"/>
      <c r="T1181" s="71"/>
    </row>
    <row r="1182" spans="1:20" x14ac:dyDescent="0.15">
      <c r="A1182" s="68"/>
      <c r="B1182" s="81"/>
      <c r="C1182" s="70"/>
      <c r="D1182" s="70"/>
      <c r="E1182" s="69"/>
      <c r="F1182" s="70"/>
      <c r="G1182" s="70"/>
      <c r="H1182" s="70"/>
      <c r="I1182" s="70"/>
      <c r="J1182" s="69"/>
      <c r="K1182" s="71"/>
      <c r="L1182" s="72"/>
      <c r="M1182" s="73"/>
      <c r="N1182" s="74"/>
      <c r="O1182" s="74"/>
      <c r="P1182" s="73"/>
      <c r="Q1182" s="70"/>
      <c r="R1182" s="70"/>
      <c r="S1182" s="75"/>
      <c r="T1182" s="71"/>
    </row>
    <row r="1183" spans="1:20" x14ac:dyDescent="0.15">
      <c r="A1183" s="68"/>
      <c r="B1183" s="81"/>
      <c r="C1183" s="70"/>
      <c r="D1183" s="70"/>
      <c r="E1183" s="69"/>
      <c r="F1183" s="70"/>
      <c r="G1183" s="70"/>
      <c r="H1183" s="70"/>
      <c r="I1183" s="70"/>
      <c r="J1183" s="69"/>
      <c r="K1183" s="71"/>
      <c r="L1183" s="72"/>
      <c r="M1183" s="73"/>
      <c r="N1183" s="74"/>
      <c r="O1183" s="74"/>
      <c r="P1183" s="73"/>
      <c r="Q1183" s="70"/>
      <c r="R1183" s="70"/>
      <c r="S1183" s="75"/>
      <c r="T1183" s="71"/>
    </row>
    <row r="1184" spans="1:20" x14ac:dyDescent="0.15">
      <c r="A1184" s="68"/>
      <c r="B1184" s="81"/>
      <c r="C1184" s="70"/>
      <c r="D1184" s="70"/>
      <c r="E1184" s="69"/>
      <c r="F1184" s="70"/>
      <c r="G1184" s="70"/>
      <c r="H1184" s="70"/>
      <c r="I1184" s="70"/>
      <c r="J1184" s="69"/>
      <c r="K1184" s="71"/>
      <c r="L1184" s="72"/>
      <c r="M1184" s="73"/>
      <c r="N1184" s="74"/>
      <c r="O1184" s="74"/>
      <c r="P1184" s="73"/>
      <c r="Q1184" s="70"/>
      <c r="R1184" s="70"/>
      <c r="S1184" s="75"/>
      <c r="T1184" s="71"/>
    </row>
    <row r="1185" spans="1:20" x14ac:dyDescent="0.15">
      <c r="A1185" s="68"/>
      <c r="B1185" s="81"/>
      <c r="C1185" s="70"/>
      <c r="D1185" s="70"/>
      <c r="E1185" s="69"/>
      <c r="F1185" s="70"/>
      <c r="G1185" s="70"/>
      <c r="H1185" s="70"/>
      <c r="I1185" s="70"/>
      <c r="J1185" s="69"/>
      <c r="K1185" s="71"/>
      <c r="L1185" s="72"/>
      <c r="M1185" s="73"/>
      <c r="N1185" s="74"/>
      <c r="O1185" s="74"/>
      <c r="P1185" s="73"/>
      <c r="Q1185" s="70"/>
      <c r="R1185" s="70"/>
      <c r="S1185" s="75"/>
      <c r="T1185" s="71"/>
    </row>
    <row r="1186" spans="1:20" x14ac:dyDescent="0.15">
      <c r="A1186" s="68"/>
      <c r="B1186" s="81"/>
      <c r="C1186" s="70"/>
      <c r="D1186" s="70"/>
      <c r="E1186" s="69"/>
      <c r="F1186" s="70"/>
      <c r="G1186" s="70"/>
      <c r="H1186" s="70"/>
      <c r="I1186" s="70"/>
      <c r="J1186" s="69"/>
      <c r="K1186" s="71"/>
      <c r="L1186" s="72"/>
      <c r="M1186" s="73"/>
      <c r="N1186" s="74"/>
      <c r="O1186" s="74"/>
      <c r="P1186" s="73"/>
      <c r="Q1186" s="70"/>
      <c r="R1186" s="70"/>
      <c r="S1186" s="75"/>
      <c r="T1186" s="71"/>
    </row>
    <row r="1187" spans="1:20" x14ac:dyDescent="0.15">
      <c r="A1187" s="68"/>
      <c r="B1187" s="81"/>
      <c r="C1187" s="70"/>
      <c r="D1187" s="70"/>
      <c r="E1187" s="69"/>
      <c r="F1187" s="70"/>
      <c r="G1187" s="70"/>
      <c r="H1187" s="70"/>
      <c r="I1187" s="70"/>
      <c r="J1187" s="69"/>
      <c r="K1187" s="71"/>
      <c r="L1187" s="72"/>
      <c r="M1187" s="73"/>
      <c r="N1187" s="74"/>
      <c r="O1187" s="74"/>
      <c r="P1187" s="73"/>
      <c r="Q1187" s="70"/>
      <c r="R1187" s="70"/>
      <c r="S1187" s="75"/>
      <c r="T1187" s="71"/>
    </row>
    <row r="1188" spans="1:20" x14ac:dyDescent="0.15">
      <c r="A1188" s="68"/>
      <c r="B1188" s="81"/>
      <c r="C1188" s="70"/>
      <c r="D1188" s="70"/>
      <c r="E1188" s="69"/>
      <c r="F1188" s="70"/>
      <c r="G1188" s="70"/>
      <c r="H1188" s="70"/>
      <c r="I1188" s="70"/>
      <c r="J1188" s="69"/>
      <c r="K1188" s="71"/>
      <c r="L1188" s="72"/>
      <c r="M1188" s="73"/>
      <c r="N1188" s="74"/>
      <c r="O1188" s="74"/>
      <c r="P1188" s="73"/>
      <c r="Q1188" s="70"/>
      <c r="R1188" s="70"/>
      <c r="S1188" s="75"/>
      <c r="T1188" s="71"/>
    </row>
    <row r="1189" spans="1:20" x14ac:dyDescent="0.15">
      <c r="A1189" s="68"/>
      <c r="B1189" s="81"/>
      <c r="C1189" s="70"/>
      <c r="D1189" s="70"/>
      <c r="E1189" s="69"/>
      <c r="F1189" s="70"/>
      <c r="G1189" s="70"/>
      <c r="H1189" s="70"/>
      <c r="I1189" s="70"/>
      <c r="J1189" s="69"/>
      <c r="K1189" s="71"/>
      <c r="L1189" s="72"/>
      <c r="M1189" s="73"/>
      <c r="N1189" s="74"/>
      <c r="O1189" s="74"/>
      <c r="P1189" s="73"/>
      <c r="Q1189" s="70"/>
      <c r="R1189" s="70"/>
      <c r="S1189" s="75"/>
      <c r="T1189" s="71"/>
    </row>
    <row r="1190" spans="1:20" x14ac:dyDescent="0.15">
      <c r="A1190" s="68"/>
      <c r="B1190" s="81"/>
      <c r="C1190" s="70"/>
      <c r="D1190" s="70"/>
      <c r="E1190" s="69"/>
      <c r="F1190" s="70"/>
      <c r="G1190" s="70"/>
      <c r="H1190" s="70"/>
      <c r="I1190" s="70"/>
      <c r="J1190" s="69"/>
      <c r="K1190" s="71"/>
      <c r="L1190" s="72"/>
      <c r="M1190" s="73"/>
      <c r="N1190" s="74"/>
      <c r="O1190" s="74"/>
      <c r="P1190" s="73"/>
      <c r="Q1190" s="70"/>
      <c r="R1190" s="70"/>
      <c r="S1190" s="75"/>
      <c r="T1190" s="71"/>
    </row>
    <row r="1191" spans="1:20" x14ac:dyDescent="0.15">
      <c r="A1191" s="68"/>
      <c r="B1191" s="81"/>
      <c r="C1191" s="70"/>
      <c r="D1191" s="70"/>
      <c r="E1191" s="69"/>
      <c r="F1191" s="70"/>
      <c r="G1191" s="70"/>
      <c r="H1191" s="70"/>
      <c r="I1191" s="70"/>
      <c r="J1191" s="69"/>
      <c r="K1191" s="71"/>
      <c r="L1191" s="72"/>
      <c r="M1191" s="73"/>
      <c r="N1191" s="74"/>
      <c r="O1191" s="74"/>
      <c r="P1191" s="73"/>
      <c r="Q1191" s="70"/>
      <c r="R1191" s="70"/>
      <c r="S1191" s="75"/>
      <c r="T1191" s="71"/>
    </row>
    <row r="1192" spans="1:20" x14ac:dyDescent="0.15">
      <c r="A1192" s="68"/>
      <c r="B1192" s="81"/>
      <c r="C1192" s="70"/>
      <c r="D1192" s="70"/>
      <c r="E1192" s="69"/>
      <c r="F1192" s="70"/>
      <c r="G1192" s="70"/>
      <c r="H1192" s="70"/>
      <c r="I1192" s="70"/>
      <c r="J1192" s="69"/>
      <c r="K1192" s="71"/>
      <c r="L1192" s="72"/>
      <c r="M1192" s="73"/>
      <c r="N1192" s="74"/>
      <c r="O1192" s="74"/>
      <c r="P1192" s="73"/>
      <c r="Q1192" s="70"/>
      <c r="R1192" s="70"/>
      <c r="S1192" s="75"/>
      <c r="T1192" s="71"/>
    </row>
    <row r="1193" spans="1:20" x14ac:dyDescent="0.15">
      <c r="A1193" s="68"/>
      <c r="B1193" s="81"/>
      <c r="C1193" s="70"/>
      <c r="D1193" s="70"/>
      <c r="E1193" s="69"/>
      <c r="F1193" s="70"/>
      <c r="G1193" s="70"/>
      <c r="H1193" s="70"/>
      <c r="I1193" s="70"/>
      <c r="J1193" s="69"/>
      <c r="K1193" s="71"/>
      <c r="L1193" s="72"/>
      <c r="M1193" s="73"/>
      <c r="N1193" s="74"/>
      <c r="O1193" s="74"/>
      <c r="P1193" s="73"/>
      <c r="Q1193" s="70"/>
      <c r="R1193" s="70"/>
      <c r="S1193" s="75"/>
      <c r="T1193" s="71"/>
    </row>
    <row r="1194" spans="1:20" x14ac:dyDescent="0.15">
      <c r="A1194" s="68"/>
      <c r="B1194" s="81"/>
      <c r="C1194" s="70"/>
      <c r="D1194" s="70"/>
      <c r="E1194" s="69"/>
      <c r="F1194" s="70"/>
      <c r="G1194" s="70"/>
      <c r="H1194" s="70"/>
      <c r="I1194" s="70"/>
      <c r="J1194" s="69"/>
      <c r="K1194" s="71"/>
      <c r="L1194" s="72"/>
      <c r="M1194" s="73"/>
      <c r="N1194" s="74"/>
      <c r="O1194" s="74"/>
      <c r="P1194" s="73"/>
      <c r="Q1194" s="70"/>
      <c r="R1194" s="70"/>
      <c r="S1194" s="75"/>
      <c r="T1194" s="71"/>
    </row>
    <row r="1195" spans="1:20" x14ac:dyDescent="0.15">
      <c r="A1195" s="68"/>
      <c r="B1195" s="81"/>
      <c r="C1195" s="70"/>
      <c r="D1195" s="70"/>
      <c r="E1195" s="69"/>
      <c r="F1195" s="70"/>
      <c r="G1195" s="70"/>
      <c r="H1195" s="70"/>
      <c r="I1195" s="70"/>
      <c r="J1195" s="69"/>
      <c r="K1195" s="71"/>
      <c r="L1195" s="72"/>
      <c r="M1195" s="73"/>
      <c r="N1195" s="74"/>
      <c r="O1195" s="74"/>
      <c r="P1195" s="73"/>
      <c r="Q1195" s="70"/>
      <c r="R1195" s="70"/>
      <c r="S1195" s="75"/>
      <c r="T1195" s="71"/>
    </row>
    <row r="1196" spans="1:20" x14ac:dyDescent="0.15">
      <c r="A1196" s="68"/>
      <c r="B1196" s="81"/>
      <c r="C1196" s="70"/>
      <c r="D1196" s="70"/>
      <c r="E1196" s="69"/>
      <c r="F1196" s="70"/>
      <c r="G1196" s="70"/>
      <c r="H1196" s="70"/>
      <c r="I1196" s="70"/>
      <c r="J1196" s="69"/>
      <c r="K1196" s="71"/>
      <c r="L1196" s="72"/>
      <c r="M1196" s="73"/>
      <c r="N1196" s="74"/>
      <c r="O1196" s="74"/>
      <c r="P1196" s="73"/>
      <c r="Q1196" s="70"/>
      <c r="R1196" s="70"/>
      <c r="S1196" s="75"/>
      <c r="T1196" s="71"/>
    </row>
    <row r="1197" spans="1:20" x14ac:dyDescent="0.15">
      <c r="A1197" s="68"/>
      <c r="B1197" s="81"/>
      <c r="C1197" s="70"/>
      <c r="D1197" s="70"/>
      <c r="E1197" s="69"/>
      <c r="F1197" s="70"/>
      <c r="G1197" s="70"/>
      <c r="H1197" s="70"/>
      <c r="I1197" s="70"/>
      <c r="J1197" s="69"/>
      <c r="K1197" s="71"/>
      <c r="L1197" s="72"/>
      <c r="M1197" s="73"/>
      <c r="N1197" s="74"/>
      <c r="O1197" s="74"/>
      <c r="P1197" s="73"/>
      <c r="Q1197" s="70"/>
      <c r="R1197" s="70"/>
      <c r="S1197" s="75"/>
      <c r="T1197" s="71"/>
    </row>
    <row r="1198" spans="1:20" x14ac:dyDescent="0.15">
      <c r="A1198" s="68"/>
      <c r="B1198" s="81"/>
      <c r="C1198" s="70"/>
      <c r="D1198" s="70"/>
      <c r="E1198" s="69"/>
      <c r="F1198" s="70"/>
      <c r="G1198" s="70"/>
      <c r="H1198" s="70"/>
      <c r="I1198" s="70"/>
      <c r="J1198" s="69"/>
      <c r="K1198" s="71"/>
      <c r="L1198" s="72"/>
      <c r="M1198" s="73"/>
      <c r="N1198" s="74"/>
      <c r="O1198" s="74"/>
      <c r="P1198" s="73"/>
      <c r="Q1198" s="70"/>
      <c r="R1198" s="70"/>
      <c r="S1198" s="75"/>
      <c r="T1198" s="71"/>
    </row>
    <row r="1199" spans="1:20" x14ac:dyDescent="0.15">
      <c r="A1199" s="68"/>
      <c r="B1199" s="81"/>
      <c r="C1199" s="70"/>
      <c r="D1199" s="70"/>
      <c r="E1199" s="69"/>
      <c r="F1199" s="70"/>
      <c r="G1199" s="70"/>
      <c r="H1199" s="70"/>
      <c r="I1199" s="70"/>
      <c r="J1199" s="69"/>
      <c r="K1199" s="71"/>
      <c r="L1199" s="72"/>
      <c r="M1199" s="73"/>
      <c r="N1199" s="74"/>
      <c r="O1199" s="74"/>
      <c r="P1199" s="73"/>
      <c r="Q1199" s="70"/>
      <c r="R1199" s="70"/>
      <c r="S1199" s="75"/>
      <c r="T1199" s="71"/>
    </row>
    <row r="1200" spans="1:20" x14ac:dyDescent="0.15">
      <c r="A1200" s="68"/>
      <c r="B1200" s="81"/>
      <c r="C1200" s="70"/>
      <c r="D1200" s="70"/>
      <c r="E1200" s="69"/>
      <c r="F1200" s="70"/>
      <c r="G1200" s="70"/>
      <c r="H1200" s="70"/>
      <c r="I1200" s="70"/>
      <c r="J1200" s="69"/>
      <c r="K1200" s="71"/>
      <c r="L1200" s="72"/>
      <c r="M1200" s="73"/>
      <c r="N1200" s="74"/>
      <c r="O1200" s="74"/>
      <c r="P1200" s="73"/>
      <c r="Q1200" s="70"/>
      <c r="R1200" s="70"/>
      <c r="S1200" s="75"/>
      <c r="T1200" s="71"/>
    </row>
    <row r="1201" spans="1:20" x14ac:dyDescent="0.15">
      <c r="A1201" s="68"/>
      <c r="B1201" s="81"/>
      <c r="C1201" s="70"/>
      <c r="D1201" s="70"/>
      <c r="E1201" s="69"/>
      <c r="F1201" s="70"/>
      <c r="G1201" s="70"/>
      <c r="H1201" s="70"/>
      <c r="I1201" s="70"/>
      <c r="J1201" s="69"/>
      <c r="K1201" s="71"/>
      <c r="L1201" s="72"/>
      <c r="M1201" s="73"/>
      <c r="N1201" s="74"/>
      <c r="O1201" s="74"/>
      <c r="P1201" s="73"/>
      <c r="Q1201" s="70"/>
      <c r="R1201" s="70"/>
      <c r="S1201" s="75"/>
      <c r="T1201" s="71"/>
    </row>
    <row r="1202" spans="1:20" x14ac:dyDescent="0.15">
      <c r="A1202" s="68"/>
      <c r="B1202" s="81"/>
      <c r="C1202" s="70"/>
      <c r="D1202" s="70"/>
      <c r="E1202" s="69"/>
      <c r="F1202" s="70"/>
      <c r="G1202" s="70"/>
      <c r="H1202" s="70"/>
      <c r="I1202" s="70"/>
      <c r="J1202" s="69"/>
      <c r="K1202" s="71"/>
      <c r="L1202" s="72"/>
      <c r="M1202" s="73"/>
      <c r="N1202" s="74"/>
      <c r="O1202" s="74"/>
      <c r="P1202" s="73"/>
      <c r="Q1202" s="70"/>
      <c r="R1202" s="70"/>
      <c r="S1202" s="75"/>
      <c r="T1202" s="71"/>
    </row>
    <row r="1203" spans="1:20" x14ac:dyDescent="0.15">
      <c r="A1203" s="68"/>
      <c r="B1203" s="81"/>
      <c r="C1203" s="70"/>
      <c r="D1203" s="70"/>
      <c r="E1203" s="69"/>
      <c r="F1203" s="70"/>
      <c r="G1203" s="70"/>
      <c r="H1203" s="70"/>
      <c r="I1203" s="70"/>
      <c r="J1203" s="69"/>
      <c r="K1203" s="71"/>
      <c r="L1203" s="72"/>
      <c r="M1203" s="73"/>
      <c r="N1203" s="74"/>
      <c r="O1203" s="74"/>
      <c r="P1203" s="73"/>
      <c r="Q1203" s="70"/>
      <c r="R1203" s="70"/>
      <c r="S1203" s="75"/>
      <c r="T1203" s="71"/>
    </row>
    <row r="1204" spans="1:20" x14ac:dyDescent="0.15">
      <c r="A1204" s="68"/>
      <c r="B1204" s="81"/>
      <c r="C1204" s="70"/>
      <c r="D1204" s="70"/>
      <c r="E1204" s="69"/>
      <c r="F1204" s="70"/>
      <c r="G1204" s="70"/>
      <c r="H1204" s="70"/>
      <c r="I1204" s="70"/>
      <c r="J1204" s="69"/>
      <c r="K1204" s="71"/>
      <c r="L1204" s="72"/>
      <c r="M1204" s="73"/>
      <c r="N1204" s="74"/>
      <c r="O1204" s="74"/>
      <c r="P1204" s="73"/>
      <c r="Q1204" s="70"/>
      <c r="R1204" s="70"/>
      <c r="S1204" s="75"/>
      <c r="T1204" s="71"/>
    </row>
    <row r="1205" spans="1:20" x14ac:dyDescent="0.15">
      <c r="A1205" s="68"/>
      <c r="B1205" s="81"/>
      <c r="C1205" s="70"/>
      <c r="D1205" s="70"/>
      <c r="E1205" s="69"/>
      <c r="F1205" s="70"/>
      <c r="G1205" s="70"/>
      <c r="H1205" s="70"/>
      <c r="I1205" s="70"/>
      <c r="J1205" s="69"/>
      <c r="K1205" s="71"/>
      <c r="L1205" s="72"/>
      <c r="M1205" s="73"/>
      <c r="N1205" s="74"/>
      <c r="O1205" s="74"/>
      <c r="P1205" s="73"/>
      <c r="Q1205" s="70"/>
      <c r="R1205" s="70"/>
      <c r="S1205" s="75"/>
      <c r="T1205" s="71"/>
    </row>
    <row r="1206" spans="1:20" x14ac:dyDescent="0.15">
      <c r="A1206" s="68"/>
      <c r="B1206" s="81"/>
      <c r="C1206" s="70"/>
      <c r="D1206" s="70"/>
      <c r="E1206" s="69"/>
      <c r="F1206" s="70"/>
      <c r="G1206" s="70"/>
      <c r="H1206" s="70"/>
      <c r="I1206" s="70"/>
      <c r="J1206" s="69"/>
      <c r="K1206" s="71"/>
      <c r="L1206" s="72"/>
      <c r="M1206" s="73"/>
      <c r="N1206" s="74"/>
      <c r="O1206" s="74"/>
      <c r="P1206" s="73"/>
      <c r="Q1206" s="70"/>
      <c r="R1206" s="70"/>
      <c r="S1206" s="75"/>
      <c r="T1206" s="71"/>
    </row>
    <row r="1207" spans="1:20" x14ac:dyDescent="0.15">
      <c r="A1207" s="68"/>
      <c r="B1207" s="81"/>
      <c r="C1207" s="70"/>
      <c r="D1207" s="70"/>
      <c r="E1207" s="69"/>
      <c r="F1207" s="70"/>
      <c r="G1207" s="70"/>
      <c r="H1207" s="70"/>
      <c r="I1207" s="70"/>
      <c r="J1207" s="69"/>
      <c r="K1207" s="71"/>
      <c r="L1207" s="72"/>
      <c r="M1207" s="73"/>
      <c r="N1207" s="74"/>
      <c r="O1207" s="74"/>
      <c r="P1207" s="73"/>
      <c r="Q1207" s="70"/>
      <c r="R1207" s="70"/>
      <c r="S1207" s="75"/>
      <c r="T1207" s="71"/>
    </row>
    <row r="1208" spans="1:20" x14ac:dyDescent="0.15">
      <c r="A1208" s="68"/>
      <c r="B1208" s="81"/>
      <c r="C1208" s="70"/>
      <c r="D1208" s="70"/>
      <c r="E1208" s="69"/>
      <c r="F1208" s="70"/>
      <c r="G1208" s="70"/>
      <c r="H1208" s="70"/>
      <c r="I1208" s="70"/>
      <c r="J1208" s="69"/>
      <c r="K1208" s="71"/>
      <c r="L1208" s="72"/>
      <c r="M1208" s="73"/>
      <c r="N1208" s="74"/>
      <c r="O1208" s="74"/>
      <c r="P1208" s="73"/>
      <c r="Q1208" s="70"/>
      <c r="R1208" s="70"/>
      <c r="S1208" s="75"/>
      <c r="T1208" s="71"/>
    </row>
    <row r="1209" spans="1:20" x14ac:dyDescent="0.15">
      <c r="A1209" s="68"/>
      <c r="B1209" s="81"/>
      <c r="C1209" s="70"/>
      <c r="D1209" s="70"/>
      <c r="E1209" s="69"/>
      <c r="F1209" s="70"/>
      <c r="G1209" s="70"/>
      <c r="H1209" s="70"/>
      <c r="I1209" s="70"/>
      <c r="J1209" s="69"/>
      <c r="K1209" s="71"/>
      <c r="L1209" s="72"/>
      <c r="M1209" s="73"/>
      <c r="N1209" s="74"/>
      <c r="O1209" s="74"/>
      <c r="P1209" s="73"/>
      <c r="Q1209" s="70"/>
      <c r="R1209" s="70"/>
      <c r="S1209" s="75"/>
      <c r="T1209" s="71"/>
    </row>
    <row r="1210" spans="1:20" x14ac:dyDescent="0.15">
      <c r="A1210" s="68"/>
      <c r="B1210" s="81"/>
      <c r="C1210" s="70"/>
      <c r="D1210" s="70"/>
      <c r="E1210" s="69"/>
      <c r="F1210" s="70"/>
      <c r="G1210" s="70"/>
      <c r="H1210" s="70"/>
      <c r="I1210" s="70"/>
      <c r="J1210" s="69"/>
      <c r="K1210" s="71"/>
      <c r="L1210" s="72"/>
      <c r="M1210" s="73"/>
      <c r="N1210" s="74"/>
      <c r="O1210" s="74"/>
      <c r="P1210" s="73"/>
      <c r="Q1210" s="70"/>
      <c r="R1210" s="70"/>
      <c r="S1210" s="75"/>
      <c r="T1210" s="71"/>
    </row>
    <row r="1211" spans="1:20" x14ac:dyDescent="0.15">
      <c r="A1211" s="68"/>
      <c r="B1211" s="81"/>
      <c r="C1211" s="70"/>
      <c r="D1211" s="70"/>
      <c r="E1211" s="69"/>
      <c r="F1211" s="70"/>
      <c r="G1211" s="70"/>
      <c r="H1211" s="70"/>
      <c r="I1211" s="70"/>
      <c r="J1211" s="69"/>
      <c r="K1211" s="71"/>
      <c r="L1211" s="72"/>
      <c r="M1211" s="73"/>
      <c r="N1211" s="74"/>
      <c r="O1211" s="74"/>
      <c r="P1211" s="73"/>
      <c r="Q1211" s="70"/>
      <c r="R1211" s="70"/>
      <c r="S1211" s="75"/>
      <c r="T1211" s="71"/>
    </row>
    <row r="1212" spans="1:20" x14ac:dyDescent="0.15">
      <c r="A1212" s="68"/>
      <c r="B1212" s="81"/>
      <c r="C1212" s="70"/>
      <c r="D1212" s="70"/>
      <c r="E1212" s="69"/>
      <c r="F1212" s="70"/>
      <c r="G1212" s="70"/>
      <c r="H1212" s="70"/>
      <c r="I1212" s="70"/>
      <c r="J1212" s="69"/>
      <c r="K1212" s="71"/>
      <c r="L1212" s="72"/>
      <c r="M1212" s="73"/>
      <c r="N1212" s="74"/>
      <c r="O1212" s="74"/>
      <c r="P1212" s="73"/>
      <c r="Q1212" s="70"/>
      <c r="R1212" s="70"/>
      <c r="S1212" s="75"/>
      <c r="T1212" s="71"/>
    </row>
    <row r="1213" spans="1:20" x14ac:dyDescent="0.15">
      <c r="A1213" s="68"/>
      <c r="B1213" s="81"/>
      <c r="C1213" s="70"/>
      <c r="D1213" s="70"/>
      <c r="E1213" s="69"/>
      <c r="F1213" s="70"/>
      <c r="G1213" s="70"/>
      <c r="H1213" s="70"/>
      <c r="I1213" s="70"/>
      <c r="J1213" s="69"/>
      <c r="K1213" s="71"/>
      <c r="L1213" s="72"/>
      <c r="M1213" s="73"/>
      <c r="N1213" s="74"/>
      <c r="O1213" s="74"/>
      <c r="P1213" s="73"/>
      <c r="Q1213" s="70"/>
      <c r="R1213" s="70"/>
      <c r="S1213" s="75"/>
      <c r="T1213" s="71"/>
    </row>
    <row r="1214" spans="1:20" x14ac:dyDescent="0.15">
      <c r="A1214" s="68"/>
      <c r="B1214" s="81"/>
      <c r="C1214" s="70"/>
      <c r="D1214" s="70"/>
      <c r="E1214" s="69"/>
      <c r="F1214" s="70"/>
      <c r="G1214" s="70"/>
      <c r="H1214" s="70"/>
      <c r="I1214" s="70"/>
      <c r="J1214" s="69"/>
      <c r="K1214" s="71"/>
      <c r="L1214" s="72"/>
      <c r="M1214" s="73"/>
      <c r="N1214" s="74"/>
      <c r="O1214" s="74"/>
      <c r="P1214" s="73"/>
      <c r="Q1214" s="70"/>
      <c r="R1214" s="70"/>
      <c r="S1214" s="75"/>
      <c r="T1214" s="71"/>
    </row>
    <row r="1215" spans="1:20" x14ac:dyDescent="0.15">
      <c r="A1215" s="68"/>
      <c r="B1215" s="81"/>
      <c r="C1215" s="70"/>
      <c r="D1215" s="70"/>
      <c r="E1215" s="69"/>
      <c r="F1215" s="70"/>
      <c r="G1215" s="70"/>
      <c r="H1215" s="70"/>
      <c r="I1215" s="70"/>
      <c r="J1215" s="69"/>
      <c r="K1215" s="71"/>
      <c r="L1215" s="72"/>
      <c r="M1215" s="73"/>
      <c r="N1215" s="74"/>
      <c r="O1215" s="74"/>
      <c r="P1215" s="73"/>
      <c r="Q1215" s="70"/>
      <c r="R1215" s="70"/>
      <c r="S1215" s="75"/>
      <c r="T1215" s="71"/>
    </row>
    <row r="1216" spans="1:20" x14ac:dyDescent="0.15">
      <c r="A1216" s="68"/>
      <c r="B1216" s="81"/>
      <c r="C1216" s="70"/>
      <c r="D1216" s="70"/>
      <c r="E1216" s="69"/>
      <c r="F1216" s="70"/>
      <c r="G1216" s="70"/>
      <c r="H1216" s="70"/>
      <c r="I1216" s="70"/>
      <c r="J1216" s="69"/>
      <c r="K1216" s="71"/>
      <c r="L1216" s="72"/>
      <c r="M1216" s="73"/>
      <c r="N1216" s="74"/>
      <c r="O1216" s="74"/>
      <c r="P1216" s="73"/>
      <c r="Q1216" s="70"/>
      <c r="R1216" s="70"/>
      <c r="S1216" s="75"/>
      <c r="T1216" s="71"/>
    </row>
    <row r="1217" spans="1:20" x14ac:dyDescent="0.15">
      <c r="A1217" s="68"/>
      <c r="B1217" s="81"/>
      <c r="C1217" s="70"/>
      <c r="D1217" s="70"/>
      <c r="E1217" s="69"/>
      <c r="F1217" s="70"/>
      <c r="G1217" s="70"/>
      <c r="H1217" s="70"/>
      <c r="I1217" s="70"/>
      <c r="J1217" s="69"/>
      <c r="K1217" s="71"/>
      <c r="L1217" s="72"/>
      <c r="M1217" s="73"/>
      <c r="N1217" s="74"/>
      <c r="O1217" s="74"/>
      <c r="P1217" s="73"/>
      <c r="Q1217" s="70"/>
      <c r="R1217" s="70"/>
      <c r="S1217" s="75"/>
      <c r="T1217" s="71"/>
    </row>
    <row r="1218" spans="1:20" x14ac:dyDescent="0.15">
      <c r="A1218" s="68"/>
      <c r="B1218" s="81"/>
      <c r="C1218" s="70"/>
      <c r="D1218" s="70"/>
      <c r="E1218" s="69"/>
      <c r="F1218" s="70"/>
      <c r="G1218" s="70"/>
      <c r="H1218" s="70"/>
      <c r="I1218" s="70"/>
      <c r="J1218" s="69"/>
      <c r="K1218" s="71"/>
      <c r="L1218" s="72"/>
      <c r="M1218" s="73"/>
      <c r="N1218" s="74"/>
      <c r="O1218" s="74"/>
      <c r="P1218" s="73"/>
      <c r="Q1218" s="70"/>
      <c r="R1218" s="70"/>
      <c r="S1218" s="75"/>
      <c r="T1218" s="71"/>
    </row>
    <row r="1219" spans="1:20" x14ac:dyDescent="0.15">
      <c r="A1219" s="68"/>
      <c r="B1219" s="81"/>
      <c r="C1219" s="70"/>
      <c r="D1219" s="70"/>
      <c r="E1219" s="69"/>
      <c r="F1219" s="70"/>
      <c r="G1219" s="70"/>
      <c r="H1219" s="70"/>
      <c r="I1219" s="70"/>
      <c r="J1219" s="69"/>
      <c r="K1219" s="71"/>
      <c r="L1219" s="72"/>
      <c r="M1219" s="73"/>
      <c r="N1219" s="74"/>
      <c r="O1219" s="74"/>
      <c r="P1219" s="73"/>
      <c r="Q1219" s="70"/>
      <c r="R1219" s="70"/>
      <c r="S1219" s="75"/>
      <c r="T1219" s="71"/>
    </row>
    <row r="1220" spans="1:20" x14ac:dyDescent="0.15">
      <c r="A1220" s="68"/>
      <c r="B1220" s="81"/>
      <c r="C1220" s="70"/>
      <c r="D1220" s="70"/>
      <c r="E1220" s="69"/>
      <c r="F1220" s="70"/>
      <c r="G1220" s="70"/>
      <c r="H1220" s="70"/>
      <c r="I1220" s="70"/>
      <c r="J1220" s="69"/>
      <c r="K1220" s="71"/>
      <c r="L1220" s="72"/>
      <c r="M1220" s="73"/>
      <c r="N1220" s="74"/>
      <c r="O1220" s="74"/>
      <c r="P1220" s="73"/>
      <c r="Q1220" s="70"/>
      <c r="R1220" s="70"/>
      <c r="S1220" s="75"/>
      <c r="T1220" s="71"/>
    </row>
    <row r="1221" spans="1:20" x14ac:dyDescent="0.15">
      <c r="A1221" s="68"/>
      <c r="B1221" s="81"/>
      <c r="C1221" s="70"/>
      <c r="D1221" s="70"/>
      <c r="E1221" s="69"/>
      <c r="F1221" s="70"/>
      <c r="G1221" s="70"/>
      <c r="H1221" s="70"/>
      <c r="I1221" s="70"/>
      <c r="J1221" s="69"/>
      <c r="K1221" s="71"/>
      <c r="L1221" s="72"/>
      <c r="M1221" s="73"/>
      <c r="N1221" s="74"/>
      <c r="O1221" s="74"/>
      <c r="P1221" s="73"/>
      <c r="Q1221" s="70"/>
      <c r="R1221" s="70"/>
      <c r="S1221" s="75"/>
      <c r="T1221" s="71"/>
    </row>
    <row r="1222" spans="1:20" x14ac:dyDescent="0.15">
      <c r="A1222" s="68"/>
      <c r="B1222" s="81"/>
      <c r="C1222" s="70"/>
      <c r="D1222" s="70"/>
      <c r="E1222" s="69"/>
      <c r="F1222" s="70"/>
      <c r="G1222" s="70"/>
      <c r="H1222" s="70"/>
      <c r="I1222" s="70"/>
      <c r="J1222" s="69"/>
      <c r="K1222" s="71"/>
      <c r="L1222" s="72"/>
      <c r="M1222" s="73"/>
      <c r="N1222" s="74"/>
      <c r="O1222" s="74"/>
      <c r="P1222" s="73"/>
      <c r="Q1222" s="70"/>
      <c r="R1222" s="70"/>
      <c r="S1222" s="75"/>
      <c r="T1222" s="71"/>
    </row>
    <row r="1223" spans="1:20" x14ac:dyDescent="0.15">
      <c r="A1223" s="68"/>
      <c r="B1223" s="81"/>
      <c r="C1223" s="70"/>
      <c r="D1223" s="70"/>
      <c r="E1223" s="69"/>
      <c r="F1223" s="70"/>
      <c r="G1223" s="70"/>
      <c r="H1223" s="70"/>
      <c r="I1223" s="70"/>
      <c r="J1223" s="69"/>
      <c r="K1223" s="71"/>
      <c r="L1223" s="72"/>
      <c r="M1223" s="73"/>
      <c r="N1223" s="74"/>
      <c r="O1223" s="74"/>
      <c r="P1223" s="73"/>
      <c r="Q1223" s="70"/>
      <c r="R1223" s="70"/>
      <c r="S1223" s="75"/>
      <c r="T1223" s="71"/>
    </row>
    <row r="1224" spans="1:20" x14ac:dyDescent="0.15">
      <c r="A1224" s="68"/>
      <c r="B1224" s="81"/>
      <c r="C1224" s="70"/>
      <c r="D1224" s="70"/>
      <c r="E1224" s="69"/>
      <c r="F1224" s="70"/>
      <c r="G1224" s="70"/>
      <c r="H1224" s="70"/>
      <c r="I1224" s="70"/>
      <c r="J1224" s="69"/>
      <c r="K1224" s="71"/>
      <c r="L1224" s="72"/>
      <c r="M1224" s="73"/>
      <c r="N1224" s="74"/>
      <c r="O1224" s="74"/>
      <c r="P1224" s="73"/>
      <c r="Q1224" s="70"/>
      <c r="R1224" s="70"/>
      <c r="S1224" s="75"/>
      <c r="T1224" s="71"/>
    </row>
    <row r="1225" spans="1:20" x14ac:dyDescent="0.15">
      <c r="A1225" s="68"/>
      <c r="B1225" s="81"/>
      <c r="C1225" s="70"/>
      <c r="D1225" s="70"/>
      <c r="E1225" s="69"/>
      <c r="F1225" s="70"/>
      <c r="G1225" s="70"/>
      <c r="H1225" s="70"/>
      <c r="I1225" s="70"/>
      <c r="J1225" s="69"/>
      <c r="K1225" s="71"/>
      <c r="L1225" s="72"/>
      <c r="M1225" s="73"/>
      <c r="N1225" s="74"/>
      <c r="O1225" s="74"/>
      <c r="P1225" s="73"/>
      <c r="Q1225" s="70"/>
      <c r="R1225" s="70"/>
      <c r="S1225" s="75"/>
      <c r="T1225" s="71"/>
    </row>
    <row r="1226" spans="1:20" x14ac:dyDescent="0.15">
      <c r="A1226" s="68"/>
      <c r="B1226" s="81"/>
      <c r="C1226" s="70"/>
      <c r="D1226" s="70"/>
      <c r="E1226" s="69"/>
      <c r="F1226" s="70"/>
      <c r="G1226" s="70"/>
      <c r="H1226" s="70"/>
      <c r="I1226" s="70"/>
      <c r="J1226" s="69"/>
      <c r="K1226" s="71"/>
      <c r="L1226" s="72"/>
      <c r="M1226" s="73"/>
      <c r="N1226" s="74"/>
      <c r="O1226" s="74"/>
      <c r="P1226" s="73"/>
      <c r="Q1226" s="70"/>
      <c r="R1226" s="70"/>
      <c r="S1226" s="75"/>
      <c r="T1226" s="71"/>
    </row>
    <row r="1227" spans="1:20" x14ac:dyDescent="0.15">
      <c r="A1227" s="68"/>
      <c r="B1227" s="81"/>
      <c r="C1227" s="70"/>
      <c r="D1227" s="70"/>
      <c r="E1227" s="69"/>
      <c r="F1227" s="70"/>
      <c r="G1227" s="70"/>
      <c r="H1227" s="70"/>
      <c r="I1227" s="70"/>
      <c r="J1227" s="69"/>
      <c r="K1227" s="71"/>
      <c r="L1227" s="72"/>
      <c r="M1227" s="73"/>
      <c r="N1227" s="74"/>
      <c r="O1227" s="74"/>
      <c r="P1227" s="73"/>
      <c r="Q1227" s="70"/>
      <c r="R1227" s="70"/>
      <c r="S1227" s="75"/>
      <c r="T1227" s="71"/>
    </row>
    <row r="1228" spans="1:20" x14ac:dyDescent="0.15">
      <c r="A1228" s="68"/>
      <c r="B1228" s="81"/>
      <c r="C1228" s="70"/>
      <c r="D1228" s="70"/>
      <c r="E1228" s="69"/>
      <c r="F1228" s="70"/>
      <c r="G1228" s="70"/>
      <c r="H1228" s="70"/>
      <c r="I1228" s="70"/>
      <c r="J1228" s="69"/>
      <c r="K1228" s="71"/>
      <c r="L1228" s="72"/>
      <c r="M1228" s="73"/>
      <c r="N1228" s="74"/>
      <c r="O1228" s="74"/>
      <c r="P1228" s="73"/>
      <c r="Q1228" s="70"/>
      <c r="R1228" s="70"/>
      <c r="S1228" s="75"/>
      <c r="T1228" s="71"/>
    </row>
    <row r="1229" spans="1:20" x14ac:dyDescent="0.15">
      <c r="A1229" s="68"/>
      <c r="B1229" s="81"/>
      <c r="C1229" s="70"/>
      <c r="D1229" s="70"/>
      <c r="E1229" s="69"/>
      <c r="F1229" s="70"/>
      <c r="G1229" s="70"/>
      <c r="H1229" s="70"/>
      <c r="I1229" s="70"/>
      <c r="J1229" s="69"/>
      <c r="K1229" s="71"/>
      <c r="L1229" s="72"/>
      <c r="M1229" s="73"/>
      <c r="N1229" s="74"/>
      <c r="O1229" s="74"/>
      <c r="P1229" s="73"/>
      <c r="Q1229" s="70"/>
      <c r="R1229" s="70"/>
      <c r="S1229" s="75"/>
      <c r="T1229" s="71"/>
    </row>
    <row r="1230" spans="1:20" x14ac:dyDescent="0.15">
      <c r="A1230" s="68"/>
      <c r="B1230" s="81"/>
      <c r="C1230" s="70"/>
      <c r="D1230" s="70"/>
      <c r="E1230" s="69"/>
      <c r="F1230" s="70"/>
      <c r="G1230" s="70"/>
      <c r="H1230" s="70"/>
      <c r="I1230" s="70"/>
      <c r="J1230" s="69"/>
      <c r="K1230" s="71"/>
      <c r="L1230" s="72"/>
      <c r="M1230" s="73"/>
      <c r="N1230" s="74"/>
      <c r="O1230" s="74"/>
      <c r="P1230" s="73"/>
      <c r="Q1230" s="70"/>
      <c r="R1230" s="70"/>
      <c r="S1230" s="75"/>
      <c r="T1230" s="71"/>
    </row>
    <row r="1231" spans="1:20" x14ac:dyDescent="0.15">
      <c r="A1231" s="68"/>
      <c r="B1231" s="81"/>
      <c r="C1231" s="70"/>
      <c r="D1231" s="70"/>
      <c r="E1231" s="69"/>
      <c r="F1231" s="70"/>
      <c r="G1231" s="70"/>
      <c r="H1231" s="70"/>
      <c r="I1231" s="70"/>
      <c r="J1231" s="69"/>
      <c r="K1231" s="71"/>
      <c r="L1231" s="72"/>
      <c r="M1231" s="73"/>
      <c r="N1231" s="74"/>
      <c r="O1231" s="74"/>
      <c r="P1231" s="73"/>
      <c r="Q1231" s="70"/>
      <c r="R1231" s="70"/>
      <c r="S1231" s="75"/>
      <c r="T1231" s="71"/>
    </row>
    <row r="1232" spans="1:20" x14ac:dyDescent="0.15">
      <c r="A1232" s="68"/>
      <c r="B1232" s="81"/>
      <c r="C1232" s="70"/>
      <c r="D1232" s="70"/>
      <c r="E1232" s="69"/>
      <c r="F1232" s="70"/>
      <c r="G1232" s="70"/>
      <c r="H1232" s="70"/>
      <c r="I1232" s="70"/>
      <c r="J1232" s="69"/>
      <c r="K1232" s="71"/>
      <c r="L1232" s="72"/>
      <c r="M1232" s="73"/>
      <c r="N1232" s="74"/>
      <c r="O1232" s="74"/>
      <c r="P1232" s="73"/>
      <c r="Q1232" s="70"/>
      <c r="R1232" s="70"/>
      <c r="S1232" s="75"/>
      <c r="T1232" s="71"/>
    </row>
    <row r="1233" spans="1:20" x14ac:dyDescent="0.15">
      <c r="A1233" s="68"/>
      <c r="B1233" s="81"/>
      <c r="C1233" s="70"/>
      <c r="D1233" s="70"/>
      <c r="E1233" s="69"/>
      <c r="F1233" s="70"/>
      <c r="G1233" s="70"/>
      <c r="H1233" s="70"/>
      <c r="I1233" s="70"/>
      <c r="J1233" s="69"/>
      <c r="K1233" s="71"/>
      <c r="L1233" s="72"/>
      <c r="M1233" s="73"/>
      <c r="N1233" s="74"/>
      <c r="O1233" s="74"/>
      <c r="P1233" s="73"/>
      <c r="Q1233" s="70"/>
      <c r="R1233" s="70"/>
      <c r="S1233" s="75"/>
      <c r="T1233" s="71"/>
    </row>
    <row r="1234" spans="1:20" x14ac:dyDescent="0.15">
      <c r="A1234" s="68"/>
      <c r="B1234" s="81"/>
      <c r="C1234" s="70"/>
      <c r="D1234" s="70"/>
      <c r="E1234" s="69"/>
      <c r="F1234" s="70"/>
      <c r="G1234" s="70"/>
      <c r="H1234" s="70"/>
      <c r="I1234" s="70"/>
      <c r="J1234" s="69"/>
      <c r="K1234" s="71"/>
      <c r="L1234" s="72"/>
      <c r="M1234" s="73"/>
      <c r="N1234" s="74"/>
      <c r="O1234" s="74"/>
      <c r="P1234" s="73"/>
      <c r="Q1234" s="70"/>
      <c r="R1234" s="70"/>
      <c r="S1234" s="75"/>
      <c r="T1234" s="71"/>
    </row>
    <row r="1235" spans="1:20" x14ac:dyDescent="0.15">
      <c r="A1235" s="68"/>
      <c r="B1235" s="81"/>
      <c r="C1235" s="70"/>
      <c r="D1235" s="70"/>
      <c r="E1235" s="69"/>
      <c r="F1235" s="70"/>
      <c r="G1235" s="70"/>
      <c r="H1235" s="70"/>
      <c r="I1235" s="70"/>
      <c r="J1235" s="69"/>
      <c r="K1235" s="71"/>
      <c r="L1235" s="72"/>
      <c r="M1235" s="73"/>
      <c r="N1235" s="74"/>
      <c r="O1235" s="74"/>
      <c r="P1235" s="73"/>
      <c r="Q1235" s="70"/>
      <c r="R1235" s="70"/>
      <c r="S1235" s="75"/>
      <c r="T1235" s="71"/>
    </row>
    <row r="1236" spans="1:20" x14ac:dyDescent="0.15">
      <c r="A1236" s="68"/>
      <c r="B1236" s="81"/>
      <c r="C1236" s="70"/>
      <c r="D1236" s="70"/>
      <c r="E1236" s="69"/>
      <c r="F1236" s="70"/>
      <c r="G1236" s="70"/>
      <c r="H1236" s="70"/>
      <c r="I1236" s="70"/>
      <c r="J1236" s="69"/>
      <c r="K1236" s="71"/>
      <c r="L1236" s="72"/>
      <c r="M1236" s="73"/>
      <c r="N1236" s="74"/>
      <c r="O1236" s="74"/>
      <c r="P1236" s="73"/>
      <c r="Q1236" s="70"/>
      <c r="R1236" s="70"/>
      <c r="S1236" s="75"/>
      <c r="T1236" s="71"/>
    </row>
    <row r="1237" spans="1:20" x14ac:dyDescent="0.15">
      <c r="A1237" s="68"/>
      <c r="B1237" s="81"/>
      <c r="C1237" s="70"/>
      <c r="D1237" s="70"/>
      <c r="E1237" s="69"/>
      <c r="F1237" s="70"/>
      <c r="G1237" s="70"/>
      <c r="H1237" s="70"/>
      <c r="I1237" s="70"/>
      <c r="J1237" s="69"/>
      <c r="K1237" s="71"/>
      <c r="L1237" s="72"/>
      <c r="M1237" s="73"/>
      <c r="N1237" s="74"/>
      <c r="O1237" s="74"/>
      <c r="P1237" s="73"/>
      <c r="Q1237" s="70"/>
      <c r="R1237" s="70"/>
      <c r="S1237" s="75"/>
      <c r="T1237" s="71"/>
    </row>
    <row r="1238" spans="1:20" x14ac:dyDescent="0.15">
      <c r="A1238" s="68"/>
      <c r="B1238" s="81"/>
      <c r="C1238" s="70"/>
      <c r="D1238" s="70"/>
      <c r="E1238" s="69"/>
      <c r="F1238" s="70"/>
      <c r="G1238" s="70"/>
      <c r="H1238" s="70"/>
      <c r="I1238" s="70"/>
      <c r="J1238" s="69"/>
      <c r="K1238" s="71"/>
      <c r="L1238" s="72"/>
      <c r="M1238" s="73"/>
      <c r="N1238" s="74"/>
      <c r="O1238" s="74"/>
      <c r="P1238" s="73"/>
      <c r="Q1238" s="70"/>
      <c r="R1238" s="70"/>
      <c r="S1238" s="75"/>
      <c r="T1238" s="71"/>
    </row>
    <row r="1239" spans="1:20" x14ac:dyDescent="0.15">
      <c r="A1239" s="68"/>
      <c r="B1239" s="81"/>
      <c r="C1239" s="70"/>
      <c r="D1239" s="70"/>
      <c r="E1239" s="69"/>
      <c r="F1239" s="70"/>
      <c r="G1239" s="70"/>
      <c r="H1239" s="70"/>
      <c r="I1239" s="70"/>
      <c r="J1239" s="69"/>
      <c r="K1239" s="71"/>
      <c r="L1239" s="72"/>
      <c r="M1239" s="73"/>
      <c r="N1239" s="74"/>
      <c r="O1239" s="74"/>
      <c r="P1239" s="73"/>
      <c r="Q1239" s="70"/>
      <c r="R1239" s="70"/>
      <c r="S1239" s="75"/>
      <c r="T1239" s="71"/>
    </row>
    <row r="1240" spans="1:20" x14ac:dyDescent="0.15">
      <c r="A1240" s="68"/>
      <c r="B1240" s="81"/>
      <c r="C1240" s="70"/>
      <c r="D1240" s="70"/>
      <c r="E1240" s="69"/>
      <c r="F1240" s="70"/>
      <c r="G1240" s="70"/>
      <c r="H1240" s="70"/>
      <c r="I1240" s="70"/>
      <c r="J1240" s="69"/>
      <c r="K1240" s="71"/>
      <c r="L1240" s="72"/>
      <c r="M1240" s="73"/>
      <c r="N1240" s="74"/>
      <c r="O1240" s="74"/>
      <c r="P1240" s="73"/>
      <c r="Q1240" s="70"/>
      <c r="R1240" s="70"/>
      <c r="S1240" s="75"/>
      <c r="T1240" s="71"/>
    </row>
    <row r="1241" spans="1:20" x14ac:dyDescent="0.15">
      <c r="A1241" s="68"/>
      <c r="B1241" s="81"/>
      <c r="C1241" s="70"/>
      <c r="D1241" s="70"/>
      <c r="E1241" s="69"/>
      <c r="F1241" s="70"/>
      <c r="G1241" s="70"/>
      <c r="H1241" s="70"/>
      <c r="I1241" s="70"/>
      <c r="J1241" s="69"/>
      <c r="K1241" s="71"/>
      <c r="L1241" s="72"/>
      <c r="M1241" s="73"/>
      <c r="N1241" s="74"/>
      <c r="O1241" s="74"/>
      <c r="P1241" s="73"/>
      <c r="Q1241" s="70"/>
      <c r="R1241" s="70"/>
      <c r="S1241" s="75"/>
      <c r="T1241" s="71"/>
    </row>
    <row r="1242" spans="1:20" x14ac:dyDescent="0.15">
      <c r="A1242" s="68"/>
      <c r="B1242" s="81"/>
      <c r="C1242" s="70"/>
      <c r="D1242" s="70"/>
      <c r="E1242" s="69"/>
      <c r="F1242" s="70"/>
      <c r="G1242" s="70"/>
      <c r="H1242" s="70"/>
      <c r="I1242" s="70"/>
      <c r="J1242" s="69"/>
      <c r="K1242" s="71"/>
      <c r="L1242" s="72"/>
      <c r="M1242" s="73"/>
      <c r="N1242" s="74"/>
      <c r="O1242" s="74"/>
      <c r="P1242" s="73"/>
      <c r="Q1242" s="70"/>
      <c r="R1242" s="70"/>
      <c r="S1242" s="75"/>
      <c r="T1242" s="71"/>
    </row>
    <row r="1243" spans="1:20" x14ac:dyDescent="0.15">
      <c r="A1243" s="68"/>
      <c r="B1243" s="81"/>
      <c r="C1243" s="70"/>
      <c r="D1243" s="70"/>
      <c r="E1243" s="69"/>
      <c r="F1243" s="70"/>
      <c r="G1243" s="70"/>
      <c r="H1243" s="70"/>
      <c r="I1243" s="70"/>
      <c r="J1243" s="69"/>
      <c r="K1243" s="71"/>
      <c r="L1243" s="72"/>
      <c r="M1243" s="73"/>
      <c r="N1243" s="74"/>
      <c r="O1243" s="74"/>
      <c r="P1243" s="73"/>
      <c r="Q1243" s="70"/>
      <c r="R1243" s="70"/>
      <c r="S1243" s="75"/>
      <c r="T1243" s="71"/>
    </row>
    <row r="1244" spans="1:20" x14ac:dyDescent="0.15">
      <c r="A1244" s="68"/>
      <c r="B1244" s="81"/>
      <c r="C1244" s="70"/>
      <c r="D1244" s="70"/>
      <c r="E1244" s="69"/>
      <c r="F1244" s="70"/>
      <c r="G1244" s="70"/>
      <c r="H1244" s="70"/>
      <c r="I1244" s="70"/>
      <c r="J1244" s="69"/>
      <c r="K1244" s="71"/>
      <c r="L1244" s="72"/>
      <c r="M1244" s="73"/>
      <c r="N1244" s="74"/>
      <c r="O1244" s="74"/>
      <c r="P1244" s="73"/>
      <c r="Q1244" s="70"/>
      <c r="R1244" s="70"/>
      <c r="S1244" s="75"/>
      <c r="T1244" s="71"/>
    </row>
    <row r="1245" spans="1:20" x14ac:dyDescent="0.15">
      <c r="A1245" s="68"/>
      <c r="B1245" s="81"/>
      <c r="C1245" s="70"/>
      <c r="D1245" s="70"/>
      <c r="E1245" s="69"/>
      <c r="F1245" s="70"/>
      <c r="G1245" s="70"/>
      <c r="H1245" s="70"/>
      <c r="I1245" s="70"/>
      <c r="J1245" s="69"/>
      <c r="K1245" s="71"/>
      <c r="L1245" s="72"/>
      <c r="M1245" s="73"/>
      <c r="N1245" s="74"/>
      <c r="O1245" s="74"/>
      <c r="P1245" s="73"/>
      <c r="Q1245" s="70"/>
      <c r="R1245" s="70"/>
      <c r="S1245" s="75"/>
      <c r="T1245" s="71"/>
    </row>
    <row r="1246" spans="1:20" x14ac:dyDescent="0.15">
      <c r="A1246" s="68"/>
      <c r="B1246" s="81"/>
      <c r="C1246" s="70"/>
      <c r="D1246" s="70"/>
      <c r="E1246" s="69"/>
      <c r="F1246" s="70"/>
      <c r="G1246" s="70"/>
      <c r="H1246" s="70"/>
      <c r="I1246" s="70"/>
      <c r="J1246" s="69"/>
      <c r="K1246" s="71"/>
      <c r="L1246" s="72"/>
      <c r="M1246" s="73"/>
      <c r="N1246" s="74"/>
      <c r="O1246" s="74"/>
      <c r="P1246" s="73"/>
      <c r="Q1246" s="70"/>
      <c r="R1246" s="70"/>
      <c r="S1246" s="75"/>
      <c r="T1246" s="71"/>
    </row>
    <row r="1247" spans="1:20" x14ac:dyDescent="0.15">
      <c r="A1247" s="68"/>
      <c r="B1247" s="81"/>
      <c r="C1247" s="70"/>
      <c r="D1247" s="70"/>
      <c r="E1247" s="69"/>
      <c r="F1247" s="70"/>
      <c r="G1247" s="70"/>
      <c r="H1247" s="70"/>
      <c r="I1247" s="70"/>
      <c r="J1247" s="69"/>
      <c r="K1247" s="71"/>
      <c r="L1247" s="72"/>
      <c r="M1247" s="73"/>
      <c r="N1247" s="74"/>
      <c r="O1247" s="74"/>
      <c r="P1247" s="73"/>
      <c r="Q1247" s="70"/>
      <c r="R1247" s="70"/>
      <c r="S1247" s="75"/>
      <c r="T1247" s="71"/>
    </row>
    <row r="1248" spans="1:20" x14ac:dyDescent="0.15">
      <c r="A1248" s="68"/>
      <c r="B1248" s="81"/>
      <c r="C1248" s="70"/>
      <c r="D1248" s="70"/>
      <c r="E1248" s="69"/>
      <c r="F1248" s="70"/>
      <c r="G1248" s="70"/>
      <c r="H1248" s="70"/>
      <c r="I1248" s="70"/>
      <c r="J1248" s="69"/>
      <c r="K1248" s="71"/>
      <c r="L1248" s="72"/>
      <c r="M1248" s="73"/>
      <c r="N1248" s="74"/>
      <c r="O1248" s="74"/>
      <c r="P1248" s="73"/>
      <c r="Q1248" s="70"/>
      <c r="R1248" s="70"/>
      <c r="S1248" s="75"/>
      <c r="T1248" s="71"/>
    </row>
    <row r="1249" spans="1:20" x14ac:dyDescent="0.15">
      <c r="A1249" s="68"/>
      <c r="B1249" s="81"/>
      <c r="C1249" s="70"/>
      <c r="D1249" s="70"/>
      <c r="E1249" s="69"/>
      <c r="F1249" s="70"/>
      <c r="G1249" s="70"/>
      <c r="H1249" s="70"/>
      <c r="I1249" s="70"/>
      <c r="J1249" s="69"/>
      <c r="K1249" s="71"/>
      <c r="L1249" s="72"/>
      <c r="M1249" s="73"/>
      <c r="N1249" s="74"/>
      <c r="O1249" s="74"/>
      <c r="P1249" s="73"/>
      <c r="Q1249" s="70"/>
      <c r="R1249" s="70"/>
      <c r="S1249" s="75"/>
      <c r="T1249" s="71"/>
    </row>
    <row r="1250" spans="1:20" x14ac:dyDescent="0.15">
      <c r="A1250" s="68"/>
      <c r="B1250" s="81"/>
      <c r="C1250" s="70"/>
      <c r="D1250" s="70"/>
      <c r="E1250" s="69"/>
      <c r="F1250" s="70"/>
      <c r="G1250" s="70"/>
      <c r="H1250" s="70"/>
      <c r="I1250" s="70"/>
      <c r="J1250" s="69"/>
      <c r="K1250" s="71"/>
      <c r="L1250" s="72"/>
      <c r="M1250" s="73"/>
      <c r="N1250" s="74"/>
      <c r="O1250" s="74"/>
      <c r="P1250" s="73"/>
      <c r="Q1250" s="70"/>
      <c r="R1250" s="70"/>
      <c r="S1250" s="75"/>
      <c r="T1250" s="71"/>
    </row>
    <row r="1251" spans="1:20" x14ac:dyDescent="0.15">
      <c r="A1251" s="68"/>
      <c r="B1251" s="81"/>
      <c r="C1251" s="70"/>
      <c r="D1251" s="70"/>
      <c r="E1251" s="69"/>
      <c r="F1251" s="70"/>
      <c r="G1251" s="70"/>
      <c r="H1251" s="70"/>
      <c r="I1251" s="70"/>
      <c r="J1251" s="69"/>
      <c r="K1251" s="71"/>
      <c r="L1251" s="72"/>
      <c r="M1251" s="73"/>
      <c r="N1251" s="74"/>
      <c r="O1251" s="74"/>
      <c r="P1251" s="73"/>
      <c r="Q1251" s="70"/>
      <c r="R1251" s="70"/>
      <c r="S1251" s="75"/>
      <c r="T1251" s="71"/>
    </row>
    <row r="1252" spans="1:20" x14ac:dyDescent="0.15">
      <c r="A1252" s="68"/>
      <c r="B1252" s="81"/>
      <c r="C1252" s="70"/>
      <c r="D1252" s="70"/>
      <c r="E1252" s="69"/>
      <c r="F1252" s="70"/>
      <c r="G1252" s="70"/>
      <c r="H1252" s="70"/>
      <c r="I1252" s="70"/>
      <c r="J1252" s="69"/>
      <c r="K1252" s="71"/>
      <c r="L1252" s="72"/>
      <c r="M1252" s="73"/>
      <c r="N1252" s="74"/>
      <c r="O1252" s="74"/>
      <c r="P1252" s="73"/>
      <c r="Q1252" s="70"/>
      <c r="R1252" s="70"/>
      <c r="S1252" s="75"/>
      <c r="T1252" s="71"/>
    </row>
    <row r="1253" spans="1:20" x14ac:dyDescent="0.15">
      <c r="A1253" s="68"/>
      <c r="B1253" s="81"/>
      <c r="C1253" s="70"/>
      <c r="D1253" s="70"/>
      <c r="E1253" s="69"/>
      <c r="F1253" s="70"/>
      <c r="G1253" s="70"/>
      <c r="H1253" s="70"/>
      <c r="I1253" s="70"/>
      <c r="J1253" s="69"/>
      <c r="K1253" s="71"/>
      <c r="L1253" s="72"/>
      <c r="M1253" s="73"/>
      <c r="N1253" s="74"/>
      <c r="O1253" s="74"/>
      <c r="P1253" s="73"/>
      <c r="Q1253" s="70"/>
      <c r="R1253" s="70"/>
      <c r="S1253" s="75"/>
      <c r="T1253" s="71"/>
    </row>
    <row r="1254" spans="1:20" x14ac:dyDescent="0.15">
      <c r="A1254" s="68"/>
      <c r="B1254" s="81"/>
      <c r="C1254" s="70"/>
      <c r="D1254" s="70"/>
      <c r="E1254" s="69"/>
      <c r="F1254" s="70"/>
      <c r="G1254" s="70"/>
      <c r="H1254" s="70"/>
      <c r="I1254" s="70"/>
      <c r="J1254" s="69"/>
      <c r="K1254" s="71"/>
      <c r="L1254" s="72"/>
      <c r="M1254" s="73"/>
      <c r="N1254" s="74"/>
      <c r="O1254" s="74"/>
      <c r="P1254" s="73"/>
      <c r="Q1254" s="70"/>
      <c r="R1254" s="70"/>
      <c r="S1254" s="75"/>
      <c r="T1254" s="71"/>
    </row>
    <row r="1255" spans="1:20" x14ac:dyDescent="0.15">
      <c r="A1255" s="68"/>
      <c r="B1255" s="81"/>
      <c r="C1255" s="70"/>
      <c r="D1255" s="70"/>
      <c r="E1255" s="69"/>
      <c r="F1255" s="70"/>
      <c r="G1255" s="70"/>
      <c r="H1255" s="70"/>
      <c r="I1255" s="70"/>
      <c r="J1255" s="69"/>
      <c r="K1255" s="71"/>
      <c r="L1255" s="72"/>
      <c r="M1255" s="73"/>
      <c r="N1255" s="74"/>
      <c r="O1255" s="74"/>
      <c r="P1255" s="73"/>
      <c r="Q1255" s="70"/>
      <c r="R1255" s="70"/>
      <c r="S1255" s="75"/>
      <c r="T1255" s="71"/>
    </row>
    <row r="1256" spans="1:20" x14ac:dyDescent="0.15">
      <c r="A1256" s="68"/>
      <c r="B1256" s="81"/>
      <c r="C1256" s="70"/>
      <c r="D1256" s="70"/>
      <c r="E1256" s="69"/>
      <c r="F1256" s="70"/>
      <c r="G1256" s="70"/>
      <c r="H1256" s="70"/>
      <c r="I1256" s="70"/>
      <c r="J1256" s="69"/>
      <c r="K1256" s="71"/>
      <c r="L1256" s="72"/>
      <c r="M1256" s="73"/>
      <c r="N1256" s="74"/>
      <c r="O1256" s="74"/>
      <c r="P1256" s="73"/>
      <c r="Q1256" s="70"/>
      <c r="R1256" s="70"/>
      <c r="S1256" s="75"/>
      <c r="T1256" s="71"/>
    </row>
    <row r="1257" spans="1:20" x14ac:dyDescent="0.15">
      <c r="A1257" s="68"/>
      <c r="B1257" s="81"/>
      <c r="C1257" s="70"/>
      <c r="D1257" s="70"/>
      <c r="E1257" s="69"/>
      <c r="F1257" s="70"/>
      <c r="G1257" s="70"/>
      <c r="H1257" s="70"/>
      <c r="I1257" s="70"/>
      <c r="J1257" s="69"/>
      <c r="K1257" s="71"/>
      <c r="L1257" s="72"/>
      <c r="M1257" s="73"/>
      <c r="N1257" s="74"/>
      <c r="O1257" s="74"/>
      <c r="P1257" s="73"/>
      <c r="Q1257" s="70"/>
      <c r="R1257" s="70"/>
      <c r="S1257" s="75"/>
      <c r="T1257" s="71"/>
    </row>
    <row r="1258" spans="1:20" x14ac:dyDescent="0.15">
      <c r="A1258" s="68"/>
      <c r="B1258" s="81"/>
      <c r="C1258" s="70"/>
      <c r="D1258" s="70"/>
      <c r="E1258" s="69"/>
      <c r="F1258" s="70"/>
      <c r="G1258" s="70"/>
      <c r="H1258" s="70"/>
      <c r="I1258" s="70"/>
      <c r="J1258" s="69"/>
      <c r="K1258" s="71"/>
      <c r="L1258" s="72"/>
      <c r="M1258" s="73"/>
      <c r="N1258" s="74"/>
      <c r="O1258" s="74"/>
      <c r="P1258" s="73"/>
      <c r="Q1258" s="70"/>
      <c r="R1258" s="70"/>
      <c r="S1258" s="75"/>
      <c r="T1258" s="71"/>
    </row>
    <row r="1259" spans="1:20" x14ac:dyDescent="0.15">
      <c r="A1259" s="68"/>
      <c r="B1259" s="81"/>
      <c r="C1259" s="70"/>
      <c r="D1259" s="70"/>
      <c r="E1259" s="69"/>
      <c r="F1259" s="70"/>
      <c r="G1259" s="70"/>
      <c r="H1259" s="70"/>
      <c r="I1259" s="70"/>
      <c r="J1259" s="69"/>
      <c r="K1259" s="71"/>
      <c r="L1259" s="72"/>
      <c r="M1259" s="73"/>
      <c r="N1259" s="74"/>
      <c r="O1259" s="74"/>
      <c r="P1259" s="73"/>
      <c r="Q1259" s="70"/>
      <c r="R1259" s="70"/>
      <c r="S1259" s="75"/>
      <c r="T1259" s="71"/>
    </row>
    <row r="1260" spans="1:20" x14ac:dyDescent="0.15">
      <c r="A1260" s="68"/>
      <c r="B1260" s="81"/>
      <c r="C1260" s="70"/>
      <c r="D1260" s="70"/>
      <c r="E1260" s="69"/>
      <c r="F1260" s="70"/>
      <c r="G1260" s="70"/>
      <c r="H1260" s="70"/>
      <c r="I1260" s="70"/>
      <c r="J1260" s="69"/>
      <c r="K1260" s="71"/>
      <c r="L1260" s="72"/>
      <c r="M1260" s="73"/>
      <c r="N1260" s="74"/>
      <c r="O1260" s="74"/>
      <c r="P1260" s="73"/>
      <c r="Q1260" s="70"/>
      <c r="R1260" s="70"/>
      <c r="S1260" s="75"/>
      <c r="T1260" s="71"/>
    </row>
    <row r="1261" spans="1:20" x14ac:dyDescent="0.15">
      <c r="A1261" s="68"/>
      <c r="B1261" s="81"/>
      <c r="C1261" s="70"/>
      <c r="D1261" s="70"/>
      <c r="E1261" s="69"/>
      <c r="F1261" s="70"/>
      <c r="G1261" s="70"/>
      <c r="H1261" s="70"/>
      <c r="I1261" s="70"/>
      <c r="J1261" s="69"/>
      <c r="K1261" s="71"/>
      <c r="L1261" s="72"/>
      <c r="M1261" s="73"/>
      <c r="N1261" s="74"/>
      <c r="O1261" s="74"/>
      <c r="P1261" s="73"/>
      <c r="Q1261" s="70"/>
      <c r="R1261" s="70"/>
      <c r="S1261" s="75"/>
      <c r="T1261" s="71"/>
    </row>
    <row r="1262" spans="1:20" x14ac:dyDescent="0.15">
      <c r="A1262" s="68"/>
      <c r="B1262" s="81"/>
      <c r="C1262" s="70"/>
      <c r="D1262" s="70"/>
      <c r="E1262" s="69"/>
      <c r="F1262" s="70"/>
      <c r="G1262" s="70"/>
      <c r="H1262" s="70"/>
      <c r="I1262" s="70"/>
      <c r="J1262" s="69"/>
      <c r="K1262" s="71"/>
      <c r="L1262" s="72"/>
      <c r="M1262" s="73"/>
      <c r="N1262" s="74"/>
      <c r="O1262" s="74"/>
      <c r="P1262" s="73"/>
      <c r="Q1262" s="70"/>
      <c r="R1262" s="70"/>
      <c r="S1262" s="75"/>
      <c r="T1262" s="71"/>
    </row>
    <row r="1263" spans="1:20" x14ac:dyDescent="0.15">
      <c r="A1263" s="68"/>
      <c r="B1263" s="81"/>
      <c r="C1263" s="70"/>
      <c r="D1263" s="70"/>
      <c r="E1263" s="69"/>
      <c r="F1263" s="70"/>
      <c r="G1263" s="70"/>
      <c r="H1263" s="70"/>
      <c r="I1263" s="70"/>
      <c r="J1263" s="69"/>
      <c r="K1263" s="71"/>
      <c r="L1263" s="72"/>
      <c r="M1263" s="73"/>
      <c r="N1263" s="74"/>
      <c r="O1263" s="74"/>
      <c r="P1263" s="73"/>
      <c r="Q1263" s="70"/>
      <c r="R1263" s="70"/>
      <c r="S1263" s="75"/>
      <c r="T1263" s="71"/>
    </row>
    <row r="1264" spans="1:20" x14ac:dyDescent="0.15">
      <c r="A1264" s="68"/>
      <c r="B1264" s="81"/>
      <c r="C1264" s="70"/>
      <c r="D1264" s="70"/>
      <c r="E1264" s="69"/>
      <c r="F1264" s="70"/>
      <c r="G1264" s="70"/>
      <c r="H1264" s="70"/>
      <c r="I1264" s="70"/>
      <c r="J1264" s="69"/>
      <c r="K1264" s="71"/>
      <c r="L1264" s="72"/>
      <c r="M1264" s="73"/>
      <c r="N1264" s="74"/>
      <c r="O1264" s="74"/>
      <c r="P1264" s="73"/>
      <c r="Q1264" s="70"/>
      <c r="R1264" s="70"/>
      <c r="S1264" s="75"/>
      <c r="T1264" s="71"/>
    </row>
    <row r="1265" spans="1:20" x14ac:dyDescent="0.15">
      <c r="A1265" s="68"/>
      <c r="B1265" s="81"/>
      <c r="C1265" s="70"/>
      <c r="D1265" s="70"/>
      <c r="E1265" s="69"/>
      <c r="F1265" s="70"/>
      <c r="G1265" s="70"/>
      <c r="H1265" s="70"/>
      <c r="I1265" s="70"/>
      <c r="J1265" s="69"/>
      <c r="K1265" s="71"/>
      <c r="L1265" s="72"/>
      <c r="M1265" s="73"/>
      <c r="N1265" s="74"/>
      <c r="O1265" s="74"/>
      <c r="P1265" s="73"/>
      <c r="Q1265" s="70"/>
      <c r="R1265" s="70"/>
      <c r="S1265" s="75"/>
      <c r="T1265" s="71"/>
    </row>
    <row r="1266" spans="1:20" x14ac:dyDescent="0.15">
      <c r="A1266" s="68"/>
      <c r="B1266" s="81"/>
      <c r="C1266" s="70"/>
      <c r="D1266" s="70"/>
      <c r="E1266" s="69"/>
      <c r="F1266" s="70"/>
      <c r="G1266" s="70"/>
      <c r="H1266" s="70"/>
      <c r="I1266" s="70"/>
      <c r="J1266" s="69"/>
      <c r="K1266" s="71"/>
      <c r="L1266" s="72"/>
      <c r="M1266" s="73"/>
      <c r="N1266" s="74"/>
      <c r="O1266" s="74"/>
      <c r="P1266" s="73"/>
      <c r="Q1266" s="70"/>
      <c r="R1266" s="70"/>
      <c r="S1266" s="75"/>
      <c r="T1266" s="71"/>
    </row>
    <row r="1267" spans="1:20" x14ac:dyDescent="0.15">
      <c r="A1267" s="68"/>
      <c r="B1267" s="81"/>
      <c r="C1267" s="70"/>
      <c r="D1267" s="70"/>
      <c r="E1267" s="69"/>
      <c r="F1267" s="70"/>
      <c r="G1267" s="70"/>
      <c r="H1267" s="70"/>
      <c r="I1267" s="70"/>
      <c r="J1267" s="69"/>
      <c r="K1267" s="71"/>
      <c r="L1267" s="72"/>
      <c r="M1267" s="73"/>
      <c r="N1267" s="74"/>
      <c r="O1267" s="74"/>
      <c r="P1267" s="73"/>
      <c r="Q1267" s="70"/>
      <c r="R1267" s="70"/>
      <c r="S1267" s="75"/>
      <c r="T1267" s="71"/>
    </row>
    <row r="1268" spans="1:20" x14ac:dyDescent="0.15">
      <c r="A1268" s="68"/>
      <c r="B1268" s="81"/>
      <c r="C1268" s="70"/>
      <c r="D1268" s="70"/>
      <c r="E1268" s="69"/>
      <c r="F1268" s="70"/>
      <c r="G1268" s="70"/>
      <c r="H1268" s="70"/>
      <c r="I1268" s="70"/>
      <c r="J1268" s="69"/>
      <c r="K1268" s="71"/>
      <c r="L1268" s="72"/>
      <c r="M1268" s="73"/>
      <c r="N1268" s="74"/>
      <c r="O1268" s="74"/>
      <c r="P1268" s="73"/>
      <c r="Q1268" s="70"/>
      <c r="R1268" s="70"/>
      <c r="S1268" s="75"/>
      <c r="T1268" s="71"/>
    </row>
    <row r="1269" spans="1:20" x14ac:dyDescent="0.15">
      <c r="A1269" s="68"/>
      <c r="B1269" s="81"/>
      <c r="C1269" s="70"/>
      <c r="D1269" s="70"/>
      <c r="E1269" s="69"/>
      <c r="F1269" s="70"/>
      <c r="G1269" s="70"/>
      <c r="H1269" s="70"/>
      <c r="I1269" s="70"/>
      <c r="J1269" s="69"/>
      <c r="K1269" s="71"/>
      <c r="L1269" s="72"/>
      <c r="M1269" s="73"/>
      <c r="N1269" s="74"/>
      <c r="O1269" s="74"/>
      <c r="P1269" s="73"/>
      <c r="Q1269" s="70"/>
      <c r="R1269" s="70"/>
      <c r="S1269" s="75"/>
      <c r="T1269" s="71"/>
    </row>
    <row r="1270" spans="1:20" x14ac:dyDescent="0.15">
      <c r="A1270" s="68"/>
      <c r="B1270" s="81"/>
      <c r="C1270" s="70"/>
      <c r="D1270" s="70"/>
      <c r="E1270" s="69"/>
      <c r="F1270" s="70"/>
      <c r="G1270" s="70"/>
      <c r="H1270" s="70"/>
      <c r="I1270" s="70"/>
      <c r="J1270" s="69"/>
      <c r="K1270" s="71"/>
      <c r="L1270" s="72"/>
      <c r="M1270" s="73"/>
      <c r="N1270" s="74"/>
      <c r="O1270" s="74"/>
      <c r="P1270" s="73"/>
      <c r="Q1270" s="70"/>
      <c r="R1270" s="70"/>
      <c r="S1270" s="75"/>
      <c r="T1270" s="71"/>
    </row>
    <row r="1271" spans="1:20" x14ac:dyDescent="0.15">
      <c r="A1271" s="68"/>
      <c r="B1271" s="81"/>
      <c r="C1271" s="70"/>
      <c r="D1271" s="70"/>
      <c r="E1271" s="69"/>
      <c r="F1271" s="70"/>
      <c r="G1271" s="70"/>
      <c r="H1271" s="70"/>
      <c r="I1271" s="70"/>
      <c r="J1271" s="69"/>
      <c r="K1271" s="71"/>
      <c r="L1271" s="72"/>
      <c r="M1271" s="73"/>
      <c r="N1271" s="74"/>
      <c r="O1271" s="74"/>
      <c r="P1271" s="73"/>
      <c r="Q1271" s="70"/>
      <c r="R1271" s="70"/>
      <c r="S1271" s="75"/>
      <c r="T1271" s="71"/>
    </row>
    <row r="1272" spans="1:20" x14ac:dyDescent="0.15">
      <c r="A1272" s="68"/>
      <c r="B1272" s="81"/>
      <c r="C1272" s="70"/>
      <c r="D1272" s="70"/>
      <c r="E1272" s="69"/>
      <c r="F1272" s="70"/>
      <c r="G1272" s="70"/>
      <c r="H1272" s="70"/>
      <c r="I1272" s="70"/>
      <c r="J1272" s="69"/>
      <c r="K1272" s="71"/>
      <c r="L1272" s="72"/>
      <c r="M1272" s="73"/>
      <c r="N1272" s="74"/>
      <c r="O1272" s="74"/>
      <c r="P1272" s="73"/>
      <c r="Q1272" s="70"/>
      <c r="R1272" s="70"/>
      <c r="S1272" s="75"/>
      <c r="T1272" s="71"/>
    </row>
    <row r="1273" spans="1:20" x14ac:dyDescent="0.15">
      <c r="A1273" s="68"/>
      <c r="B1273" s="81"/>
      <c r="C1273" s="70"/>
      <c r="D1273" s="70"/>
      <c r="E1273" s="69"/>
      <c r="F1273" s="70"/>
      <c r="G1273" s="70"/>
      <c r="H1273" s="70"/>
      <c r="I1273" s="70"/>
      <c r="J1273" s="69"/>
      <c r="K1273" s="71"/>
      <c r="L1273" s="72"/>
      <c r="M1273" s="73"/>
      <c r="N1273" s="74"/>
      <c r="O1273" s="74"/>
      <c r="P1273" s="73"/>
      <c r="Q1273" s="70"/>
      <c r="R1273" s="70"/>
      <c r="S1273" s="75"/>
      <c r="T1273" s="71"/>
    </row>
    <row r="1274" spans="1:20" x14ac:dyDescent="0.15">
      <c r="A1274" s="68"/>
      <c r="B1274" s="81"/>
      <c r="C1274" s="70"/>
      <c r="D1274" s="70"/>
      <c r="E1274" s="69"/>
      <c r="F1274" s="70"/>
      <c r="G1274" s="70"/>
      <c r="H1274" s="70"/>
      <c r="I1274" s="70"/>
      <c r="J1274" s="69"/>
      <c r="K1274" s="71"/>
      <c r="L1274" s="72"/>
      <c r="M1274" s="73"/>
      <c r="N1274" s="74"/>
      <c r="O1274" s="74"/>
      <c r="P1274" s="73"/>
      <c r="Q1274" s="70"/>
      <c r="R1274" s="70"/>
      <c r="S1274" s="75"/>
      <c r="T1274" s="71"/>
    </row>
    <row r="1275" spans="1:20" x14ac:dyDescent="0.15">
      <c r="A1275" s="68"/>
      <c r="B1275" s="81"/>
      <c r="C1275" s="70"/>
      <c r="D1275" s="70"/>
      <c r="E1275" s="69"/>
      <c r="F1275" s="70"/>
      <c r="G1275" s="70"/>
      <c r="H1275" s="70"/>
      <c r="I1275" s="70"/>
      <c r="J1275" s="69"/>
      <c r="K1275" s="71"/>
      <c r="L1275" s="72"/>
      <c r="M1275" s="73"/>
      <c r="N1275" s="74"/>
      <c r="O1275" s="74"/>
      <c r="P1275" s="73"/>
      <c r="Q1275" s="70"/>
      <c r="R1275" s="70"/>
      <c r="S1275" s="75"/>
      <c r="T1275" s="71"/>
    </row>
    <row r="1276" spans="1:20" x14ac:dyDescent="0.15">
      <c r="A1276" s="68"/>
      <c r="B1276" s="81"/>
      <c r="C1276" s="70"/>
      <c r="D1276" s="70"/>
      <c r="E1276" s="69"/>
      <c r="F1276" s="70"/>
      <c r="G1276" s="70"/>
      <c r="H1276" s="70"/>
      <c r="I1276" s="70"/>
      <c r="J1276" s="69"/>
      <c r="K1276" s="71"/>
      <c r="L1276" s="72"/>
      <c r="M1276" s="73"/>
      <c r="N1276" s="74"/>
      <c r="O1276" s="74"/>
      <c r="P1276" s="73"/>
      <c r="Q1276" s="70"/>
      <c r="R1276" s="70"/>
      <c r="S1276" s="75"/>
      <c r="T1276" s="71"/>
    </row>
    <row r="1277" spans="1:20" x14ac:dyDescent="0.15">
      <c r="A1277" s="68"/>
      <c r="B1277" s="81"/>
      <c r="C1277" s="70"/>
      <c r="D1277" s="70"/>
      <c r="E1277" s="69"/>
      <c r="F1277" s="70"/>
      <c r="G1277" s="70"/>
      <c r="H1277" s="70"/>
      <c r="I1277" s="70"/>
      <c r="J1277" s="69"/>
      <c r="K1277" s="71"/>
      <c r="L1277" s="72"/>
      <c r="M1277" s="73"/>
      <c r="N1277" s="74"/>
      <c r="O1277" s="74"/>
      <c r="P1277" s="73"/>
      <c r="Q1277" s="70"/>
      <c r="R1277" s="70"/>
      <c r="S1277" s="75"/>
      <c r="T1277" s="71"/>
    </row>
    <row r="1278" spans="1:20" x14ac:dyDescent="0.15">
      <c r="A1278" s="68"/>
      <c r="B1278" s="81"/>
      <c r="C1278" s="70"/>
      <c r="D1278" s="70"/>
      <c r="E1278" s="69"/>
      <c r="F1278" s="70"/>
      <c r="G1278" s="70"/>
      <c r="H1278" s="70"/>
      <c r="I1278" s="70"/>
      <c r="J1278" s="69"/>
      <c r="K1278" s="71"/>
      <c r="L1278" s="72"/>
      <c r="M1278" s="73"/>
      <c r="N1278" s="74"/>
      <c r="O1278" s="74"/>
      <c r="P1278" s="73"/>
      <c r="Q1278" s="70"/>
      <c r="R1278" s="70"/>
      <c r="S1278" s="75"/>
      <c r="T1278" s="71"/>
    </row>
    <row r="1279" spans="1:20" x14ac:dyDescent="0.15">
      <c r="A1279" s="68"/>
      <c r="B1279" s="81"/>
      <c r="C1279" s="70"/>
      <c r="D1279" s="70"/>
      <c r="E1279" s="69"/>
      <c r="F1279" s="70"/>
      <c r="G1279" s="70"/>
      <c r="H1279" s="70"/>
      <c r="I1279" s="70"/>
      <c r="J1279" s="69"/>
      <c r="K1279" s="71"/>
      <c r="L1279" s="72"/>
      <c r="M1279" s="73"/>
      <c r="N1279" s="74"/>
      <c r="O1279" s="74"/>
      <c r="P1279" s="73"/>
      <c r="Q1279" s="70"/>
      <c r="R1279" s="70"/>
      <c r="S1279" s="75"/>
      <c r="T1279" s="71"/>
    </row>
    <row r="1280" spans="1:20" x14ac:dyDescent="0.15">
      <c r="A1280" s="68"/>
      <c r="B1280" s="81"/>
      <c r="C1280" s="70"/>
      <c r="D1280" s="70"/>
      <c r="E1280" s="69"/>
      <c r="F1280" s="70"/>
      <c r="G1280" s="70"/>
      <c r="H1280" s="70"/>
      <c r="I1280" s="70"/>
      <c r="J1280" s="69"/>
      <c r="K1280" s="71"/>
      <c r="L1280" s="72"/>
      <c r="M1280" s="73"/>
      <c r="N1280" s="74"/>
      <c r="O1280" s="74"/>
      <c r="P1280" s="73"/>
      <c r="Q1280" s="70"/>
      <c r="R1280" s="70"/>
      <c r="S1280" s="75"/>
      <c r="T1280" s="71"/>
    </row>
    <row r="1281" spans="1:20" x14ac:dyDescent="0.15">
      <c r="A1281" s="68"/>
      <c r="B1281" s="81"/>
      <c r="C1281" s="70"/>
      <c r="D1281" s="70"/>
      <c r="E1281" s="69"/>
      <c r="F1281" s="70"/>
      <c r="G1281" s="70"/>
      <c r="H1281" s="70"/>
      <c r="I1281" s="70"/>
      <c r="J1281" s="69"/>
      <c r="K1281" s="71"/>
      <c r="L1281" s="72"/>
      <c r="M1281" s="73"/>
      <c r="N1281" s="74"/>
      <c r="O1281" s="74"/>
      <c r="P1281" s="73"/>
      <c r="Q1281" s="70"/>
      <c r="R1281" s="70"/>
      <c r="S1281" s="75"/>
      <c r="T1281" s="71"/>
    </row>
    <row r="1282" spans="1:20" x14ac:dyDescent="0.15">
      <c r="A1282" s="68"/>
      <c r="B1282" s="81"/>
      <c r="C1282" s="70"/>
      <c r="D1282" s="70"/>
      <c r="E1282" s="69"/>
      <c r="F1282" s="70"/>
      <c r="G1282" s="70"/>
      <c r="H1282" s="70"/>
      <c r="I1282" s="70"/>
      <c r="J1282" s="69"/>
      <c r="K1282" s="71"/>
      <c r="L1282" s="72"/>
      <c r="M1282" s="73"/>
      <c r="N1282" s="74"/>
      <c r="O1282" s="74"/>
      <c r="P1282" s="73"/>
      <c r="Q1282" s="70"/>
      <c r="R1282" s="70"/>
      <c r="S1282" s="75"/>
      <c r="T1282" s="71"/>
    </row>
    <row r="1283" spans="1:20" x14ac:dyDescent="0.15">
      <c r="A1283" s="68"/>
      <c r="B1283" s="81"/>
      <c r="C1283" s="70"/>
      <c r="D1283" s="70"/>
      <c r="E1283" s="69"/>
      <c r="F1283" s="70"/>
      <c r="G1283" s="70"/>
      <c r="H1283" s="70"/>
      <c r="I1283" s="70"/>
      <c r="J1283" s="69"/>
      <c r="K1283" s="71"/>
      <c r="L1283" s="72"/>
      <c r="M1283" s="73"/>
      <c r="N1283" s="74"/>
      <c r="O1283" s="74"/>
      <c r="P1283" s="73"/>
      <c r="Q1283" s="70"/>
      <c r="R1283" s="70"/>
      <c r="S1283" s="75"/>
      <c r="T1283" s="71"/>
    </row>
    <row r="1284" spans="1:20" x14ac:dyDescent="0.15">
      <c r="A1284" s="68"/>
      <c r="B1284" s="81"/>
      <c r="C1284" s="70"/>
      <c r="D1284" s="70"/>
      <c r="E1284" s="69"/>
      <c r="F1284" s="70"/>
      <c r="G1284" s="70"/>
      <c r="H1284" s="70"/>
      <c r="I1284" s="70"/>
      <c r="J1284" s="69"/>
      <c r="K1284" s="71"/>
      <c r="L1284" s="72"/>
      <c r="M1284" s="73"/>
      <c r="N1284" s="74"/>
      <c r="O1284" s="74"/>
      <c r="P1284" s="73"/>
      <c r="Q1284" s="70"/>
      <c r="R1284" s="70"/>
      <c r="S1284" s="75"/>
      <c r="T1284" s="71"/>
    </row>
    <row r="1285" spans="1:20" x14ac:dyDescent="0.15">
      <c r="A1285" s="68"/>
      <c r="B1285" s="81"/>
      <c r="C1285" s="70"/>
      <c r="D1285" s="70"/>
      <c r="E1285" s="69"/>
      <c r="F1285" s="70"/>
      <c r="G1285" s="70"/>
      <c r="H1285" s="70"/>
      <c r="I1285" s="70"/>
      <c r="J1285" s="69"/>
      <c r="K1285" s="71"/>
      <c r="L1285" s="72"/>
      <c r="M1285" s="73"/>
      <c r="N1285" s="74"/>
      <c r="O1285" s="74"/>
      <c r="P1285" s="73"/>
      <c r="Q1285" s="70"/>
      <c r="R1285" s="70"/>
      <c r="S1285" s="75"/>
      <c r="T1285" s="71"/>
    </row>
    <row r="1286" spans="1:20" x14ac:dyDescent="0.15">
      <c r="A1286" s="68"/>
      <c r="B1286" s="81"/>
      <c r="C1286" s="70"/>
      <c r="D1286" s="70"/>
      <c r="E1286" s="69"/>
      <c r="F1286" s="70"/>
      <c r="G1286" s="70"/>
      <c r="H1286" s="70"/>
      <c r="I1286" s="70"/>
      <c r="J1286" s="69"/>
      <c r="K1286" s="71"/>
      <c r="L1286" s="72"/>
      <c r="M1286" s="73"/>
      <c r="N1286" s="74"/>
      <c r="O1286" s="74"/>
      <c r="P1286" s="73"/>
      <c r="Q1286" s="70"/>
      <c r="R1286" s="70"/>
      <c r="S1286" s="75"/>
      <c r="T1286" s="71"/>
    </row>
    <row r="1287" spans="1:20" x14ac:dyDescent="0.15">
      <c r="A1287" s="68"/>
      <c r="B1287" s="81"/>
      <c r="C1287" s="70"/>
      <c r="D1287" s="70"/>
      <c r="E1287" s="69"/>
      <c r="F1287" s="70"/>
      <c r="G1287" s="70"/>
      <c r="H1287" s="70"/>
      <c r="I1287" s="70"/>
      <c r="J1287" s="69"/>
      <c r="K1287" s="71"/>
      <c r="L1287" s="72"/>
      <c r="M1287" s="73"/>
      <c r="N1287" s="74"/>
      <c r="O1287" s="74"/>
      <c r="P1287" s="73"/>
      <c r="Q1287" s="70"/>
      <c r="R1287" s="70"/>
      <c r="S1287" s="75"/>
      <c r="T1287" s="71"/>
    </row>
    <row r="1288" spans="1:20" x14ac:dyDescent="0.15">
      <c r="A1288" s="68"/>
      <c r="B1288" s="81"/>
      <c r="C1288" s="70"/>
      <c r="D1288" s="70"/>
      <c r="E1288" s="69"/>
      <c r="F1288" s="70"/>
      <c r="G1288" s="70"/>
      <c r="H1288" s="70"/>
      <c r="I1288" s="70"/>
      <c r="J1288" s="69"/>
      <c r="K1288" s="71"/>
      <c r="L1288" s="72"/>
      <c r="M1288" s="73"/>
      <c r="N1288" s="74"/>
      <c r="O1288" s="74"/>
      <c r="P1288" s="73"/>
      <c r="Q1288" s="70"/>
      <c r="R1288" s="70"/>
      <c r="S1288" s="75"/>
      <c r="T1288" s="71"/>
    </row>
    <row r="1289" spans="1:20" x14ac:dyDescent="0.15">
      <c r="A1289" s="68"/>
      <c r="B1289" s="81"/>
      <c r="C1289" s="70"/>
      <c r="D1289" s="70"/>
      <c r="E1289" s="69"/>
      <c r="F1289" s="70"/>
      <c r="G1289" s="70"/>
      <c r="H1289" s="70"/>
      <c r="I1289" s="70"/>
      <c r="J1289" s="69"/>
      <c r="K1289" s="71"/>
      <c r="L1289" s="72"/>
      <c r="M1289" s="73"/>
      <c r="N1289" s="74"/>
      <c r="O1289" s="74"/>
      <c r="P1289" s="73"/>
      <c r="Q1289" s="70"/>
      <c r="R1289" s="70"/>
      <c r="S1289" s="75"/>
      <c r="T1289" s="71"/>
    </row>
    <row r="1290" spans="1:20" x14ac:dyDescent="0.15">
      <c r="A1290" s="68"/>
      <c r="B1290" s="81"/>
      <c r="C1290" s="70"/>
      <c r="D1290" s="70"/>
      <c r="E1290" s="69"/>
      <c r="F1290" s="70"/>
      <c r="G1290" s="70"/>
      <c r="H1290" s="70"/>
      <c r="I1290" s="70"/>
      <c r="J1290" s="69"/>
      <c r="K1290" s="71"/>
      <c r="L1290" s="72"/>
      <c r="M1290" s="73"/>
      <c r="N1290" s="74"/>
      <c r="O1290" s="74"/>
      <c r="P1290" s="73"/>
      <c r="Q1290" s="70"/>
      <c r="R1290" s="70"/>
      <c r="S1290" s="75"/>
      <c r="T1290" s="71"/>
    </row>
    <row r="1291" spans="1:20" x14ac:dyDescent="0.15">
      <c r="A1291" s="68"/>
      <c r="B1291" s="81"/>
      <c r="C1291" s="70"/>
      <c r="D1291" s="70"/>
      <c r="E1291" s="69"/>
      <c r="F1291" s="70"/>
      <c r="G1291" s="70"/>
      <c r="H1291" s="70"/>
      <c r="I1291" s="70"/>
      <c r="J1291" s="69"/>
      <c r="K1291" s="71"/>
      <c r="L1291" s="72"/>
      <c r="M1291" s="73"/>
      <c r="N1291" s="74"/>
      <c r="O1291" s="74"/>
      <c r="P1291" s="73"/>
      <c r="Q1291" s="70"/>
      <c r="R1291" s="70"/>
      <c r="S1291" s="75"/>
      <c r="T1291" s="71"/>
    </row>
    <row r="1292" spans="1:20" x14ac:dyDescent="0.15">
      <c r="A1292" s="68"/>
      <c r="B1292" s="81"/>
      <c r="C1292" s="70"/>
      <c r="D1292" s="70"/>
      <c r="E1292" s="69"/>
      <c r="F1292" s="70"/>
      <c r="G1292" s="70"/>
      <c r="H1292" s="70"/>
      <c r="I1292" s="70"/>
      <c r="J1292" s="69"/>
      <c r="K1292" s="71"/>
      <c r="L1292" s="72"/>
      <c r="M1292" s="73"/>
      <c r="N1292" s="74"/>
      <c r="O1292" s="74"/>
      <c r="P1292" s="73"/>
      <c r="Q1292" s="70"/>
      <c r="R1292" s="70"/>
      <c r="S1292" s="75"/>
      <c r="T1292" s="71"/>
    </row>
    <row r="1293" spans="1:20" x14ac:dyDescent="0.15">
      <c r="A1293" s="68"/>
      <c r="B1293" s="81"/>
      <c r="C1293" s="70"/>
      <c r="D1293" s="70"/>
      <c r="E1293" s="69"/>
      <c r="F1293" s="70"/>
      <c r="G1293" s="70"/>
      <c r="H1293" s="70"/>
      <c r="I1293" s="70"/>
      <c r="J1293" s="69"/>
      <c r="K1293" s="71"/>
      <c r="L1293" s="72"/>
      <c r="M1293" s="73"/>
      <c r="N1293" s="74"/>
      <c r="O1293" s="74"/>
      <c r="P1293" s="73"/>
      <c r="Q1293" s="70"/>
      <c r="R1293" s="70"/>
      <c r="S1293" s="75"/>
      <c r="T1293" s="71"/>
    </row>
    <row r="1294" spans="1:20" x14ac:dyDescent="0.15">
      <c r="A1294" s="68"/>
      <c r="B1294" s="81"/>
      <c r="C1294" s="70"/>
      <c r="D1294" s="70"/>
      <c r="E1294" s="69"/>
      <c r="F1294" s="70"/>
      <c r="G1294" s="70"/>
      <c r="H1294" s="70"/>
      <c r="I1294" s="70"/>
      <c r="J1294" s="69"/>
      <c r="K1294" s="71"/>
      <c r="L1294" s="72"/>
      <c r="M1294" s="73"/>
      <c r="N1294" s="74"/>
      <c r="O1294" s="74"/>
      <c r="P1294" s="73"/>
      <c r="Q1294" s="70"/>
      <c r="R1294" s="70"/>
      <c r="S1294" s="75"/>
      <c r="T1294" s="71"/>
    </row>
    <row r="1295" spans="1:20" x14ac:dyDescent="0.15">
      <c r="A1295" s="68"/>
      <c r="B1295" s="81"/>
      <c r="C1295" s="70"/>
      <c r="D1295" s="70"/>
      <c r="E1295" s="69"/>
      <c r="F1295" s="70"/>
      <c r="G1295" s="70"/>
      <c r="H1295" s="70"/>
      <c r="I1295" s="70"/>
      <c r="J1295" s="69"/>
      <c r="K1295" s="71"/>
      <c r="L1295" s="72"/>
      <c r="M1295" s="73"/>
      <c r="N1295" s="74"/>
      <c r="O1295" s="74"/>
      <c r="P1295" s="73"/>
      <c r="Q1295" s="70"/>
      <c r="R1295" s="70"/>
      <c r="S1295" s="75"/>
      <c r="T1295" s="71"/>
    </row>
    <row r="1296" spans="1:20" x14ac:dyDescent="0.15">
      <c r="A1296" s="68"/>
      <c r="B1296" s="81"/>
      <c r="C1296" s="70"/>
      <c r="D1296" s="70"/>
      <c r="E1296" s="69"/>
      <c r="F1296" s="70"/>
      <c r="G1296" s="70"/>
      <c r="H1296" s="70"/>
      <c r="I1296" s="70"/>
      <c r="J1296" s="69"/>
      <c r="K1296" s="71"/>
      <c r="L1296" s="72"/>
      <c r="M1296" s="73"/>
      <c r="N1296" s="74"/>
      <c r="O1296" s="74"/>
      <c r="P1296" s="73"/>
      <c r="Q1296" s="70"/>
      <c r="R1296" s="70"/>
      <c r="S1296" s="75"/>
      <c r="T1296" s="71"/>
    </row>
    <row r="1297" spans="1:20" x14ac:dyDescent="0.15">
      <c r="A1297" s="68"/>
      <c r="B1297" s="81"/>
      <c r="C1297" s="70"/>
      <c r="D1297" s="70"/>
      <c r="E1297" s="69"/>
      <c r="F1297" s="70"/>
      <c r="G1297" s="70"/>
      <c r="H1297" s="70"/>
      <c r="I1297" s="70"/>
      <c r="J1297" s="69"/>
      <c r="K1297" s="71"/>
      <c r="L1297" s="72"/>
      <c r="M1297" s="73"/>
      <c r="N1297" s="74"/>
      <c r="O1297" s="74"/>
      <c r="P1297" s="73"/>
      <c r="Q1297" s="70"/>
      <c r="R1297" s="70"/>
      <c r="S1297" s="75"/>
      <c r="T1297" s="71"/>
    </row>
    <row r="1298" spans="1:20" x14ac:dyDescent="0.15">
      <c r="A1298" s="68"/>
      <c r="B1298" s="81"/>
      <c r="C1298" s="70"/>
      <c r="D1298" s="70"/>
      <c r="E1298" s="69"/>
      <c r="F1298" s="70"/>
      <c r="G1298" s="70"/>
      <c r="H1298" s="70"/>
      <c r="I1298" s="70"/>
      <c r="J1298" s="69"/>
      <c r="K1298" s="71"/>
      <c r="L1298" s="72"/>
      <c r="M1298" s="73"/>
      <c r="N1298" s="74"/>
      <c r="O1298" s="74"/>
      <c r="P1298" s="73"/>
      <c r="Q1298" s="70"/>
      <c r="R1298" s="70"/>
      <c r="S1298" s="75"/>
      <c r="T1298" s="71"/>
    </row>
    <row r="1299" spans="1:20" x14ac:dyDescent="0.15">
      <c r="A1299" s="68"/>
      <c r="B1299" s="81"/>
      <c r="C1299" s="70"/>
      <c r="D1299" s="70"/>
      <c r="E1299" s="69"/>
      <c r="F1299" s="70"/>
      <c r="G1299" s="70"/>
      <c r="H1299" s="70"/>
      <c r="I1299" s="70"/>
      <c r="J1299" s="69"/>
      <c r="K1299" s="71"/>
      <c r="L1299" s="72"/>
      <c r="M1299" s="73"/>
      <c r="N1299" s="74"/>
      <c r="O1299" s="74"/>
      <c r="P1299" s="73"/>
      <c r="Q1299" s="70"/>
      <c r="R1299" s="70"/>
      <c r="S1299" s="75"/>
      <c r="T1299" s="71"/>
    </row>
    <row r="1300" spans="1:20" x14ac:dyDescent="0.15">
      <c r="A1300" s="68"/>
      <c r="B1300" s="81"/>
      <c r="C1300" s="70"/>
      <c r="D1300" s="70"/>
      <c r="E1300" s="69"/>
      <c r="F1300" s="70"/>
      <c r="G1300" s="70"/>
      <c r="H1300" s="70"/>
      <c r="I1300" s="70"/>
      <c r="J1300" s="69"/>
      <c r="K1300" s="71"/>
      <c r="L1300" s="72"/>
      <c r="M1300" s="73"/>
      <c r="N1300" s="74"/>
      <c r="O1300" s="74"/>
      <c r="P1300" s="73"/>
      <c r="Q1300" s="70"/>
      <c r="R1300" s="70"/>
      <c r="S1300" s="75"/>
      <c r="T1300" s="71"/>
    </row>
    <row r="1301" spans="1:20" x14ac:dyDescent="0.15">
      <c r="A1301" s="68"/>
      <c r="B1301" s="81"/>
      <c r="C1301" s="70"/>
      <c r="D1301" s="70"/>
      <c r="E1301" s="69"/>
      <c r="F1301" s="70"/>
      <c r="G1301" s="70"/>
      <c r="H1301" s="70"/>
      <c r="I1301" s="70"/>
      <c r="J1301" s="69"/>
      <c r="K1301" s="71"/>
      <c r="L1301" s="72"/>
      <c r="M1301" s="73"/>
      <c r="N1301" s="74"/>
      <c r="O1301" s="74"/>
      <c r="P1301" s="73"/>
      <c r="Q1301" s="70"/>
      <c r="R1301" s="70"/>
      <c r="S1301" s="75"/>
      <c r="T1301" s="71"/>
    </row>
    <row r="1302" spans="1:20" x14ac:dyDescent="0.15">
      <c r="A1302" s="68"/>
      <c r="B1302" s="81"/>
      <c r="C1302" s="70"/>
      <c r="D1302" s="70"/>
      <c r="E1302" s="69"/>
      <c r="F1302" s="70"/>
      <c r="G1302" s="70"/>
      <c r="H1302" s="70"/>
      <c r="I1302" s="70"/>
      <c r="J1302" s="69"/>
      <c r="K1302" s="71"/>
      <c r="L1302" s="72"/>
      <c r="M1302" s="73"/>
      <c r="N1302" s="74"/>
      <c r="O1302" s="74"/>
      <c r="P1302" s="73"/>
      <c r="Q1302" s="70"/>
      <c r="R1302" s="70"/>
      <c r="S1302" s="75"/>
      <c r="T1302" s="71"/>
    </row>
    <row r="1303" spans="1:20" x14ac:dyDescent="0.15">
      <c r="A1303" s="68"/>
      <c r="B1303" s="81"/>
      <c r="C1303" s="70"/>
      <c r="D1303" s="70"/>
      <c r="E1303" s="69"/>
      <c r="F1303" s="70"/>
      <c r="G1303" s="70"/>
      <c r="H1303" s="70"/>
      <c r="I1303" s="70"/>
      <c r="J1303" s="69"/>
      <c r="K1303" s="71"/>
      <c r="L1303" s="72"/>
      <c r="M1303" s="73"/>
      <c r="N1303" s="74"/>
      <c r="O1303" s="74"/>
      <c r="P1303" s="73"/>
      <c r="Q1303" s="70"/>
      <c r="R1303" s="70"/>
      <c r="S1303" s="75"/>
      <c r="T1303" s="71"/>
    </row>
    <row r="1304" spans="1:20" x14ac:dyDescent="0.15">
      <c r="A1304" s="68"/>
      <c r="B1304" s="81"/>
      <c r="C1304" s="70"/>
      <c r="D1304" s="70"/>
      <c r="E1304" s="69"/>
      <c r="F1304" s="70"/>
      <c r="G1304" s="70"/>
      <c r="H1304" s="70"/>
      <c r="I1304" s="70"/>
      <c r="J1304" s="69"/>
      <c r="K1304" s="71"/>
      <c r="L1304" s="72"/>
      <c r="M1304" s="73"/>
      <c r="N1304" s="74"/>
      <c r="O1304" s="74"/>
      <c r="P1304" s="73"/>
      <c r="Q1304" s="70"/>
      <c r="R1304" s="70"/>
      <c r="S1304" s="75"/>
      <c r="T1304" s="71"/>
    </row>
    <row r="1305" spans="1:20" x14ac:dyDescent="0.15">
      <c r="A1305" s="68"/>
      <c r="B1305" s="81"/>
      <c r="C1305" s="70"/>
      <c r="D1305" s="70"/>
      <c r="E1305" s="69"/>
      <c r="F1305" s="70"/>
      <c r="G1305" s="70"/>
      <c r="H1305" s="70"/>
      <c r="I1305" s="70"/>
      <c r="J1305" s="69"/>
      <c r="K1305" s="71"/>
      <c r="L1305" s="72"/>
      <c r="M1305" s="73"/>
      <c r="N1305" s="74"/>
      <c r="O1305" s="74"/>
      <c r="P1305" s="73"/>
      <c r="Q1305" s="70"/>
      <c r="R1305" s="70"/>
      <c r="S1305" s="75"/>
      <c r="T1305" s="71"/>
    </row>
    <row r="1306" spans="1:20" x14ac:dyDescent="0.15">
      <c r="A1306" s="68"/>
      <c r="B1306" s="81"/>
      <c r="C1306" s="70"/>
      <c r="D1306" s="70"/>
      <c r="E1306" s="69"/>
      <c r="F1306" s="70"/>
      <c r="G1306" s="70"/>
      <c r="H1306" s="70"/>
      <c r="I1306" s="70"/>
      <c r="J1306" s="69"/>
      <c r="K1306" s="71"/>
      <c r="L1306" s="72"/>
      <c r="M1306" s="73"/>
      <c r="N1306" s="74"/>
      <c r="O1306" s="74"/>
      <c r="P1306" s="73"/>
      <c r="Q1306" s="70"/>
      <c r="R1306" s="70"/>
      <c r="S1306" s="75"/>
      <c r="T1306" s="71"/>
    </row>
    <row r="1307" spans="1:20" x14ac:dyDescent="0.15">
      <c r="A1307" s="68"/>
      <c r="B1307" s="81"/>
      <c r="C1307" s="70"/>
      <c r="D1307" s="70"/>
      <c r="E1307" s="69"/>
      <c r="F1307" s="70"/>
      <c r="G1307" s="70"/>
      <c r="H1307" s="70"/>
      <c r="I1307" s="70"/>
      <c r="J1307" s="69"/>
      <c r="K1307" s="71"/>
      <c r="L1307" s="72"/>
      <c r="M1307" s="73"/>
      <c r="N1307" s="74"/>
      <c r="O1307" s="74"/>
      <c r="P1307" s="73"/>
      <c r="Q1307" s="70"/>
      <c r="R1307" s="70"/>
      <c r="S1307" s="75"/>
      <c r="T1307" s="71"/>
    </row>
    <row r="1308" spans="1:20" x14ac:dyDescent="0.15">
      <c r="A1308" s="68"/>
      <c r="B1308" s="81"/>
      <c r="C1308" s="70"/>
      <c r="D1308" s="70"/>
      <c r="E1308" s="69"/>
      <c r="F1308" s="70"/>
      <c r="G1308" s="70"/>
      <c r="H1308" s="70"/>
      <c r="I1308" s="70"/>
      <c r="J1308" s="69"/>
      <c r="K1308" s="71"/>
      <c r="L1308" s="72"/>
      <c r="M1308" s="73"/>
      <c r="N1308" s="74"/>
      <c r="O1308" s="74"/>
      <c r="P1308" s="73"/>
      <c r="Q1308" s="70"/>
      <c r="R1308" s="70"/>
      <c r="S1308" s="75"/>
      <c r="T1308" s="71"/>
    </row>
    <row r="1309" spans="1:20" x14ac:dyDescent="0.15">
      <c r="A1309" s="68"/>
      <c r="B1309" s="81"/>
      <c r="C1309" s="70"/>
      <c r="D1309" s="70"/>
      <c r="E1309" s="69"/>
      <c r="F1309" s="70"/>
      <c r="G1309" s="70"/>
      <c r="H1309" s="70"/>
      <c r="I1309" s="70"/>
      <c r="J1309" s="69"/>
      <c r="K1309" s="71"/>
      <c r="L1309" s="72"/>
      <c r="M1309" s="73"/>
      <c r="N1309" s="74"/>
      <c r="O1309" s="74"/>
      <c r="P1309" s="73"/>
      <c r="Q1309" s="70"/>
      <c r="R1309" s="70"/>
      <c r="S1309" s="75"/>
      <c r="T1309" s="71"/>
    </row>
    <row r="1310" spans="1:20" x14ac:dyDescent="0.15">
      <c r="A1310" s="68"/>
      <c r="B1310" s="81"/>
      <c r="C1310" s="70"/>
      <c r="D1310" s="70"/>
      <c r="E1310" s="69"/>
      <c r="F1310" s="70"/>
      <c r="G1310" s="70"/>
      <c r="H1310" s="70"/>
      <c r="I1310" s="70"/>
      <c r="J1310" s="69"/>
      <c r="K1310" s="71"/>
      <c r="L1310" s="72"/>
      <c r="M1310" s="73"/>
      <c r="N1310" s="74"/>
      <c r="O1310" s="74"/>
      <c r="P1310" s="73"/>
      <c r="Q1310" s="70"/>
      <c r="R1310" s="70"/>
      <c r="S1310" s="75"/>
      <c r="T1310" s="71"/>
    </row>
    <row r="1311" spans="1:20" x14ac:dyDescent="0.15">
      <c r="A1311" s="68"/>
      <c r="B1311" s="81"/>
      <c r="C1311" s="70"/>
      <c r="D1311" s="70"/>
      <c r="E1311" s="69"/>
      <c r="F1311" s="70"/>
      <c r="G1311" s="70"/>
      <c r="H1311" s="70"/>
      <c r="I1311" s="70"/>
      <c r="J1311" s="69"/>
      <c r="K1311" s="71"/>
      <c r="L1311" s="72"/>
      <c r="M1311" s="73"/>
      <c r="N1311" s="74"/>
      <c r="O1311" s="74"/>
      <c r="P1311" s="73"/>
      <c r="Q1311" s="70"/>
      <c r="R1311" s="70"/>
      <c r="S1311" s="75"/>
      <c r="T1311" s="71"/>
    </row>
    <row r="1312" spans="1:20" x14ac:dyDescent="0.15">
      <c r="A1312" s="68"/>
      <c r="B1312" s="81"/>
      <c r="C1312" s="70"/>
      <c r="D1312" s="70"/>
      <c r="E1312" s="69"/>
      <c r="F1312" s="70"/>
      <c r="G1312" s="70"/>
      <c r="H1312" s="70"/>
      <c r="I1312" s="70"/>
      <c r="J1312" s="69"/>
      <c r="K1312" s="71"/>
      <c r="L1312" s="72"/>
      <c r="M1312" s="73"/>
      <c r="N1312" s="74"/>
      <c r="O1312" s="74"/>
      <c r="P1312" s="73"/>
      <c r="Q1312" s="70"/>
      <c r="R1312" s="70"/>
      <c r="S1312" s="75"/>
      <c r="T1312" s="71"/>
    </row>
    <row r="1313" spans="1:20" x14ac:dyDescent="0.15">
      <c r="A1313" s="68"/>
      <c r="B1313" s="81"/>
      <c r="C1313" s="70"/>
      <c r="D1313" s="70"/>
      <c r="E1313" s="69"/>
      <c r="F1313" s="70"/>
      <c r="G1313" s="70"/>
      <c r="H1313" s="70"/>
      <c r="I1313" s="70"/>
      <c r="J1313" s="69"/>
      <c r="K1313" s="71"/>
      <c r="L1313" s="72"/>
      <c r="M1313" s="73"/>
      <c r="N1313" s="74"/>
      <c r="O1313" s="74"/>
      <c r="P1313" s="73"/>
      <c r="Q1313" s="70"/>
      <c r="R1313" s="70"/>
      <c r="S1313" s="75"/>
      <c r="T1313" s="71"/>
    </row>
    <row r="1314" spans="1:20" x14ac:dyDescent="0.15">
      <c r="A1314" s="68"/>
      <c r="B1314" s="81"/>
      <c r="C1314" s="70"/>
      <c r="D1314" s="70"/>
      <c r="E1314" s="69"/>
      <c r="F1314" s="70"/>
      <c r="G1314" s="70"/>
      <c r="H1314" s="70"/>
      <c r="I1314" s="70"/>
      <c r="J1314" s="69"/>
      <c r="K1314" s="71"/>
      <c r="L1314" s="72"/>
      <c r="M1314" s="73"/>
      <c r="N1314" s="74"/>
      <c r="O1314" s="74"/>
      <c r="P1314" s="73"/>
      <c r="Q1314" s="70"/>
      <c r="R1314" s="70"/>
      <c r="S1314" s="75"/>
      <c r="T1314" s="71"/>
    </row>
    <row r="1315" spans="1:20" x14ac:dyDescent="0.15">
      <c r="A1315" s="68"/>
      <c r="B1315" s="81"/>
      <c r="C1315" s="70"/>
      <c r="D1315" s="70"/>
      <c r="E1315" s="69"/>
      <c r="F1315" s="70"/>
      <c r="G1315" s="70"/>
      <c r="H1315" s="70"/>
      <c r="I1315" s="70"/>
      <c r="J1315" s="69"/>
      <c r="K1315" s="71"/>
      <c r="L1315" s="72"/>
      <c r="M1315" s="73"/>
      <c r="N1315" s="74"/>
      <c r="O1315" s="74"/>
      <c r="P1315" s="73"/>
      <c r="Q1315" s="70"/>
      <c r="R1315" s="70"/>
      <c r="S1315" s="75"/>
      <c r="T1315" s="71"/>
    </row>
    <row r="1316" spans="1:20" x14ac:dyDescent="0.15">
      <c r="A1316" s="68"/>
      <c r="B1316" s="81"/>
      <c r="C1316" s="70"/>
      <c r="D1316" s="70"/>
      <c r="E1316" s="69"/>
      <c r="F1316" s="70"/>
      <c r="G1316" s="70"/>
      <c r="H1316" s="70"/>
      <c r="I1316" s="70"/>
      <c r="J1316" s="69"/>
      <c r="K1316" s="71"/>
      <c r="L1316" s="72"/>
      <c r="M1316" s="73"/>
      <c r="N1316" s="74"/>
      <c r="O1316" s="74"/>
      <c r="P1316" s="73"/>
      <c r="Q1316" s="70"/>
      <c r="R1316" s="70"/>
      <c r="S1316" s="75"/>
      <c r="T1316" s="71"/>
    </row>
    <row r="1317" spans="1:20" x14ac:dyDescent="0.15">
      <c r="A1317" s="68"/>
      <c r="B1317" s="81"/>
      <c r="C1317" s="70"/>
      <c r="D1317" s="70"/>
      <c r="E1317" s="69"/>
      <c r="F1317" s="70"/>
      <c r="G1317" s="70"/>
      <c r="H1317" s="70"/>
      <c r="I1317" s="70"/>
      <c r="J1317" s="69"/>
      <c r="K1317" s="71"/>
      <c r="L1317" s="72"/>
      <c r="M1317" s="73"/>
      <c r="N1317" s="74"/>
      <c r="O1317" s="74"/>
      <c r="P1317" s="73"/>
      <c r="Q1317" s="70"/>
      <c r="R1317" s="70"/>
      <c r="S1317" s="75"/>
      <c r="T1317" s="71"/>
    </row>
    <row r="1318" spans="1:20" x14ac:dyDescent="0.15">
      <c r="A1318" s="68"/>
      <c r="B1318" s="81"/>
      <c r="C1318" s="70"/>
      <c r="D1318" s="70"/>
      <c r="E1318" s="69"/>
      <c r="F1318" s="70"/>
      <c r="G1318" s="70"/>
      <c r="H1318" s="70"/>
      <c r="I1318" s="70"/>
      <c r="J1318" s="69"/>
      <c r="K1318" s="71"/>
      <c r="L1318" s="72"/>
      <c r="M1318" s="73"/>
      <c r="N1318" s="74"/>
      <c r="O1318" s="74"/>
      <c r="P1318" s="73"/>
      <c r="Q1318" s="70"/>
      <c r="R1318" s="70"/>
      <c r="S1318" s="75"/>
      <c r="T1318" s="71"/>
    </row>
    <row r="1319" spans="1:20" x14ac:dyDescent="0.15">
      <c r="A1319" s="68"/>
      <c r="B1319" s="81"/>
      <c r="C1319" s="70"/>
      <c r="D1319" s="70"/>
      <c r="E1319" s="69"/>
      <c r="F1319" s="70"/>
      <c r="G1319" s="70"/>
      <c r="H1319" s="70"/>
      <c r="I1319" s="70"/>
      <c r="J1319" s="69"/>
      <c r="K1319" s="71"/>
      <c r="L1319" s="72"/>
      <c r="M1319" s="73"/>
      <c r="N1319" s="74"/>
      <c r="O1319" s="74"/>
      <c r="P1319" s="73"/>
      <c r="Q1319" s="70"/>
      <c r="R1319" s="70"/>
      <c r="S1319" s="75"/>
      <c r="T1319" s="71"/>
    </row>
    <row r="1320" spans="1:20" x14ac:dyDescent="0.15">
      <c r="A1320" s="68"/>
      <c r="B1320" s="81"/>
      <c r="C1320" s="70"/>
      <c r="D1320" s="70"/>
      <c r="E1320" s="69"/>
      <c r="F1320" s="70"/>
      <c r="G1320" s="70"/>
      <c r="H1320" s="70"/>
      <c r="I1320" s="70"/>
      <c r="J1320" s="69"/>
      <c r="K1320" s="71"/>
      <c r="L1320" s="72"/>
      <c r="M1320" s="73"/>
      <c r="N1320" s="74"/>
      <c r="O1320" s="74"/>
      <c r="P1320" s="73"/>
      <c r="Q1320" s="70"/>
      <c r="R1320" s="70"/>
      <c r="S1320" s="75"/>
      <c r="T1320" s="71"/>
    </row>
    <row r="1321" spans="1:20" x14ac:dyDescent="0.15">
      <c r="A1321" s="68"/>
      <c r="B1321" s="81"/>
      <c r="C1321" s="70"/>
      <c r="D1321" s="70"/>
      <c r="E1321" s="69"/>
      <c r="F1321" s="70"/>
      <c r="G1321" s="70"/>
      <c r="H1321" s="70"/>
      <c r="I1321" s="70"/>
      <c r="J1321" s="69"/>
      <c r="K1321" s="71"/>
      <c r="L1321" s="72"/>
      <c r="M1321" s="73"/>
      <c r="N1321" s="74"/>
      <c r="O1321" s="74"/>
      <c r="P1321" s="73"/>
      <c r="Q1321" s="70"/>
      <c r="R1321" s="70"/>
      <c r="S1321" s="75"/>
      <c r="T1321" s="71"/>
    </row>
    <row r="1322" spans="1:20" x14ac:dyDescent="0.15">
      <c r="A1322" s="68"/>
      <c r="B1322" s="81"/>
      <c r="C1322" s="70"/>
      <c r="D1322" s="70"/>
      <c r="E1322" s="69"/>
      <c r="F1322" s="70"/>
      <c r="G1322" s="70"/>
      <c r="H1322" s="70"/>
      <c r="I1322" s="70"/>
      <c r="J1322" s="69"/>
      <c r="K1322" s="71"/>
      <c r="L1322" s="72"/>
      <c r="M1322" s="73"/>
      <c r="N1322" s="74"/>
      <c r="O1322" s="74"/>
      <c r="P1322" s="73"/>
      <c r="Q1322" s="70"/>
      <c r="R1322" s="70"/>
      <c r="S1322" s="75"/>
      <c r="T1322" s="71"/>
    </row>
    <row r="1323" spans="1:20" x14ac:dyDescent="0.15">
      <c r="A1323" s="68"/>
      <c r="B1323" s="81"/>
      <c r="C1323" s="70"/>
      <c r="D1323" s="70"/>
      <c r="E1323" s="69"/>
      <c r="F1323" s="70"/>
      <c r="G1323" s="70"/>
      <c r="H1323" s="70"/>
      <c r="I1323" s="70"/>
      <c r="J1323" s="69"/>
      <c r="K1323" s="71"/>
      <c r="L1323" s="72"/>
      <c r="M1323" s="73"/>
      <c r="N1323" s="74"/>
      <c r="O1323" s="74"/>
      <c r="P1323" s="73"/>
      <c r="Q1323" s="70"/>
      <c r="R1323" s="70"/>
      <c r="S1323" s="75"/>
      <c r="T1323" s="71"/>
    </row>
    <row r="1324" spans="1:20" x14ac:dyDescent="0.15">
      <c r="A1324" s="68"/>
      <c r="B1324" s="81"/>
      <c r="C1324" s="70"/>
      <c r="D1324" s="70"/>
      <c r="E1324" s="69"/>
      <c r="F1324" s="70"/>
      <c r="G1324" s="70"/>
      <c r="H1324" s="70"/>
      <c r="I1324" s="70"/>
      <c r="J1324" s="69"/>
      <c r="K1324" s="71"/>
      <c r="L1324" s="72"/>
      <c r="M1324" s="73"/>
      <c r="N1324" s="74"/>
      <c r="O1324" s="74"/>
      <c r="P1324" s="73"/>
      <c r="Q1324" s="70"/>
      <c r="R1324" s="70"/>
      <c r="S1324" s="75"/>
      <c r="T1324" s="71"/>
    </row>
    <row r="1325" spans="1:20" x14ac:dyDescent="0.15">
      <c r="A1325" s="68"/>
      <c r="B1325" s="81"/>
      <c r="C1325" s="70"/>
      <c r="D1325" s="70"/>
      <c r="E1325" s="69"/>
      <c r="F1325" s="70"/>
      <c r="G1325" s="70"/>
      <c r="H1325" s="70"/>
      <c r="I1325" s="70"/>
      <c r="J1325" s="69"/>
      <c r="K1325" s="71"/>
      <c r="L1325" s="72"/>
      <c r="M1325" s="73"/>
      <c r="N1325" s="74"/>
      <c r="O1325" s="74"/>
      <c r="P1325" s="73"/>
      <c r="Q1325" s="70"/>
      <c r="R1325" s="70"/>
      <c r="S1325" s="75"/>
      <c r="T1325" s="71"/>
    </row>
    <row r="1326" spans="1:20" x14ac:dyDescent="0.15">
      <c r="A1326" s="68"/>
      <c r="B1326" s="81"/>
      <c r="C1326" s="70"/>
      <c r="D1326" s="70"/>
      <c r="E1326" s="69"/>
      <c r="F1326" s="70"/>
      <c r="G1326" s="70"/>
      <c r="H1326" s="70"/>
      <c r="I1326" s="70"/>
      <c r="J1326" s="69"/>
      <c r="K1326" s="71"/>
      <c r="L1326" s="72"/>
      <c r="M1326" s="73"/>
      <c r="N1326" s="74"/>
      <c r="O1326" s="74"/>
      <c r="P1326" s="73"/>
      <c r="Q1326" s="70"/>
      <c r="R1326" s="70"/>
      <c r="S1326" s="75"/>
      <c r="T1326" s="71"/>
    </row>
    <row r="1327" spans="1:20" x14ac:dyDescent="0.15">
      <c r="A1327" s="68"/>
      <c r="B1327" s="81"/>
      <c r="C1327" s="70"/>
      <c r="D1327" s="70"/>
      <c r="E1327" s="69"/>
      <c r="F1327" s="70"/>
      <c r="G1327" s="70"/>
      <c r="H1327" s="70"/>
      <c r="I1327" s="70"/>
      <c r="J1327" s="69"/>
      <c r="K1327" s="71"/>
      <c r="L1327" s="72"/>
      <c r="M1327" s="73"/>
      <c r="N1327" s="74"/>
      <c r="O1327" s="74"/>
      <c r="P1327" s="73"/>
      <c r="Q1327" s="70"/>
      <c r="R1327" s="70"/>
      <c r="S1327" s="75"/>
      <c r="T1327" s="71"/>
    </row>
    <row r="1328" spans="1:20" x14ac:dyDescent="0.15">
      <c r="A1328" s="68"/>
      <c r="B1328" s="81"/>
      <c r="C1328" s="70"/>
      <c r="D1328" s="70"/>
      <c r="E1328" s="69"/>
      <c r="F1328" s="70"/>
      <c r="G1328" s="70"/>
      <c r="H1328" s="70"/>
      <c r="I1328" s="70"/>
      <c r="J1328" s="69"/>
      <c r="K1328" s="71"/>
      <c r="L1328" s="72"/>
      <c r="M1328" s="73"/>
      <c r="N1328" s="74"/>
      <c r="O1328" s="74"/>
      <c r="P1328" s="73"/>
      <c r="Q1328" s="70"/>
      <c r="R1328" s="70"/>
      <c r="S1328" s="75"/>
      <c r="T1328" s="71"/>
    </row>
    <row r="1329" spans="1:20" x14ac:dyDescent="0.15">
      <c r="A1329" s="68"/>
      <c r="B1329" s="81"/>
      <c r="C1329" s="70"/>
      <c r="D1329" s="70"/>
      <c r="E1329" s="69"/>
      <c r="F1329" s="70"/>
      <c r="G1329" s="70"/>
      <c r="H1329" s="70"/>
      <c r="I1329" s="70"/>
      <c r="J1329" s="69"/>
      <c r="K1329" s="71"/>
      <c r="L1329" s="72"/>
      <c r="M1329" s="73"/>
      <c r="N1329" s="74"/>
      <c r="O1329" s="74"/>
      <c r="P1329" s="73"/>
      <c r="Q1329" s="70"/>
      <c r="R1329" s="70"/>
      <c r="S1329" s="75"/>
      <c r="T1329" s="71"/>
    </row>
    <row r="1330" spans="1:20" x14ac:dyDescent="0.15">
      <c r="A1330" s="68"/>
      <c r="B1330" s="81"/>
      <c r="C1330" s="70"/>
      <c r="D1330" s="70"/>
      <c r="E1330" s="69"/>
      <c r="F1330" s="70"/>
      <c r="G1330" s="70"/>
      <c r="H1330" s="70"/>
      <c r="I1330" s="70"/>
      <c r="J1330" s="69"/>
      <c r="K1330" s="71"/>
      <c r="L1330" s="72"/>
      <c r="M1330" s="73"/>
      <c r="N1330" s="74"/>
      <c r="O1330" s="74"/>
      <c r="P1330" s="73"/>
      <c r="Q1330" s="70"/>
      <c r="R1330" s="70"/>
      <c r="S1330" s="75"/>
      <c r="T1330" s="71"/>
    </row>
    <row r="1331" spans="1:20" x14ac:dyDescent="0.15">
      <c r="A1331" s="68"/>
      <c r="B1331" s="81"/>
      <c r="C1331" s="70"/>
      <c r="D1331" s="70"/>
      <c r="E1331" s="69"/>
      <c r="F1331" s="70"/>
      <c r="G1331" s="70"/>
      <c r="H1331" s="70"/>
      <c r="I1331" s="70"/>
      <c r="J1331" s="69"/>
      <c r="K1331" s="71"/>
      <c r="L1331" s="72"/>
      <c r="M1331" s="73"/>
      <c r="N1331" s="74"/>
      <c r="O1331" s="74"/>
      <c r="P1331" s="73"/>
      <c r="Q1331" s="70"/>
      <c r="R1331" s="70"/>
      <c r="S1331" s="75"/>
      <c r="T1331" s="71"/>
    </row>
    <row r="1332" spans="1:20" x14ac:dyDescent="0.15">
      <c r="A1332" s="68"/>
      <c r="B1332" s="81"/>
      <c r="C1332" s="70"/>
      <c r="D1332" s="70"/>
      <c r="E1332" s="69"/>
      <c r="F1332" s="70"/>
      <c r="G1332" s="70"/>
      <c r="H1332" s="70"/>
      <c r="I1332" s="70"/>
      <c r="J1332" s="69"/>
      <c r="K1332" s="71"/>
      <c r="L1332" s="72"/>
      <c r="M1332" s="73"/>
      <c r="N1332" s="74"/>
      <c r="O1332" s="74"/>
      <c r="P1332" s="73"/>
      <c r="Q1332" s="70"/>
      <c r="R1332" s="70"/>
      <c r="S1332" s="75"/>
      <c r="T1332" s="71"/>
    </row>
    <row r="1333" spans="1:20" x14ac:dyDescent="0.15">
      <c r="A1333" s="68"/>
      <c r="B1333" s="81"/>
      <c r="C1333" s="70"/>
      <c r="D1333" s="70"/>
      <c r="E1333" s="69"/>
      <c r="F1333" s="70"/>
      <c r="G1333" s="70"/>
      <c r="H1333" s="70"/>
      <c r="I1333" s="70"/>
      <c r="J1333" s="69"/>
      <c r="K1333" s="71"/>
      <c r="L1333" s="72"/>
      <c r="M1333" s="73"/>
      <c r="N1333" s="74"/>
      <c r="O1333" s="74"/>
      <c r="P1333" s="73"/>
      <c r="Q1333" s="70"/>
      <c r="R1333" s="70"/>
      <c r="S1333" s="75"/>
      <c r="T1333" s="71"/>
    </row>
    <row r="1334" spans="1:20" x14ac:dyDescent="0.15">
      <c r="A1334" s="68"/>
      <c r="B1334" s="81"/>
      <c r="C1334" s="70"/>
      <c r="D1334" s="70"/>
      <c r="E1334" s="69"/>
      <c r="F1334" s="70"/>
      <c r="G1334" s="70"/>
      <c r="H1334" s="70"/>
      <c r="I1334" s="70"/>
      <c r="J1334" s="69"/>
      <c r="K1334" s="71"/>
      <c r="L1334" s="72"/>
      <c r="M1334" s="73"/>
      <c r="N1334" s="74"/>
      <c r="O1334" s="74"/>
      <c r="P1334" s="73"/>
      <c r="Q1334" s="70"/>
      <c r="R1334" s="70"/>
      <c r="S1334" s="75"/>
      <c r="T1334" s="71"/>
    </row>
    <row r="1335" spans="1:20" x14ac:dyDescent="0.15">
      <c r="A1335" s="68"/>
      <c r="B1335" s="81"/>
      <c r="C1335" s="70"/>
      <c r="D1335" s="70"/>
      <c r="E1335" s="69"/>
      <c r="F1335" s="70"/>
      <c r="G1335" s="70"/>
      <c r="H1335" s="70"/>
      <c r="I1335" s="70"/>
      <c r="J1335" s="69"/>
      <c r="K1335" s="71"/>
      <c r="L1335" s="72"/>
      <c r="M1335" s="73"/>
      <c r="N1335" s="74"/>
      <c r="O1335" s="74"/>
      <c r="P1335" s="73"/>
      <c r="Q1335" s="70"/>
      <c r="R1335" s="70"/>
      <c r="S1335" s="75"/>
      <c r="T1335" s="71"/>
    </row>
    <row r="1336" spans="1:20" x14ac:dyDescent="0.15">
      <c r="A1336" s="68"/>
      <c r="B1336" s="81"/>
      <c r="C1336" s="70"/>
      <c r="D1336" s="70"/>
      <c r="E1336" s="69"/>
      <c r="F1336" s="70"/>
      <c r="G1336" s="70"/>
      <c r="H1336" s="70"/>
      <c r="I1336" s="70"/>
      <c r="J1336" s="69"/>
      <c r="K1336" s="71"/>
      <c r="L1336" s="72"/>
      <c r="M1336" s="73"/>
      <c r="N1336" s="74"/>
      <c r="O1336" s="74"/>
      <c r="P1336" s="73"/>
      <c r="Q1336" s="70"/>
      <c r="R1336" s="70"/>
      <c r="S1336" s="75"/>
      <c r="T1336" s="71"/>
    </row>
    <row r="1337" spans="1:20" x14ac:dyDescent="0.15">
      <c r="A1337" s="68"/>
      <c r="B1337" s="81"/>
      <c r="C1337" s="70"/>
      <c r="D1337" s="70"/>
      <c r="E1337" s="69"/>
      <c r="F1337" s="70"/>
      <c r="G1337" s="70"/>
      <c r="H1337" s="70"/>
      <c r="I1337" s="70"/>
      <c r="J1337" s="69"/>
      <c r="K1337" s="71"/>
      <c r="L1337" s="72"/>
      <c r="M1337" s="73"/>
      <c r="N1337" s="74"/>
      <c r="O1337" s="74"/>
      <c r="P1337" s="73"/>
      <c r="Q1337" s="70"/>
      <c r="R1337" s="70"/>
      <c r="S1337" s="75"/>
      <c r="T1337" s="71"/>
    </row>
    <row r="1338" spans="1:20" x14ac:dyDescent="0.15">
      <c r="A1338" s="68"/>
      <c r="B1338" s="81"/>
      <c r="C1338" s="70"/>
      <c r="D1338" s="70"/>
      <c r="E1338" s="69"/>
      <c r="F1338" s="70"/>
      <c r="G1338" s="70"/>
      <c r="H1338" s="70"/>
      <c r="I1338" s="70"/>
      <c r="J1338" s="69"/>
      <c r="K1338" s="71"/>
      <c r="L1338" s="72"/>
      <c r="M1338" s="73"/>
      <c r="N1338" s="74"/>
      <c r="O1338" s="74"/>
      <c r="P1338" s="73"/>
      <c r="Q1338" s="70"/>
      <c r="R1338" s="70"/>
      <c r="S1338" s="75"/>
      <c r="T1338" s="71"/>
    </row>
    <row r="1339" spans="1:20" x14ac:dyDescent="0.15">
      <c r="A1339" s="68"/>
      <c r="B1339" s="81"/>
      <c r="C1339" s="70"/>
      <c r="D1339" s="70"/>
      <c r="E1339" s="69"/>
      <c r="F1339" s="70"/>
      <c r="G1339" s="70"/>
      <c r="H1339" s="70"/>
      <c r="I1339" s="70"/>
      <c r="J1339" s="69"/>
      <c r="K1339" s="71"/>
      <c r="L1339" s="72"/>
      <c r="M1339" s="73"/>
      <c r="N1339" s="74"/>
      <c r="O1339" s="74"/>
      <c r="P1339" s="73"/>
      <c r="Q1339" s="70"/>
      <c r="R1339" s="70"/>
      <c r="S1339" s="75"/>
      <c r="T1339" s="71"/>
    </row>
    <row r="1340" spans="1:20" x14ac:dyDescent="0.15">
      <c r="A1340" s="68"/>
      <c r="B1340" s="81"/>
      <c r="C1340" s="70"/>
      <c r="D1340" s="70"/>
      <c r="E1340" s="69"/>
      <c r="F1340" s="70"/>
      <c r="G1340" s="70"/>
      <c r="H1340" s="70"/>
      <c r="I1340" s="70"/>
      <c r="J1340" s="69"/>
      <c r="K1340" s="71"/>
      <c r="L1340" s="72"/>
      <c r="M1340" s="73"/>
      <c r="N1340" s="74"/>
      <c r="O1340" s="74"/>
      <c r="P1340" s="73"/>
      <c r="Q1340" s="70"/>
      <c r="R1340" s="70"/>
      <c r="S1340" s="75"/>
      <c r="T1340" s="71"/>
    </row>
    <row r="1341" spans="1:20" x14ac:dyDescent="0.15">
      <c r="A1341" s="68"/>
      <c r="B1341" s="81"/>
      <c r="C1341" s="70"/>
      <c r="D1341" s="70"/>
      <c r="E1341" s="69"/>
      <c r="F1341" s="70"/>
      <c r="G1341" s="70"/>
      <c r="H1341" s="70"/>
      <c r="I1341" s="70"/>
      <c r="J1341" s="69"/>
      <c r="K1341" s="71"/>
      <c r="L1341" s="72"/>
      <c r="M1341" s="73"/>
      <c r="N1341" s="74"/>
      <c r="O1341" s="74"/>
      <c r="P1341" s="73"/>
      <c r="Q1341" s="70"/>
      <c r="R1341" s="70"/>
      <c r="S1341" s="75"/>
      <c r="T1341" s="71"/>
    </row>
    <row r="1342" spans="1:20" x14ac:dyDescent="0.15">
      <c r="A1342" s="68"/>
      <c r="B1342" s="81"/>
      <c r="C1342" s="70"/>
      <c r="D1342" s="70"/>
      <c r="E1342" s="69"/>
      <c r="F1342" s="70"/>
      <c r="G1342" s="70"/>
      <c r="H1342" s="70"/>
      <c r="I1342" s="70"/>
      <c r="J1342" s="69"/>
      <c r="K1342" s="71"/>
      <c r="L1342" s="72"/>
      <c r="M1342" s="73"/>
      <c r="N1342" s="74"/>
      <c r="O1342" s="74"/>
      <c r="P1342" s="73"/>
      <c r="Q1342" s="70"/>
      <c r="R1342" s="70"/>
      <c r="S1342" s="75"/>
      <c r="T1342" s="71"/>
    </row>
    <row r="1343" spans="1:20" x14ac:dyDescent="0.15">
      <c r="A1343" s="68"/>
      <c r="B1343" s="81"/>
      <c r="C1343" s="70"/>
      <c r="D1343" s="70"/>
      <c r="E1343" s="69"/>
      <c r="F1343" s="70"/>
      <c r="G1343" s="70"/>
      <c r="H1343" s="70"/>
      <c r="I1343" s="70"/>
      <c r="J1343" s="69"/>
      <c r="K1343" s="71"/>
      <c r="L1343" s="72"/>
      <c r="M1343" s="73"/>
      <c r="N1343" s="74"/>
      <c r="O1343" s="74"/>
      <c r="P1343" s="73"/>
      <c r="Q1343" s="70"/>
      <c r="R1343" s="70"/>
      <c r="S1343" s="75"/>
      <c r="T1343" s="71"/>
    </row>
    <row r="1344" spans="1:20" x14ac:dyDescent="0.15">
      <c r="A1344" s="68"/>
      <c r="B1344" s="81"/>
      <c r="C1344" s="70"/>
      <c r="D1344" s="70"/>
      <c r="E1344" s="69"/>
      <c r="F1344" s="70"/>
      <c r="G1344" s="70"/>
      <c r="H1344" s="70"/>
      <c r="I1344" s="70"/>
      <c r="J1344" s="69"/>
      <c r="K1344" s="71"/>
      <c r="L1344" s="72"/>
      <c r="M1344" s="73"/>
      <c r="N1344" s="74"/>
      <c r="O1344" s="74"/>
      <c r="P1344" s="73"/>
      <c r="Q1344" s="70"/>
      <c r="R1344" s="70"/>
      <c r="S1344" s="75"/>
      <c r="T1344" s="71"/>
    </row>
    <row r="1345" spans="1:20" x14ac:dyDescent="0.15">
      <c r="A1345" s="68"/>
      <c r="B1345" s="81"/>
      <c r="C1345" s="70"/>
      <c r="D1345" s="70"/>
      <c r="E1345" s="69"/>
      <c r="F1345" s="70"/>
      <c r="G1345" s="70"/>
      <c r="H1345" s="70"/>
      <c r="I1345" s="70"/>
      <c r="J1345" s="69"/>
      <c r="K1345" s="71"/>
      <c r="L1345" s="72"/>
      <c r="M1345" s="73"/>
      <c r="N1345" s="74"/>
      <c r="O1345" s="74"/>
      <c r="P1345" s="73"/>
      <c r="Q1345" s="70"/>
      <c r="R1345" s="70"/>
      <c r="S1345" s="75"/>
      <c r="T1345" s="71"/>
    </row>
    <row r="1346" spans="1:20" x14ac:dyDescent="0.15">
      <c r="A1346" s="68"/>
      <c r="B1346" s="81"/>
      <c r="C1346" s="70"/>
      <c r="D1346" s="70"/>
      <c r="E1346" s="69"/>
      <c r="F1346" s="70"/>
      <c r="G1346" s="70"/>
      <c r="H1346" s="70"/>
      <c r="I1346" s="70"/>
      <c r="J1346" s="69"/>
      <c r="K1346" s="71"/>
      <c r="L1346" s="72"/>
      <c r="M1346" s="73"/>
      <c r="N1346" s="74"/>
      <c r="O1346" s="74"/>
      <c r="P1346" s="73"/>
      <c r="Q1346" s="70"/>
      <c r="R1346" s="70"/>
      <c r="S1346" s="75"/>
      <c r="T1346" s="71"/>
    </row>
    <row r="1347" spans="1:20" x14ac:dyDescent="0.15">
      <c r="A1347" s="68"/>
      <c r="B1347" s="81"/>
      <c r="C1347" s="70"/>
      <c r="D1347" s="70"/>
      <c r="E1347" s="69"/>
      <c r="F1347" s="70"/>
      <c r="G1347" s="70"/>
      <c r="H1347" s="70"/>
      <c r="I1347" s="70"/>
      <c r="J1347" s="69"/>
      <c r="K1347" s="71"/>
      <c r="L1347" s="72"/>
      <c r="M1347" s="73"/>
      <c r="N1347" s="74"/>
      <c r="O1347" s="74"/>
      <c r="P1347" s="73"/>
      <c r="Q1347" s="70"/>
      <c r="R1347" s="70"/>
      <c r="S1347" s="75"/>
      <c r="T1347" s="71"/>
    </row>
    <row r="1348" spans="1:20" x14ac:dyDescent="0.15">
      <c r="A1348" s="68"/>
      <c r="B1348" s="81"/>
      <c r="C1348" s="70"/>
      <c r="D1348" s="70"/>
      <c r="E1348" s="69"/>
      <c r="F1348" s="70"/>
      <c r="G1348" s="70"/>
      <c r="H1348" s="70"/>
      <c r="I1348" s="70"/>
      <c r="J1348" s="69"/>
      <c r="K1348" s="71"/>
      <c r="L1348" s="72"/>
      <c r="M1348" s="73"/>
      <c r="N1348" s="74"/>
      <c r="O1348" s="74"/>
      <c r="P1348" s="73"/>
      <c r="Q1348" s="70"/>
      <c r="R1348" s="70"/>
      <c r="S1348" s="75"/>
      <c r="T1348" s="71"/>
    </row>
    <row r="1349" spans="1:20" x14ac:dyDescent="0.15">
      <c r="A1349" s="68"/>
      <c r="B1349" s="81"/>
      <c r="C1349" s="70"/>
      <c r="D1349" s="70"/>
      <c r="E1349" s="69"/>
      <c r="F1349" s="70"/>
      <c r="G1349" s="70"/>
      <c r="H1349" s="70"/>
      <c r="I1349" s="70"/>
      <c r="J1349" s="69"/>
      <c r="K1349" s="71"/>
      <c r="L1349" s="72"/>
      <c r="M1349" s="73"/>
      <c r="N1349" s="74"/>
      <c r="O1349" s="74"/>
      <c r="P1349" s="73"/>
      <c r="Q1349" s="70"/>
      <c r="R1349" s="70"/>
      <c r="S1349" s="75"/>
      <c r="T1349" s="71"/>
    </row>
    <row r="1350" spans="1:20" x14ac:dyDescent="0.15">
      <c r="A1350" s="68"/>
      <c r="B1350" s="81"/>
      <c r="C1350" s="70"/>
      <c r="D1350" s="70"/>
      <c r="E1350" s="69"/>
      <c r="F1350" s="70"/>
      <c r="G1350" s="70"/>
      <c r="H1350" s="70"/>
      <c r="I1350" s="70"/>
      <c r="J1350" s="69"/>
      <c r="K1350" s="71"/>
      <c r="L1350" s="72"/>
      <c r="M1350" s="73"/>
      <c r="N1350" s="74"/>
      <c r="O1350" s="74"/>
      <c r="P1350" s="73"/>
      <c r="Q1350" s="70"/>
      <c r="R1350" s="70"/>
      <c r="S1350" s="75"/>
      <c r="T1350" s="71"/>
    </row>
    <row r="1351" spans="1:20" x14ac:dyDescent="0.15">
      <c r="A1351" s="68"/>
      <c r="B1351" s="81"/>
      <c r="C1351" s="70"/>
      <c r="D1351" s="70"/>
      <c r="E1351" s="69"/>
      <c r="F1351" s="70"/>
      <c r="G1351" s="70"/>
      <c r="H1351" s="70"/>
      <c r="I1351" s="70"/>
      <c r="J1351" s="69"/>
      <c r="K1351" s="71"/>
      <c r="L1351" s="72"/>
      <c r="M1351" s="73"/>
      <c r="N1351" s="74"/>
      <c r="O1351" s="74"/>
      <c r="P1351" s="73"/>
      <c r="Q1351" s="70"/>
      <c r="R1351" s="70"/>
      <c r="S1351" s="75"/>
      <c r="T1351" s="71"/>
    </row>
    <row r="1352" spans="1:20" x14ac:dyDescent="0.15">
      <c r="A1352" s="68"/>
      <c r="B1352" s="81"/>
      <c r="C1352" s="70"/>
      <c r="D1352" s="70"/>
      <c r="E1352" s="69"/>
      <c r="F1352" s="70"/>
      <c r="G1352" s="70"/>
      <c r="H1352" s="70"/>
      <c r="I1352" s="70"/>
      <c r="J1352" s="69"/>
      <c r="K1352" s="71"/>
      <c r="L1352" s="72"/>
      <c r="M1352" s="73"/>
      <c r="N1352" s="74"/>
      <c r="O1352" s="74"/>
      <c r="P1352" s="73"/>
      <c r="Q1352" s="70"/>
      <c r="R1352" s="70"/>
      <c r="S1352" s="75"/>
      <c r="T1352" s="71"/>
    </row>
    <row r="1353" spans="1:20" x14ac:dyDescent="0.15">
      <c r="A1353" s="68"/>
      <c r="B1353" s="81"/>
      <c r="C1353" s="70"/>
      <c r="D1353" s="70"/>
      <c r="E1353" s="69"/>
      <c r="F1353" s="70"/>
      <c r="G1353" s="70"/>
      <c r="H1353" s="70"/>
      <c r="I1353" s="70"/>
      <c r="J1353" s="69"/>
      <c r="K1353" s="71"/>
      <c r="L1353" s="72"/>
      <c r="M1353" s="73"/>
      <c r="N1353" s="74"/>
      <c r="O1353" s="74"/>
      <c r="P1353" s="73"/>
      <c r="Q1353" s="70"/>
      <c r="R1353" s="70"/>
      <c r="S1353" s="75"/>
      <c r="T1353" s="71"/>
    </row>
    <row r="1354" spans="1:20" x14ac:dyDescent="0.15">
      <c r="A1354" s="68"/>
      <c r="B1354" s="81"/>
      <c r="C1354" s="70"/>
      <c r="D1354" s="70"/>
      <c r="E1354" s="69"/>
      <c r="F1354" s="70"/>
      <c r="G1354" s="70"/>
      <c r="H1354" s="70"/>
      <c r="I1354" s="70"/>
      <c r="J1354" s="69"/>
      <c r="K1354" s="71"/>
      <c r="L1354" s="72"/>
      <c r="M1354" s="73"/>
      <c r="N1354" s="74"/>
      <c r="O1354" s="74"/>
      <c r="P1354" s="73"/>
      <c r="Q1354" s="70"/>
      <c r="R1354" s="70"/>
      <c r="S1354" s="75"/>
      <c r="T1354" s="71"/>
    </row>
    <row r="1355" spans="1:20" x14ac:dyDescent="0.15">
      <c r="A1355" s="68"/>
      <c r="B1355" s="81"/>
      <c r="C1355" s="70"/>
      <c r="D1355" s="70"/>
      <c r="E1355" s="69"/>
      <c r="F1355" s="70"/>
      <c r="G1355" s="70"/>
      <c r="H1355" s="70"/>
      <c r="I1355" s="70"/>
      <c r="J1355" s="69"/>
      <c r="K1355" s="71"/>
      <c r="L1355" s="72"/>
      <c r="M1355" s="73"/>
      <c r="N1355" s="74"/>
      <c r="O1355" s="74"/>
      <c r="P1355" s="73"/>
      <c r="Q1355" s="70"/>
      <c r="R1355" s="70"/>
      <c r="S1355" s="75"/>
      <c r="T1355" s="71"/>
    </row>
    <row r="1356" spans="1:20" x14ac:dyDescent="0.15">
      <c r="A1356" s="68"/>
      <c r="B1356" s="81"/>
      <c r="C1356" s="70"/>
      <c r="D1356" s="70"/>
      <c r="E1356" s="69"/>
      <c r="F1356" s="70"/>
      <c r="G1356" s="70"/>
      <c r="H1356" s="70"/>
      <c r="I1356" s="70"/>
      <c r="J1356" s="69"/>
      <c r="K1356" s="71"/>
      <c r="L1356" s="72"/>
      <c r="M1356" s="73"/>
      <c r="N1356" s="74"/>
      <c r="O1356" s="74"/>
      <c r="P1356" s="73"/>
      <c r="Q1356" s="70"/>
      <c r="R1356" s="70"/>
      <c r="S1356" s="75"/>
      <c r="T1356" s="71"/>
    </row>
    <row r="1357" spans="1:20" x14ac:dyDescent="0.15">
      <c r="A1357" s="68"/>
      <c r="B1357" s="81"/>
      <c r="C1357" s="70"/>
      <c r="D1357" s="70"/>
      <c r="E1357" s="69"/>
      <c r="F1357" s="70"/>
      <c r="G1357" s="70"/>
      <c r="H1357" s="70"/>
      <c r="I1357" s="70"/>
      <c r="J1357" s="69"/>
      <c r="K1357" s="71"/>
      <c r="L1357" s="72"/>
      <c r="M1357" s="73"/>
      <c r="N1357" s="74"/>
      <c r="O1357" s="74"/>
      <c r="P1357" s="73"/>
      <c r="Q1357" s="70"/>
      <c r="R1357" s="70"/>
      <c r="S1357" s="75"/>
      <c r="T1357" s="71"/>
    </row>
    <row r="1358" spans="1:20" x14ac:dyDescent="0.15">
      <c r="A1358" s="68"/>
      <c r="B1358" s="81"/>
      <c r="C1358" s="70"/>
      <c r="D1358" s="70"/>
      <c r="E1358" s="69"/>
      <c r="F1358" s="70"/>
      <c r="G1358" s="70"/>
      <c r="H1358" s="70"/>
      <c r="I1358" s="70"/>
      <c r="J1358" s="69"/>
      <c r="K1358" s="71"/>
      <c r="L1358" s="72"/>
      <c r="M1358" s="73"/>
      <c r="N1358" s="74"/>
      <c r="O1358" s="74"/>
      <c r="P1358" s="73"/>
      <c r="Q1358" s="70"/>
      <c r="R1358" s="70"/>
      <c r="S1358" s="75"/>
      <c r="T1358" s="71"/>
    </row>
    <row r="1359" spans="1:20" x14ac:dyDescent="0.15">
      <c r="A1359" s="68"/>
      <c r="B1359" s="81"/>
      <c r="C1359" s="70"/>
      <c r="D1359" s="70"/>
      <c r="E1359" s="69"/>
      <c r="F1359" s="70"/>
      <c r="G1359" s="70"/>
      <c r="H1359" s="70"/>
      <c r="I1359" s="70"/>
      <c r="J1359" s="69"/>
      <c r="K1359" s="71"/>
      <c r="L1359" s="72"/>
      <c r="M1359" s="73"/>
      <c r="N1359" s="74"/>
      <c r="O1359" s="74"/>
      <c r="P1359" s="73"/>
      <c r="Q1359" s="70"/>
      <c r="R1359" s="70"/>
      <c r="S1359" s="75"/>
      <c r="T1359" s="71"/>
    </row>
    <row r="1360" spans="1:20" x14ac:dyDescent="0.15">
      <c r="A1360" s="68"/>
      <c r="B1360" s="81"/>
      <c r="C1360" s="70"/>
      <c r="D1360" s="70"/>
      <c r="E1360" s="69"/>
      <c r="F1360" s="70"/>
      <c r="G1360" s="70"/>
      <c r="H1360" s="70"/>
      <c r="I1360" s="70"/>
      <c r="J1360" s="69"/>
      <c r="K1360" s="71"/>
      <c r="L1360" s="72"/>
      <c r="M1360" s="73"/>
      <c r="N1360" s="74"/>
      <c r="O1360" s="74"/>
      <c r="P1360" s="73"/>
      <c r="Q1360" s="70"/>
      <c r="R1360" s="70"/>
      <c r="S1360" s="75"/>
      <c r="T1360" s="71"/>
    </row>
    <row r="1361" spans="1:20" x14ac:dyDescent="0.15">
      <c r="A1361" s="68"/>
      <c r="B1361" s="81"/>
      <c r="C1361" s="70"/>
      <c r="D1361" s="70"/>
      <c r="E1361" s="69"/>
      <c r="F1361" s="70"/>
      <c r="G1361" s="70"/>
      <c r="H1361" s="70"/>
      <c r="I1361" s="70"/>
      <c r="J1361" s="69"/>
      <c r="K1361" s="71"/>
      <c r="L1361" s="72"/>
      <c r="M1361" s="73"/>
      <c r="N1361" s="74"/>
      <c r="O1361" s="74"/>
      <c r="P1361" s="73"/>
      <c r="Q1361" s="70"/>
      <c r="R1361" s="70"/>
      <c r="S1361" s="75"/>
      <c r="T1361" s="71"/>
    </row>
    <row r="1362" spans="1:20" x14ac:dyDescent="0.15">
      <c r="A1362" s="68"/>
      <c r="B1362" s="81"/>
      <c r="C1362" s="70"/>
      <c r="D1362" s="70"/>
      <c r="E1362" s="69"/>
      <c r="F1362" s="70"/>
      <c r="G1362" s="70"/>
      <c r="H1362" s="70"/>
      <c r="I1362" s="70"/>
      <c r="J1362" s="69"/>
      <c r="K1362" s="71"/>
      <c r="L1362" s="72"/>
      <c r="M1362" s="73"/>
      <c r="N1362" s="74"/>
      <c r="O1362" s="74"/>
      <c r="P1362" s="73"/>
      <c r="Q1362" s="70"/>
      <c r="R1362" s="70"/>
      <c r="S1362" s="75"/>
      <c r="T1362" s="71"/>
    </row>
    <row r="1363" spans="1:20" x14ac:dyDescent="0.15">
      <c r="A1363" s="68"/>
      <c r="B1363" s="81"/>
      <c r="C1363" s="70"/>
      <c r="D1363" s="70"/>
      <c r="E1363" s="69"/>
      <c r="F1363" s="70"/>
      <c r="G1363" s="70"/>
      <c r="H1363" s="70"/>
      <c r="I1363" s="70"/>
      <c r="J1363" s="69"/>
      <c r="K1363" s="71"/>
      <c r="L1363" s="72"/>
      <c r="M1363" s="73"/>
      <c r="N1363" s="74"/>
      <c r="O1363" s="74"/>
      <c r="P1363" s="73"/>
      <c r="Q1363" s="70"/>
      <c r="R1363" s="70"/>
      <c r="S1363" s="75"/>
      <c r="T1363" s="71"/>
    </row>
    <row r="1364" spans="1:20" x14ac:dyDescent="0.15">
      <c r="A1364" s="68"/>
      <c r="B1364" s="81"/>
      <c r="C1364" s="70"/>
      <c r="D1364" s="70"/>
      <c r="E1364" s="69"/>
      <c r="F1364" s="70"/>
      <c r="G1364" s="70"/>
      <c r="H1364" s="70"/>
      <c r="I1364" s="70"/>
      <c r="J1364" s="69"/>
      <c r="K1364" s="71"/>
      <c r="L1364" s="72"/>
      <c r="M1364" s="73"/>
      <c r="N1364" s="74"/>
      <c r="O1364" s="74"/>
      <c r="P1364" s="73"/>
      <c r="Q1364" s="70"/>
      <c r="R1364" s="70"/>
      <c r="S1364" s="75"/>
      <c r="T1364" s="71"/>
    </row>
    <row r="1365" spans="1:20" x14ac:dyDescent="0.15">
      <c r="A1365" s="68"/>
      <c r="B1365" s="81"/>
      <c r="C1365" s="70"/>
      <c r="D1365" s="70"/>
      <c r="E1365" s="69"/>
      <c r="F1365" s="70"/>
      <c r="G1365" s="70"/>
      <c r="H1365" s="70"/>
      <c r="I1365" s="70"/>
      <c r="J1365" s="69"/>
      <c r="K1365" s="71"/>
      <c r="L1365" s="72"/>
      <c r="M1365" s="73"/>
      <c r="N1365" s="74"/>
      <c r="O1365" s="74"/>
      <c r="P1365" s="73"/>
      <c r="Q1365" s="70"/>
      <c r="R1365" s="70"/>
      <c r="S1365" s="75"/>
      <c r="T1365" s="71"/>
    </row>
    <row r="1366" spans="1:20" x14ac:dyDescent="0.15">
      <c r="A1366" s="68"/>
      <c r="B1366" s="81"/>
      <c r="C1366" s="70"/>
      <c r="D1366" s="70"/>
      <c r="E1366" s="69"/>
      <c r="F1366" s="70"/>
      <c r="G1366" s="70"/>
      <c r="H1366" s="70"/>
      <c r="I1366" s="70"/>
      <c r="J1366" s="69"/>
      <c r="K1366" s="71"/>
      <c r="L1366" s="72"/>
      <c r="M1366" s="73"/>
      <c r="N1366" s="74"/>
      <c r="O1366" s="74"/>
      <c r="P1366" s="73"/>
      <c r="Q1366" s="70"/>
      <c r="R1366" s="70"/>
      <c r="S1366" s="75"/>
      <c r="T1366" s="71"/>
    </row>
    <row r="1367" spans="1:20" x14ac:dyDescent="0.15">
      <c r="A1367" s="68"/>
      <c r="B1367" s="81"/>
      <c r="C1367" s="70"/>
      <c r="D1367" s="70"/>
      <c r="E1367" s="69"/>
      <c r="F1367" s="70"/>
      <c r="G1367" s="70"/>
      <c r="H1367" s="70"/>
      <c r="I1367" s="70"/>
      <c r="J1367" s="69"/>
      <c r="K1367" s="71"/>
      <c r="L1367" s="72"/>
      <c r="M1367" s="73"/>
      <c r="N1367" s="74"/>
      <c r="O1367" s="74"/>
      <c r="P1367" s="73"/>
      <c r="Q1367" s="70"/>
      <c r="R1367" s="70"/>
      <c r="S1367" s="75"/>
      <c r="T1367" s="71"/>
    </row>
    <row r="1368" spans="1:20" x14ac:dyDescent="0.15">
      <c r="A1368" s="68"/>
      <c r="B1368" s="81"/>
      <c r="C1368" s="70"/>
      <c r="D1368" s="70"/>
      <c r="E1368" s="69"/>
      <c r="F1368" s="70"/>
      <c r="G1368" s="70"/>
      <c r="H1368" s="70"/>
      <c r="I1368" s="70"/>
      <c r="J1368" s="69"/>
      <c r="K1368" s="71"/>
      <c r="L1368" s="72"/>
      <c r="M1368" s="73"/>
      <c r="N1368" s="74"/>
      <c r="O1368" s="74"/>
      <c r="P1368" s="73"/>
      <c r="Q1368" s="70"/>
      <c r="R1368" s="70"/>
      <c r="S1368" s="75"/>
      <c r="T1368" s="71"/>
    </row>
    <row r="1369" spans="1:20" x14ac:dyDescent="0.15">
      <c r="A1369" s="68"/>
      <c r="B1369" s="81"/>
      <c r="C1369" s="70"/>
      <c r="D1369" s="70"/>
      <c r="E1369" s="69"/>
      <c r="F1369" s="70"/>
      <c r="G1369" s="70"/>
      <c r="H1369" s="70"/>
      <c r="I1369" s="70"/>
      <c r="J1369" s="69"/>
      <c r="K1369" s="71"/>
      <c r="L1369" s="72"/>
      <c r="M1369" s="73"/>
      <c r="N1369" s="74"/>
      <c r="O1369" s="74"/>
      <c r="P1369" s="73"/>
      <c r="Q1369" s="70"/>
      <c r="R1369" s="70"/>
      <c r="S1369" s="75"/>
      <c r="T1369" s="71"/>
    </row>
    <row r="1370" spans="1:20" x14ac:dyDescent="0.15">
      <c r="A1370" s="68"/>
      <c r="B1370" s="81"/>
      <c r="C1370" s="70"/>
      <c r="D1370" s="70"/>
      <c r="E1370" s="69"/>
      <c r="F1370" s="70"/>
      <c r="G1370" s="70"/>
      <c r="H1370" s="70"/>
      <c r="I1370" s="70"/>
      <c r="J1370" s="69"/>
      <c r="K1370" s="71"/>
      <c r="L1370" s="72"/>
      <c r="M1370" s="73"/>
      <c r="N1370" s="74"/>
      <c r="O1370" s="74"/>
      <c r="P1370" s="73"/>
      <c r="Q1370" s="70"/>
      <c r="R1370" s="70"/>
      <c r="S1370" s="75"/>
      <c r="T1370" s="71"/>
    </row>
    <row r="1371" spans="1:20" x14ac:dyDescent="0.15">
      <c r="A1371" s="68"/>
      <c r="B1371" s="81"/>
      <c r="C1371" s="70"/>
      <c r="D1371" s="70"/>
      <c r="E1371" s="69"/>
      <c r="F1371" s="70"/>
      <c r="G1371" s="70"/>
      <c r="H1371" s="70"/>
      <c r="I1371" s="70"/>
      <c r="J1371" s="69"/>
      <c r="K1371" s="71"/>
      <c r="L1371" s="72"/>
      <c r="M1371" s="73"/>
      <c r="N1371" s="74"/>
      <c r="O1371" s="74"/>
      <c r="P1371" s="73"/>
      <c r="Q1371" s="70"/>
      <c r="R1371" s="70"/>
      <c r="S1371" s="75"/>
      <c r="T1371" s="71"/>
    </row>
    <row r="1372" spans="1:20" x14ac:dyDescent="0.15">
      <c r="A1372" s="68"/>
      <c r="B1372" s="81"/>
      <c r="C1372" s="70"/>
      <c r="D1372" s="70"/>
      <c r="E1372" s="69"/>
      <c r="F1372" s="70"/>
      <c r="G1372" s="70"/>
      <c r="H1372" s="70"/>
      <c r="I1372" s="70"/>
      <c r="J1372" s="69"/>
      <c r="K1372" s="71"/>
      <c r="L1372" s="72"/>
      <c r="M1372" s="73"/>
      <c r="N1372" s="74"/>
      <c r="O1372" s="74"/>
      <c r="P1372" s="73"/>
      <c r="Q1372" s="70"/>
      <c r="R1372" s="70"/>
      <c r="S1372" s="75"/>
      <c r="T1372" s="71"/>
    </row>
    <row r="1373" spans="1:20" x14ac:dyDescent="0.15">
      <c r="A1373" s="68"/>
      <c r="B1373" s="81"/>
      <c r="C1373" s="70"/>
      <c r="D1373" s="70"/>
      <c r="E1373" s="69"/>
      <c r="F1373" s="70"/>
      <c r="G1373" s="70"/>
      <c r="H1373" s="70"/>
      <c r="I1373" s="70"/>
      <c r="J1373" s="69"/>
      <c r="K1373" s="71"/>
      <c r="L1373" s="72"/>
      <c r="M1373" s="73"/>
      <c r="N1373" s="74"/>
      <c r="O1373" s="74"/>
      <c r="P1373" s="73"/>
      <c r="Q1373" s="70"/>
      <c r="R1373" s="70"/>
      <c r="S1373" s="75"/>
      <c r="T1373" s="71"/>
    </row>
    <row r="1374" spans="1:20" x14ac:dyDescent="0.15">
      <c r="A1374" s="68"/>
      <c r="B1374" s="81"/>
      <c r="C1374" s="70"/>
      <c r="D1374" s="70"/>
      <c r="E1374" s="69"/>
      <c r="F1374" s="70"/>
      <c r="G1374" s="70"/>
      <c r="H1374" s="70"/>
      <c r="I1374" s="70"/>
      <c r="J1374" s="69"/>
      <c r="K1374" s="71"/>
      <c r="L1374" s="72"/>
      <c r="M1374" s="73"/>
      <c r="N1374" s="74"/>
      <c r="O1374" s="74"/>
      <c r="P1374" s="73"/>
      <c r="Q1374" s="70"/>
      <c r="R1374" s="70"/>
      <c r="S1374" s="75"/>
      <c r="T1374" s="71"/>
    </row>
    <row r="1375" spans="1:20" x14ac:dyDescent="0.15">
      <c r="A1375" s="68"/>
      <c r="B1375" s="81"/>
      <c r="C1375" s="70"/>
      <c r="D1375" s="70"/>
      <c r="E1375" s="69"/>
      <c r="F1375" s="70"/>
      <c r="G1375" s="70"/>
      <c r="H1375" s="70"/>
      <c r="I1375" s="70"/>
      <c r="J1375" s="69"/>
      <c r="K1375" s="71"/>
      <c r="L1375" s="72"/>
      <c r="M1375" s="73"/>
      <c r="N1375" s="74"/>
      <c r="O1375" s="74"/>
      <c r="P1375" s="73"/>
      <c r="Q1375" s="70"/>
      <c r="R1375" s="70"/>
      <c r="S1375" s="75"/>
      <c r="T1375" s="71"/>
    </row>
    <row r="1376" spans="1:20" x14ac:dyDescent="0.15">
      <c r="A1376" s="68"/>
      <c r="B1376" s="81"/>
      <c r="C1376" s="70"/>
      <c r="D1376" s="70"/>
      <c r="E1376" s="69"/>
      <c r="F1376" s="70"/>
      <c r="G1376" s="70"/>
      <c r="H1376" s="70"/>
      <c r="I1376" s="70"/>
      <c r="J1376" s="69"/>
      <c r="K1376" s="71"/>
      <c r="L1376" s="72"/>
      <c r="M1376" s="73"/>
      <c r="N1376" s="74"/>
      <c r="O1376" s="74"/>
      <c r="P1376" s="73"/>
      <c r="Q1376" s="70"/>
      <c r="R1376" s="70"/>
      <c r="S1376" s="75"/>
      <c r="T1376" s="71"/>
    </row>
    <row r="1377" spans="1:20" x14ac:dyDescent="0.15">
      <c r="A1377" s="68"/>
      <c r="B1377" s="81"/>
      <c r="C1377" s="70"/>
      <c r="D1377" s="70"/>
      <c r="E1377" s="69"/>
      <c r="F1377" s="70"/>
      <c r="G1377" s="70"/>
      <c r="H1377" s="70"/>
      <c r="I1377" s="70"/>
      <c r="J1377" s="69"/>
      <c r="K1377" s="71"/>
      <c r="L1377" s="72"/>
      <c r="M1377" s="73"/>
      <c r="N1377" s="74"/>
      <c r="O1377" s="74"/>
      <c r="P1377" s="73"/>
      <c r="Q1377" s="70"/>
      <c r="R1377" s="70"/>
      <c r="S1377" s="75"/>
      <c r="T1377" s="71"/>
    </row>
    <row r="1378" spans="1:20" x14ac:dyDescent="0.15">
      <c r="A1378" s="68"/>
      <c r="B1378" s="81"/>
      <c r="C1378" s="70"/>
      <c r="D1378" s="70"/>
      <c r="E1378" s="69"/>
      <c r="F1378" s="70"/>
      <c r="G1378" s="70"/>
      <c r="H1378" s="70"/>
      <c r="I1378" s="70"/>
      <c r="J1378" s="69"/>
      <c r="K1378" s="71"/>
      <c r="L1378" s="72"/>
      <c r="M1378" s="73"/>
      <c r="N1378" s="74"/>
      <c r="O1378" s="74"/>
      <c r="P1378" s="73"/>
      <c r="Q1378" s="70"/>
      <c r="R1378" s="70"/>
      <c r="S1378" s="75"/>
      <c r="T1378" s="71"/>
    </row>
    <row r="1379" spans="1:20" x14ac:dyDescent="0.15">
      <c r="A1379" s="68"/>
      <c r="B1379" s="81"/>
      <c r="C1379" s="70"/>
      <c r="D1379" s="70"/>
      <c r="E1379" s="69"/>
      <c r="F1379" s="70"/>
      <c r="G1379" s="70"/>
      <c r="H1379" s="70"/>
      <c r="I1379" s="70"/>
      <c r="J1379" s="69"/>
      <c r="K1379" s="71"/>
      <c r="L1379" s="72"/>
      <c r="M1379" s="73"/>
      <c r="N1379" s="74"/>
      <c r="O1379" s="74"/>
      <c r="P1379" s="73"/>
      <c r="Q1379" s="70"/>
      <c r="R1379" s="70"/>
      <c r="S1379" s="75"/>
      <c r="T1379" s="71"/>
    </row>
    <row r="1380" spans="1:20" x14ac:dyDescent="0.15">
      <c r="A1380" s="68"/>
      <c r="B1380" s="81"/>
      <c r="C1380" s="70"/>
      <c r="D1380" s="70"/>
      <c r="E1380" s="69"/>
      <c r="F1380" s="70"/>
      <c r="G1380" s="70"/>
      <c r="H1380" s="70"/>
      <c r="I1380" s="70"/>
      <c r="J1380" s="69"/>
      <c r="K1380" s="71"/>
      <c r="L1380" s="72"/>
      <c r="M1380" s="73"/>
      <c r="N1380" s="74"/>
      <c r="O1380" s="74"/>
      <c r="P1380" s="73"/>
      <c r="Q1380" s="70"/>
      <c r="R1380" s="70"/>
      <c r="S1380" s="75"/>
      <c r="T1380" s="71"/>
    </row>
    <row r="1381" spans="1:20" x14ac:dyDescent="0.15">
      <c r="A1381" s="68"/>
      <c r="B1381" s="81"/>
      <c r="C1381" s="70"/>
      <c r="D1381" s="70"/>
      <c r="E1381" s="69"/>
      <c r="F1381" s="70"/>
      <c r="G1381" s="70"/>
      <c r="H1381" s="70"/>
      <c r="I1381" s="70"/>
      <c r="J1381" s="69"/>
      <c r="K1381" s="71"/>
      <c r="L1381" s="72"/>
      <c r="M1381" s="73"/>
      <c r="N1381" s="74"/>
      <c r="O1381" s="74"/>
      <c r="P1381" s="73"/>
      <c r="Q1381" s="70"/>
      <c r="R1381" s="70"/>
      <c r="S1381" s="75"/>
      <c r="T1381" s="71"/>
    </row>
    <row r="1382" spans="1:20" x14ac:dyDescent="0.15">
      <c r="A1382" s="68"/>
      <c r="B1382" s="81"/>
      <c r="C1382" s="70"/>
      <c r="D1382" s="70"/>
      <c r="E1382" s="69"/>
      <c r="F1382" s="70"/>
      <c r="G1382" s="70"/>
      <c r="H1382" s="70"/>
      <c r="I1382" s="70"/>
      <c r="J1382" s="69"/>
      <c r="K1382" s="71"/>
      <c r="L1382" s="72"/>
      <c r="M1382" s="73"/>
      <c r="N1382" s="74"/>
      <c r="O1382" s="74"/>
      <c r="P1382" s="73"/>
      <c r="Q1382" s="70"/>
      <c r="R1382" s="70"/>
      <c r="S1382" s="75"/>
      <c r="T1382" s="71"/>
    </row>
    <row r="1383" spans="1:20" x14ac:dyDescent="0.15">
      <c r="A1383" s="68"/>
      <c r="B1383" s="81"/>
      <c r="C1383" s="70"/>
      <c r="D1383" s="70"/>
      <c r="E1383" s="69"/>
      <c r="F1383" s="70"/>
      <c r="G1383" s="70"/>
      <c r="H1383" s="70"/>
      <c r="I1383" s="70"/>
      <c r="J1383" s="69"/>
      <c r="K1383" s="71"/>
      <c r="L1383" s="72"/>
      <c r="M1383" s="73"/>
      <c r="N1383" s="74"/>
      <c r="O1383" s="74"/>
      <c r="P1383" s="73"/>
      <c r="Q1383" s="70"/>
      <c r="R1383" s="70"/>
      <c r="S1383" s="75"/>
      <c r="T1383" s="71"/>
    </row>
    <row r="1384" spans="1:20" x14ac:dyDescent="0.15">
      <c r="A1384" s="68"/>
      <c r="B1384" s="81"/>
      <c r="C1384" s="70"/>
      <c r="D1384" s="70"/>
      <c r="E1384" s="69"/>
      <c r="F1384" s="70"/>
      <c r="G1384" s="70"/>
      <c r="H1384" s="70"/>
      <c r="I1384" s="70"/>
      <c r="J1384" s="69"/>
      <c r="K1384" s="71"/>
      <c r="L1384" s="72"/>
      <c r="M1384" s="73"/>
      <c r="N1384" s="74"/>
      <c r="O1384" s="74"/>
      <c r="P1384" s="73"/>
      <c r="Q1384" s="70"/>
      <c r="R1384" s="70"/>
      <c r="S1384" s="75"/>
      <c r="T1384" s="71"/>
    </row>
    <row r="1385" spans="1:20" x14ac:dyDescent="0.15">
      <c r="A1385" s="68"/>
      <c r="B1385" s="81"/>
      <c r="C1385" s="70"/>
      <c r="D1385" s="70"/>
      <c r="E1385" s="69"/>
      <c r="F1385" s="70"/>
      <c r="G1385" s="70"/>
      <c r="H1385" s="70"/>
      <c r="I1385" s="70"/>
      <c r="J1385" s="69"/>
      <c r="K1385" s="71"/>
      <c r="L1385" s="72"/>
      <c r="M1385" s="73"/>
      <c r="N1385" s="74"/>
      <c r="O1385" s="74"/>
      <c r="P1385" s="73"/>
      <c r="Q1385" s="70"/>
      <c r="R1385" s="70"/>
      <c r="S1385" s="75"/>
      <c r="T1385" s="71"/>
    </row>
    <row r="1386" spans="1:20" x14ac:dyDescent="0.15">
      <c r="A1386" s="68"/>
      <c r="B1386" s="81"/>
      <c r="C1386" s="70"/>
      <c r="D1386" s="70"/>
      <c r="E1386" s="69"/>
      <c r="F1386" s="70"/>
      <c r="G1386" s="70"/>
      <c r="H1386" s="70"/>
      <c r="I1386" s="70"/>
      <c r="J1386" s="69"/>
      <c r="K1386" s="71"/>
      <c r="L1386" s="72"/>
      <c r="M1386" s="73"/>
      <c r="N1386" s="74"/>
      <c r="O1386" s="74"/>
      <c r="P1386" s="73"/>
      <c r="Q1386" s="70"/>
      <c r="R1386" s="70"/>
      <c r="S1386" s="75"/>
      <c r="T1386" s="71"/>
    </row>
    <row r="1387" spans="1:20" x14ac:dyDescent="0.15">
      <c r="A1387" s="68"/>
      <c r="B1387" s="81"/>
      <c r="C1387" s="70"/>
      <c r="D1387" s="70"/>
      <c r="E1387" s="69"/>
      <c r="F1387" s="70"/>
      <c r="G1387" s="70"/>
      <c r="H1387" s="70"/>
      <c r="I1387" s="70"/>
      <c r="J1387" s="69"/>
      <c r="K1387" s="71"/>
      <c r="L1387" s="72"/>
      <c r="M1387" s="73"/>
      <c r="N1387" s="74"/>
      <c r="O1387" s="74"/>
      <c r="P1387" s="73"/>
      <c r="Q1387" s="70"/>
      <c r="R1387" s="70"/>
      <c r="S1387" s="75"/>
      <c r="T1387" s="71"/>
    </row>
    <row r="1388" spans="1:20" x14ac:dyDescent="0.15">
      <c r="A1388" s="68"/>
      <c r="B1388" s="81"/>
      <c r="C1388" s="70"/>
      <c r="D1388" s="70"/>
      <c r="E1388" s="69"/>
      <c r="F1388" s="70"/>
      <c r="G1388" s="70"/>
      <c r="H1388" s="70"/>
      <c r="I1388" s="70"/>
      <c r="J1388" s="69"/>
      <c r="K1388" s="71"/>
      <c r="L1388" s="72"/>
      <c r="M1388" s="73"/>
      <c r="N1388" s="74"/>
      <c r="O1388" s="74"/>
      <c r="P1388" s="73"/>
      <c r="Q1388" s="70"/>
      <c r="R1388" s="70"/>
      <c r="S1388" s="75"/>
      <c r="T1388" s="71"/>
    </row>
    <row r="1389" spans="1:20" x14ac:dyDescent="0.15">
      <c r="A1389" s="68"/>
      <c r="B1389" s="81"/>
      <c r="C1389" s="70"/>
      <c r="D1389" s="70"/>
      <c r="E1389" s="69"/>
      <c r="F1389" s="70"/>
      <c r="G1389" s="70"/>
      <c r="H1389" s="70"/>
      <c r="I1389" s="70"/>
      <c r="J1389" s="69"/>
      <c r="K1389" s="71"/>
      <c r="L1389" s="72"/>
      <c r="M1389" s="73"/>
      <c r="N1389" s="74"/>
      <c r="O1389" s="74"/>
      <c r="P1389" s="73"/>
      <c r="Q1389" s="70"/>
      <c r="R1389" s="70"/>
      <c r="S1389" s="75"/>
      <c r="T1389" s="71"/>
    </row>
    <row r="1390" spans="1:20" x14ac:dyDescent="0.15">
      <c r="A1390" s="68"/>
      <c r="B1390" s="81"/>
      <c r="C1390" s="70"/>
      <c r="D1390" s="70"/>
      <c r="E1390" s="69"/>
      <c r="F1390" s="70"/>
      <c r="G1390" s="70"/>
      <c r="H1390" s="70"/>
      <c r="I1390" s="70"/>
      <c r="J1390" s="69"/>
      <c r="K1390" s="71"/>
      <c r="L1390" s="72"/>
      <c r="M1390" s="73"/>
      <c r="N1390" s="74"/>
      <c r="O1390" s="74"/>
      <c r="P1390" s="73"/>
      <c r="Q1390" s="70"/>
      <c r="R1390" s="70"/>
      <c r="S1390" s="75"/>
      <c r="T1390" s="71"/>
    </row>
    <row r="1391" spans="1:20" x14ac:dyDescent="0.15">
      <c r="A1391" s="68"/>
      <c r="B1391" s="81"/>
      <c r="C1391" s="70"/>
      <c r="D1391" s="70"/>
      <c r="E1391" s="69"/>
      <c r="F1391" s="70"/>
      <c r="G1391" s="70"/>
      <c r="H1391" s="70"/>
      <c r="I1391" s="70"/>
      <c r="J1391" s="69"/>
      <c r="K1391" s="71"/>
      <c r="L1391" s="72"/>
      <c r="M1391" s="73"/>
      <c r="N1391" s="74"/>
      <c r="O1391" s="74"/>
      <c r="P1391" s="73"/>
      <c r="Q1391" s="70"/>
      <c r="R1391" s="70"/>
      <c r="S1391" s="75"/>
      <c r="T1391" s="71"/>
    </row>
    <row r="1392" spans="1:20" x14ac:dyDescent="0.15">
      <c r="A1392" s="68"/>
      <c r="B1392" s="81"/>
      <c r="C1392" s="70"/>
      <c r="D1392" s="70"/>
      <c r="E1392" s="69"/>
      <c r="F1392" s="70"/>
      <c r="G1392" s="70"/>
      <c r="H1392" s="70"/>
      <c r="I1392" s="70"/>
      <c r="J1392" s="69"/>
      <c r="K1392" s="71"/>
      <c r="L1392" s="72"/>
      <c r="M1392" s="73"/>
      <c r="N1392" s="74"/>
      <c r="O1392" s="74"/>
      <c r="P1392" s="73"/>
      <c r="Q1392" s="70"/>
      <c r="R1392" s="70"/>
      <c r="S1392" s="75"/>
      <c r="T1392" s="71"/>
    </row>
    <row r="1393" spans="1:20" x14ac:dyDescent="0.15">
      <c r="A1393" s="68"/>
      <c r="B1393" s="81"/>
      <c r="C1393" s="70"/>
      <c r="D1393" s="70"/>
      <c r="E1393" s="69"/>
      <c r="F1393" s="70"/>
      <c r="G1393" s="70"/>
      <c r="H1393" s="70"/>
      <c r="I1393" s="70"/>
      <c r="J1393" s="69"/>
      <c r="K1393" s="71"/>
      <c r="L1393" s="72"/>
      <c r="M1393" s="73"/>
      <c r="N1393" s="74"/>
      <c r="O1393" s="74"/>
      <c r="P1393" s="73"/>
      <c r="Q1393" s="70"/>
      <c r="R1393" s="70"/>
      <c r="S1393" s="75"/>
      <c r="T1393" s="71"/>
    </row>
    <row r="1394" spans="1:20" x14ac:dyDescent="0.15">
      <c r="A1394" s="68"/>
      <c r="B1394" s="81"/>
      <c r="C1394" s="70"/>
      <c r="D1394" s="70"/>
      <c r="E1394" s="69"/>
      <c r="F1394" s="70"/>
      <c r="G1394" s="70"/>
      <c r="H1394" s="70"/>
      <c r="I1394" s="70"/>
      <c r="J1394" s="69"/>
      <c r="K1394" s="71"/>
      <c r="L1394" s="72"/>
      <c r="M1394" s="73"/>
      <c r="N1394" s="74"/>
      <c r="O1394" s="74"/>
      <c r="P1394" s="73"/>
      <c r="Q1394" s="70"/>
      <c r="R1394" s="70"/>
      <c r="S1394" s="75"/>
      <c r="T1394" s="71"/>
    </row>
    <row r="1395" spans="1:20" x14ac:dyDescent="0.15">
      <c r="A1395" s="68"/>
      <c r="B1395" s="81"/>
      <c r="C1395" s="70"/>
      <c r="D1395" s="70"/>
      <c r="E1395" s="69"/>
      <c r="F1395" s="70"/>
      <c r="G1395" s="70"/>
      <c r="H1395" s="70"/>
      <c r="I1395" s="70"/>
      <c r="J1395" s="69"/>
      <c r="K1395" s="71"/>
      <c r="L1395" s="72"/>
      <c r="M1395" s="73"/>
      <c r="N1395" s="74"/>
      <c r="O1395" s="74"/>
      <c r="P1395" s="73"/>
      <c r="Q1395" s="70"/>
      <c r="R1395" s="70"/>
      <c r="S1395" s="75"/>
      <c r="T1395" s="71"/>
    </row>
    <row r="1396" spans="1:20" x14ac:dyDescent="0.15">
      <c r="A1396" s="68"/>
      <c r="B1396" s="81"/>
      <c r="C1396" s="70"/>
      <c r="D1396" s="70"/>
      <c r="E1396" s="69"/>
      <c r="F1396" s="70"/>
      <c r="G1396" s="70"/>
      <c r="H1396" s="70"/>
      <c r="I1396" s="70"/>
      <c r="J1396" s="69"/>
      <c r="K1396" s="71"/>
      <c r="L1396" s="72"/>
      <c r="M1396" s="73"/>
      <c r="N1396" s="74"/>
      <c r="O1396" s="74"/>
      <c r="P1396" s="73"/>
      <c r="Q1396" s="70"/>
      <c r="R1396" s="70"/>
      <c r="S1396" s="75"/>
      <c r="T1396" s="71"/>
    </row>
    <row r="1397" spans="1:20" x14ac:dyDescent="0.15">
      <c r="A1397" s="68"/>
      <c r="B1397" s="81"/>
      <c r="C1397" s="70"/>
      <c r="D1397" s="70"/>
      <c r="E1397" s="69"/>
      <c r="F1397" s="70"/>
      <c r="G1397" s="70"/>
      <c r="H1397" s="70"/>
      <c r="I1397" s="70"/>
      <c r="J1397" s="69"/>
      <c r="K1397" s="71"/>
      <c r="L1397" s="72"/>
      <c r="M1397" s="73"/>
      <c r="N1397" s="74"/>
      <c r="O1397" s="74"/>
      <c r="P1397" s="73"/>
      <c r="Q1397" s="70"/>
      <c r="R1397" s="70"/>
      <c r="S1397" s="75"/>
      <c r="T1397" s="71"/>
    </row>
    <row r="1398" spans="1:20" x14ac:dyDescent="0.15">
      <c r="A1398" s="68"/>
      <c r="B1398" s="81"/>
      <c r="C1398" s="70"/>
      <c r="D1398" s="70"/>
      <c r="E1398" s="69"/>
      <c r="F1398" s="70"/>
      <c r="G1398" s="70"/>
      <c r="H1398" s="70"/>
      <c r="I1398" s="70"/>
      <c r="J1398" s="69"/>
      <c r="K1398" s="71"/>
      <c r="L1398" s="72"/>
      <c r="M1398" s="73"/>
      <c r="N1398" s="74"/>
      <c r="O1398" s="74"/>
      <c r="P1398" s="73"/>
      <c r="Q1398" s="70"/>
      <c r="R1398" s="70"/>
      <c r="S1398" s="75"/>
      <c r="T1398" s="71"/>
    </row>
    <row r="1399" spans="1:20" x14ac:dyDescent="0.15">
      <c r="A1399" s="68"/>
      <c r="B1399" s="81"/>
      <c r="C1399" s="70"/>
      <c r="D1399" s="70"/>
      <c r="E1399" s="69"/>
      <c r="F1399" s="70"/>
      <c r="G1399" s="70"/>
      <c r="H1399" s="70"/>
      <c r="I1399" s="70"/>
      <c r="J1399" s="69"/>
      <c r="K1399" s="71"/>
      <c r="L1399" s="72"/>
      <c r="M1399" s="73"/>
      <c r="N1399" s="74"/>
      <c r="O1399" s="74"/>
      <c r="P1399" s="73"/>
      <c r="Q1399" s="70"/>
      <c r="R1399" s="70"/>
      <c r="S1399" s="75"/>
      <c r="T1399" s="71"/>
    </row>
    <row r="1400" spans="1:20" x14ac:dyDescent="0.15">
      <c r="A1400" s="68"/>
      <c r="B1400" s="81"/>
      <c r="C1400" s="70"/>
      <c r="D1400" s="70"/>
      <c r="E1400" s="69"/>
      <c r="F1400" s="70"/>
      <c r="G1400" s="70"/>
      <c r="H1400" s="70"/>
      <c r="I1400" s="70"/>
      <c r="J1400" s="69"/>
      <c r="K1400" s="71"/>
      <c r="L1400" s="72"/>
      <c r="M1400" s="73"/>
      <c r="N1400" s="74"/>
      <c r="O1400" s="74"/>
      <c r="P1400" s="73"/>
      <c r="Q1400" s="70"/>
      <c r="R1400" s="70"/>
      <c r="S1400" s="75"/>
      <c r="T1400" s="71"/>
    </row>
    <row r="1401" spans="1:20" x14ac:dyDescent="0.15">
      <c r="A1401" s="68"/>
      <c r="B1401" s="81"/>
      <c r="C1401" s="70"/>
      <c r="D1401" s="70"/>
      <c r="E1401" s="69"/>
      <c r="F1401" s="70"/>
      <c r="G1401" s="70"/>
      <c r="H1401" s="70"/>
      <c r="I1401" s="70"/>
      <c r="J1401" s="69"/>
      <c r="K1401" s="71"/>
      <c r="L1401" s="72"/>
      <c r="M1401" s="73"/>
      <c r="N1401" s="74"/>
      <c r="O1401" s="74"/>
      <c r="P1401" s="73"/>
      <c r="Q1401" s="70"/>
      <c r="R1401" s="70"/>
      <c r="S1401" s="75"/>
      <c r="T1401" s="71"/>
    </row>
    <row r="1402" spans="1:20" x14ac:dyDescent="0.15">
      <c r="A1402" s="68"/>
      <c r="B1402" s="81"/>
      <c r="C1402" s="70"/>
      <c r="D1402" s="70"/>
      <c r="E1402" s="69"/>
      <c r="F1402" s="70"/>
      <c r="G1402" s="70"/>
      <c r="H1402" s="70"/>
      <c r="I1402" s="70"/>
      <c r="J1402" s="69"/>
      <c r="K1402" s="71"/>
      <c r="L1402" s="72"/>
      <c r="M1402" s="73"/>
      <c r="N1402" s="74"/>
      <c r="O1402" s="74"/>
      <c r="P1402" s="73"/>
      <c r="Q1402" s="70"/>
      <c r="R1402" s="70"/>
      <c r="S1402" s="75"/>
      <c r="T1402" s="71"/>
    </row>
    <row r="1403" spans="1:20" x14ac:dyDescent="0.15">
      <c r="A1403" s="68"/>
      <c r="B1403" s="81"/>
      <c r="C1403" s="70"/>
      <c r="D1403" s="70"/>
      <c r="E1403" s="69"/>
      <c r="F1403" s="70"/>
      <c r="G1403" s="70"/>
      <c r="H1403" s="70"/>
      <c r="I1403" s="70"/>
      <c r="J1403" s="69"/>
      <c r="K1403" s="71"/>
      <c r="L1403" s="72"/>
      <c r="M1403" s="73"/>
      <c r="N1403" s="74"/>
      <c r="O1403" s="74"/>
      <c r="P1403" s="73"/>
      <c r="Q1403" s="70"/>
      <c r="R1403" s="70"/>
      <c r="S1403" s="75"/>
      <c r="T1403" s="71"/>
    </row>
    <row r="1404" spans="1:20" x14ac:dyDescent="0.15">
      <c r="A1404" s="68"/>
      <c r="B1404" s="81"/>
      <c r="C1404" s="70"/>
      <c r="D1404" s="70"/>
      <c r="E1404" s="69"/>
      <c r="F1404" s="70"/>
      <c r="G1404" s="70"/>
      <c r="H1404" s="70"/>
      <c r="I1404" s="70"/>
      <c r="J1404" s="69"/>
      <c r="K1404" s="71"/>
      <c r="L1404" s="72"/>
      <c r="M1404" s="73"/>
      <c r="N1404" s="74"/>
      <c r="O1404" s="74"/>
      <c r="P1404" s="73"/>
      <c r="Q1404" s="70"/>
      <c r="R1404" s="70"/>
      <c r="S1404" s="75"/>
      <c r="T1404" s="71"/>
    </row>
    <row r="1405" spans="1:20" x14ac:dyDescent="0.15">
      <c r="A1405" s="68"/>
      <c r="B1405" s="81"/>
      <c r="C1405" s="70"/>
      <c r="D1405" s="70"/>
      <c r="E1405" s="69"/>
      <c r="F1405" s="70"/>
      <c r="G1405" s="70"/>
      <c r="H1405" s="70"/>
      <c r="I1405" s="70"/>
      <c r="J1405" s="69"/>
      <c r="K1405" s="71"/>
      <c r="L1405" s="72"/>
      <c r="M1405" s="73"/>
      <c r="N1405" s="74"/>
      <c r="O1405" s="74"/>
      <c r="P1405" s="73"/>
      <c r="Q1405" s="70"/>
      <c r="R1405" s="70"/>
      <c r="S1405" s="75"/>
      <c r="T1405" s="71"/>
    </row>
    <row r="1406" spans="1:20" x14ac:dyDescent="0.15">
      <c r="A1406" s="68"/>
      <c r="B1406" s="81"/>
      <c r="C1406" s="70"/>
      <c r="D1406" s="70"/>
      <c r="E1406" s="69"/>
      <c r="F1406" s="70"/>
      <c r="G1406" s="70"/>
      <c r="H1406" s="70"/>
      <c r="I1406" s="70"/>
      <c r="J1406" s="69"/>
      <c r="K1406" s="71"/>
      <c r="L1406" s="72"/>
      <c r="M1406" s="73"/>
      <c r="N1406" s="74"/>
      <c r="O1406" s="74"/>
      <c r="P1406" s="73"/>
      <c r="Q1406" s="70"/>
      <c r="R1406" s="70"/>
      <c r="S1406" s="75"/>
      <c r="T1406" s="71"/>
    </row>
    <row r="1407" spans="1:20" x14ac:dyDescent="0.15">
      <c r="A1407" s="68"/>
      <c r="B1407" s="81"/>
      <c r="C1407" s="70"/>
      <c r="D1407" s="70"/>
      <c r="E1407" s="69"/>
      <c r="F1407" s="70"/>
      <c r="G1407" s="70"/>
      <c r="H1407" s="70"/>
      <c r="I1407" s="70"/>
      <c r="J1407" s="69"/>
      <c r="K1407" s="71"/>
      <c r="L1407" s="72"/>
      <c r="M1407" s="73"/>
      <c r="N1407" s="74"/>
      <c r="O1407" s="74"/>
      <c r="P1407" s="73"/>
      <c r="Q1407" s="70"/>
      <c r="R1407" s="70"/>
      <c r="S1407" s="75"/>
      <c r="T1407" s="71"/>
    </row>
    <row r="1408" spans="1:20" x14ac:dyDescent="0.15">
      <c r="A1408" s="68"/>
      <c r="B1408" s="81"/>
      <c r="C1408" s="70"/>
      <c r="D1408" s="70"/>
      <c r="E1408" s="69"/>
      <c r="F1408" s="70"/>
      <c r="G1408" s="70"/>
      <c r="H1408" s="70"/>
      <c r="I1408" s="70"/>
      <c r="J1408" s="69"/>
      <c r="K1408" s="71"/>
      <c r="L1408" s="72"/>
      <c r="M1408" s="73"/>
      <c r="N1408" s="74"/>
      <c r="O1408" s="74"/>
      <c r="P1408" s="73"/>
      <c r="Q1408" s="70"/>
      <c r="R1408" s="70"/>
      <c r="S1408" s="75"/>
      <c r="T1408" s="71"/>
    </row>
    <row r="1409" spans="1:20" x14ac:dyDescent="0.15">
      <c r="A1409" s="68"/>
      <c r="B1409" s="81"/>
      <c r="C1409" s="70"/>
      <c r="D1409" s="70"/>
      <c r="E1409" s="69"/>
      <c r="F1409" s="70"/>
      <c r="G1409" s="70"/>
      <c r="H1409" s="70"/>
      <c r="I1409" s="70"/>
      <c r="J1409" s="69"/>
      <c r="K1409" s="71"/>
      <c r="L1409" s="72"/>
      <c r="M1409" s="73"/>
      <c r="N1409" s="74"/>
      <c r="O1409" s="74"/>
      <c r="P1409" s="73"/>
      <c r="Q1409" s="70"/>
      <c r="R1409" s="70"/>
      <c r="S1409" s="75"/>
      <c r="T1409" s="71"/>
    </row>
    <row r="1410" spans="1:20" x14ac:dyDescent="0.15">
      <c r="A1410" s="68"/>
      <c r="B1410" s="81"/>
      <c r="C1410" s="70"/>
      <c r="D1410" s="70"/>
      <c r="E1410" s="69"/>
      <c r="F1410" s="70"/>
      <c r="G1410" s="70"/>
      <c r="H1410" s="70"/>
      <c r="I1410" s="70"/>
      <c r="J1410" s="69"/>
      <c r="K1410" s="71"/>
      <c r="L1410" s="72"/>
      <c r="M1410" s="73"/>
      <c r="N1410" s="74"/>
      <c r="O1410" s="74"/>
      <c r="P1410" s="73"/>
      <c r="Q1410" s="70"/>
      <c r="R1410" s="70"/>
      <c r="S1410" s="75"/>
      <c r="T1410" s="71"/>
    </row>
    <row r="1411" spans="1:20" x14ac:dyDescent="0.15">
      <c r="A1411" s="68"/>
      <c r="B1411" s="81"/>
      <c r="C1411" s="70"/>
      <c r="D1411" s="70"/>
      <c r="E1411" s="69"/>
      <c r="F1411" s="70"/>
      <c r="G1411" s="70"/>
      <c r="H1411" s="70"/>
      <c r="I1411" s="70"/>
      <c r="J1411" s="69"/>
      <c r="K1411" s="71"/>
      <c r="L1411" s="72"/>
      <c r="M1411" s="73"/>
      <c r="N1411" s="74"/>
      <c r="O1411" s="74"/>
      <c r="P1411" s="73"/>
      <c r="Q1411" s="70"/>
      <c r="R1411" s="70"/>
      <c r="S1411" s="75"/>
      <c r="T1411" s="71"/>
    </row>
    <row r="1412" spans="1:20" x14ac:dyDescent="0.15">
      <c r="A1412" s="68"/>
      <c r="B1412" s="81"/>
      <c r="C1412" s="70"/>
      <c r="D1412" s="70"/>
      <c r="E1412" s="69"/>
      <c r="F1412" s="70"/>
      <c r="G1412" s="70"/>
      <c r="H1412" s="70"/>
      <c r="I1412" s="70"/>
      <c r="J1412" s="69"/>
      <c r="K1412" s="71"/>
      <c r="L1412" s="72"/>
      <c r="M1412" s="73"/>
      <c r="N1412" s="74"/>
      <c r="O1412" s="74"/>
      <c r="P1412" s="73"/>
      <c r="Q1412" s="70"/>
      <c r="R1412" s="70"/>
      <c r="S1412" s="75"/>
      <c r="T1412" s="71"/>
    </row>
    <row r="1413" spans="1:20" x14ac:dyDescent="0.15">
      <c r="A1413" s="68"/>
      <c r="B1413" s="81"/>
      <c r="C1413" s="70"/>
      <c r="D1413" s="70"/>
      <c r="E1413" s="69"/>
      <c r="F1413" s="70"/>
      <c r="G1413" s="70"/>
      <c r="H1413" s="70"/>
      <c r="I1413" s="70"/>
      <c r="J1413" s="69"/>
      <c r="K1413" s="71"/>
      <c r="L1413" s="72"/>
      <c r="M1413" s="73"/>
      <c r="N1413" s="74"/>
      <c r="O1413" s="74"/>
      <c r="P1413" s="73"/>
      <c r="Q1413" s="70"/>
      <c r="R1413" s="70"/>
      <c r="S1413" s="75"/>
      <c r="T1413" s="71"/>
    </row>
    <row r="1414" spans="1:20" x14ac:dyDescent="0.15">
      <c r="A1414" s="68"/>
      <c r="B1414" s="81"/>
      <c r="C1414" s="70"/>
      <c r="D1414" s="70"/>
      <c r="E1414" s="69"/>
      <c r="F1414" s="70"/>
      <c r="G1414" s="70"/>
      <c r="H1414" s="70"/>
      <c r="I1414" s="70"/>
      <c r="J1414" s="69"/>
      <c r="K1414" s="71"/>
      <c r="L1414" s="72"/>
      <c r="M1414" s="73"/>
      <c r="N1414" s="74"/>
      <c r="O1414" s="74"/>
      <c r="P1414" s="73"/>
      <c r="Q1414" s="70"/>
      <c r="R1414" s="70"/>
      <c r="S1414" s="75"/>
      <c r="T1414" s="71"/>
    </row>
    <row r="1415" spans="1:20" x14ac:dyDescent="0.15">
      <c r="A1415" s="68"/>
      <c r="B1415" s="81"/>
      <c r="C1415" s="70"/>
      <c r="D1415" s="70"/>
      <c r="E1415" s="69"/>
      <c r="F1415" s="70"/>
      <c r="G1415" s="70"/>
      <c r="H1415" s="70"/>
      <c r="I1415" s="70"/>
      <c r="J1415" s="69"/>
      <c r="K1415" s="71"/>
      <c r="L1415" s="72"/>
      <c r="M1415" s="73"/>
      <c r="N1415" s="74"/>
      <c r="O1415" s="74"/>
      <c r="P1415" s="73"/>
      <c r="Q1415" s="70"/>
      <c r="R1415" s="70"/>
      <c r="S1415" s="75"/>
      <c r="T1415" s="71"/>
    </row>
    <row r="1416" spans="1:20" x14ac:dyDescent="0.15">
      <c r="A1416" s="68"/>
      <c r="B1416" s="81"/>
      <c r="C1416" s="70"/>
      <c r="D1416" s="70"/>
      <c r="E1416" s="69"/>
      <c r="F1416" s="70"/>
      <c r="G1416" s="70"/>
      <c r="H1416" s="70"/>
      <c r="I1416" s="70"/>
      <c r="J1416" s="69"/>
      <c r="K1416" s="71"/>
      <c r="L1416" s="72"/>
      <c r="M1416" s="73"/>
      <c r="N1416" s="74"/>
      <c r="O1416" s="74"/>
      <c r="P1416" s="73"/>
      <c r="Q1416" s="70"/>
      <c r="R1416" s="70"/>
      <c r="S1416" s="75"/>
      <c r="T1416" s="71"/>
    </row>
    <row r="1417" spans="1:20" x14ac:dyDescent="0.15">
      <c r="A1417" s="68"/>
      <c r="B1417" s="81"/>
      <c r="C1417" s="70"/>
      <c r="D1417" s="70"/>
      <c r="E1417" s="69"/>
      <c r="F1417" s="70"/>
      <c r="G1417" s="70"/>
      <c r="H1417" s="70"/>
      <c r="I1417" s="70"/>
      <c r="J1417" s="69"/>
      <c r="K1417" s="71"/>
      <c r="L1417" s="72"/>
      <c r="M1417" s="73"/>
      <c r="N1417" s="74"/>
      <c r="O1417" s="74"/>
      <c r="P1417" s="73"/>
      <c r="Q1417" s="70"/>
      <c r="R1417" s="70"/>
      <c r="S1417" s="75"/>
      <c r="T1417" s="71"/>
    </row>
    <row r="1418" spans="1:20" x14ac:dyDescent="0.15">
      <c r="A1418" s="68"/>
      <c r="B1418" s="81"/>
      <c r="C1418" s="70"/>
      <c r="D1418" s="70"/>
      <c r="E1418" s="69"/>
      <c r="F1418" s="70"/>
      <c r="G1418" s="70"/>
      <c r="H1418" s="70"/>
      <c r="I1418" s="70"/>
      <c r="J1418" s="69"/>
      <c r="K1418" s="71"/>
      <c r="L1418" s="72"/>
      <c r="M1418" s="73"/>
      <c r="N1418" s="74"/>
      <c r="O1418" s="74"/>
      <c r="P1418" s="73"/>
      <c r="Q1418" s="70"/>
      <c r="R1418" s="70"/>
      <c r="S1418" s="75"/>
      <c r="T1418" s="71"/>
    </row>
    <row r="1419" spans="1:20" x14ac:dyDescent="0.15">
      <c r="A1419" s="68"/>
      <c r="B1419" s="81"/>
      <c r="C1419" s="70"/>
      <c r="D1419" s="70"/>
      <c r="E1419" s="69"/>
      <c r="F1419" s="70"/>
      <c r="G1419" s="70"/>
      <c r="H1419" s="70"/>
      <c r="I1419" s="70"/>
      <c r="J1419" s="69"/>
      <c r="K1419" s="71"/>
      <c r="L1419" s="72"/>
      <c r="M1419" s="73"/>
      <c r="N1419" s="74"/>
      <c r="O1419" s="74"/>
      <c r="P1419" s="73"/>
      <c r="Q1419" s="70"/>
      <c r="R1419" s="70"/>
      <c r="S1419" s="75"/>
      <c r="T1419" s="71"/>
    </row>
    <row r="1420" spans="1:20" x14ac:dyDescent="0.15">
      <c r="A1420" s="68"/>
      <c r="B1420" s="81"/>
      <c r="C1420" s="70"/>
      <c r="D1420" s="70"/>
      <c r="E1420" s="69"/>
      <c r="F1420" s="70"/>
      <c r="G1420" s="70"/>
      <c r="H1420" s="70"/>
      <c r="I1420" s="70"/>
      <c r="J1420" s="69"/>
      <c r="K1420" s="71"/>
      <c r="L1420" s="72"/>
      <c r="M1420" s="73"/>
      <c r="N1420" s="74"/>
      <c r="O1420" s="74"/>
      <c r="P1420" s="73"/>
      <c r="Q1420" s="70"/>
      <c r="R1420" s="70"/>
      <c r="S1420" s="75"/>
      <c r="T1420" s="71"/>
    </row>
    <row r="1421" spans="1:20" x14ac:dyDescent="0.15">
      <c r="A1421" s="68"/>
      <c r="B1421" s="81"/>
      <c r="C1421" s="70"/>
      <c r="D1421" s="70"/>
      <c r="E1421" s="69"/>
      <c r="F1421" s="70"/>
      <c r="G1421" s="70"/>
      <c r="H1421" s="70"/>
      <c r="I1421" s="70"/>
      <c r="J1421" s="69"/>
      <c r="K1421" s="71"/>
      <c r="L1421" s="72"/>
      <c r="M1421" s="73"/>
      <c r="N1421" s="74"/>
      <c r="O1421" s="74"/>
      <c r="P1421" s="73"/>
      <c r="Q1421" s="70"/>
      <c r="R1421" s="70"/>
      <c r="S1421" s="75"/>
      <c r="T1421" s="71"/>
    </row>
    <row r="1422" spans="1:20" x14ac:dyDescent="0.15">
      <c r="A1422" s="68"/>
      <c r="B1422" s="81"/>
      <c r="C1422" s="70"/>
      <c r="D1422" s="70"/>
      <c r="E1422" s="69"/>
      <c r="F1422" s="70"/>
      <c r="G1422" s="70"/>
      <c r="H1422" s="70"/>
      <c r="I1422" s="70"/>
      <c r="J1422" s="69"/>
      <c r="K1422" s="71"/>
      <c r="L1422" s="72"/>
      <c r="M1422" s="73"/>
      <c r="N1422" s="74"/>
      <c r="O1422" s="74"/>
      <c r="P1422" s="73"/>
      <c r="Q1422" s="70"/>
      <c r="R1422" s="70"/>
      <c r="S1422" s="75"/>
      <c r="T1422" s="71"/>
    </row>
    <row r="1423" spans="1:20" x14ac:dyDescent="0.15">
      <c r="A1423" s="68"/>
      <c r="B1423" s="81"/>
      <c r="C1423" s="70"/>
      <c r="D1423" s="70"/>
      <c r="E1423" s="69"/>
      <c r="F1423" s="70"/>
      <c r="G1423" s="70"/>
      <c r="H1423" s="70"/>
      <c r="I1423" s="70"/>
      <c r="J1423" s="69"/>
      <c r="K1423" s="71"/>
      <c r="L1423" s="72"/>
      <c r="M1423" s="73"/>
      <c r="N1423" s="74"/>
      <c r="O1423" s="74"/>
      <c r="P1423" s="73"/>
      <c r="Q1423" s="70"/>
      <c r="R1423" s="70"/>
      <c r="S1423" s="75"/>
      <c r="T1423" s="71"/>
    </row>
    <row r="1424" spans="1:20" x14ac:dyDescent="0.15">
      <c r="A1424" s="68"/>
      <c r="B1424" s="81"/>
      <c r="C1424" s="70"/>
      <c r="D1424" s="70"/>
      <c r="E1424" s="69"/>
      <c r="F1424" s="70"/>
      <c r="G1424" s="70"/>
      <c r="H1424" s="70"/>
      <c r="I1424" s="70"/>
      <c r="J1424" s="69"/>
      <c r="K1424" s="71"/>
      <c r="L1424" s="72"/>
      <c r="M1424" s="73"/>
      <c r="N1424" s="74"/>
      <c r="O1424" s="74"/>
      <c r="P1424" s="73"/>
      <c r="Q1424" s="70"/>
      <c r="R1424" s="70"/>
      <c r="S1424" s="75"/>
      <c r="T1424" s="71"/>
    </row>
    <row r="1425" spans="1:20" x14ac:dyDescent="0.15">
      <c r="A1425" s="68"/>
      <c r="B1425" s="81"/>
      <c r="C1425" s="70"/>
      <c r="D1425" s="70"/>
      <c r="E1425" s="69"/>
      <c r="F1425" s="70"/>
      <c r="G1425" s="70"/>
      <c r="H1425" s="70"/>
      <c r="I1425" s="70"/>
      <c r="J1425" s="69"/>
      <c r="K1425" s="71"/>
      <c r="L1425" s="72"/>
      <c r="M1425" s="73"/>
      <c r="N1425" s="74"/>
      <c r="O1425" s="74"/>
      <c r="P1425" s="73"/>
      <c r="Q1425" s="70"/>
      <c r="R1425" s="70"/>
      <c r="S1425" s="75"/>
      <c r="T1425" s="71"/>
    </row>
    <row r="1426" spans="1:20" x14ac:dyDescent="0.15">
      <c r="A1426" s="68"/>
      <c r="B1426" s="81"/>
      <c r="C1426" s="70"/>
      <c r="D1426" s="70"/>
      <c r="E1426" s="69"/>
      <c r="F1426" s="70"/>
      <c r="G1426" s="70"/>
      <c r="H1426" s="70"/>
      <c r="I1426" s="70"/>
      <c r="J1426" s="69"/>
      <c r="K1426" s="71"/>
      <c r="L1426" s="72"/>
      <c r="M1426" s="73"/>
      <c r="N1426" s="74"/>
      <c r="O1426" s="74"/>
      <c r="P1426" s="73"/>
      <c r="Q1426" s="70"/>
      <c r="R1426" s="70"/>
      <c r="S1426" s="75"/>
      <c r="T1426" s="71"/>
    </row>
    <row r="1427" spans="1:20" x14ac:dyDescent="0.15">
      <c r="A1427" s="68"/>
      <c r="B1427" s="81"/>
      <c r="C1427" s="70"/>
      <c r="D1427" s="70"/>
      <c r="E1427" s="69"/>
      <c r="F1427" s="70"/>
      <c r="G1427" s="70"/>
      <c r="H1427" s="70"/>
      <c r="I1427" s="70"/>
      <c r="J1427" s="69"/>
      <c r="K1427" s="71"/>
      <c r="L1427" s="72"/>
      <c r="M1427" s="73"/>
      <c r="N1427" s="74"/>
      <c r="O1427" s="74"/>
      <c r="P1427" s="73"/>
      <c r="Q1427" s="70"/>
      <c r="R1427" s="70"/>
      <c r="S1427" s="75"/>
      <c r="T1427" s="71"/>
    </row>
    <row r="1428" spans="1:20" x14ac:dyDescent="0.15">
      <c r="A1428" s="68"/>
      <c r="B1428" s="81"/>
      <c r="C1428" s="70"/>
      <c r="D1428" s="70"/>
      <c r="E1428" s="69"/>
      <c r="F1428" s="70"/>
      <c r="G1428" s="70"/>
      <c r="H1428" s="70"/>
      <c r="I1428" s="70"/>
      <c r="J1428" s="69"/>
      <c r="K1428" s="71"/>
      <c r="L1428" s="72"/>
      <c r="M1428" s="73"/>
      <c r="N1428" s="74"/>
      <c r="O1428" s="74"/>
      <c r="P1428" s="73"/>
      <c r="Q1428" s="70"/>
      <c r="R1428" s="70"/>
      <c r="S1428" s="75"/>
      <c r="T1428" s="71"/>
    </row>
    <row r="1429" spans="1:20" x14ac:dyDescent="0.15">
      <c r="A1429" s="68"/>
      <c r="B1429" s="81"/>
      <c r="C1429" s="70"/>
      <c r="D1429" s="70"/>
      <c r="E1429" s="69"/>
      <c r="F1429" s="70"/>
      <c r="G1429" s="70"/>
      <c r="H1429" s="70"/>
      <c r="I1429" s="70"/>
      <c r="J1429" s="69"/>
      <c r="K1429" s="71"/>
      <c r="L1429" s="72"/>
      <c r="M1429" s="73"/>
      <c r="N1429" s="74"/>
      <c r="O1429" s="74"/>
      <c r="P1429" s="73"/>
      <c r="Q1429" s="70"/>
      <c r="R1429" s="70"/>
      <c r="S1429" s="75"/>
      <c r="T1429" s="71"/>
    </row>
    <row r="1430" spans="1:20" x14ac:dyDescent="0.15">
      <c r="A1430" s="68"/>
      <c r="B1430" s="81"/>
      <c r="C1430" s="70"/>
      <c r="D1430" s="70"/>
      <c r="E1430" s="69"/>
      <c r="F1430" s="70"/>
      <c r="G1430" s="70"/>
      <c r="H1430" s="70"/>
      <c r="I1430" s="70"/>
      <c r="J1430" s="69"/>
      <c r="K1430" s="71"/>
      <c r="L1430" s="72"/>
      <c r="M1430" s="73"/>
      <c r="N1430" s="74"/>
      <c r="O1430" s="74"/>
      <c r="P1430" s="73"/>
      <c r="Q1430" s="70"/>
      <c r="R1430" s="70"/>
      <c r="S1430" s="75"/>
      <c r="T1430" s="71"/>
    </row>
    <row r="1431" spans="1:20" x14ac:dyDescent="0.15">
      <c r="A1431" s="68"/>
      <c r="B1431" s="81"/>
      <c r="C1431" s="70"/>
      <c r="D1431" s="70"/>
      <c r="E1431" s="69"/>
      <c r="F1431" s="70"/>
      <c r="G1431" s="70"/>
      <c r="H1431" s="70"/>
      <c r="I1431" s="70"/>
      <c r="J1431" s="69"/>
      <c r="K1431" s="71"/>
      <c r="L1431" s="72"/>
      <c r="M1431" s="73"/>
      <c r="N1431" s="74"/>
      <c r="O1431" s="74"/>
      <c r="P1431" s="73"/>
      <c r="Q1431" s="70"/>
      <c r="R1431" s="70"/>
      <c r="S1431" s="75"/>
      <c r="T1431" s="71"/>
    </row>
    <row r="1432" spans="1:20" x14ac:dyDescent="0.15">
      <c r="A1432" s="68"/>
      <c r="B1432" s="81"/>
      <c r="C1432" s="70"/>
      <c r="D1432" s="70"/>
      <c r="E1432" s="69"/>
      <c r="F1432" s="70"/>
      <c r="G1432" s="70"/>
      <c r="H1432" s="70"/>
      <c r="I1432" s="70"/>
      <c r="J1432" s="69"/>
      <c r="K1432" s="71"/>
      <c r="L1432" s="72"/>
      <c r="M1432" s="73"/>
      <c r="N1432" s="74"/>
      <c r="O1432" s="74"/>
      <c r="P1432" s="73"/>
      <c r="Q1432" s="70"/>
      <c r="R1432" s="70"/>
      <c r="S1432" s="75"/>
      <c r="T1432" s="71"/>
    </row>
    <row r="1433" spans="1:20" x14ac:dyDescent="0.15">
      <c r="A1433" s="68"/>
      <c r="B1433" s="81"/>
      <c r="C1433" s="70"/>
      <c r="D1433" s="70"/>
      <c r="E1433" s="69"/>
      <c r="F1433" s="70"/>
      <c r="G1433" s="70"/>
      <c r="H1433" s="70"/>
      <c r="I1433" s="70"/>
      <c r="J1433" s="69"/>
      <c r="K1433" s="71"/>
      <c r="L1433" s="72"/>
      <c r="M1433" s="73"/>
      <c r="N1433" s="74"/>
      <c r="O1433" s="74"/>
      <c r="P1433" s="73"/>
      <c r="Q1433" s="70"/>
      <c r="R1433" s="70"/>
      <c r="S1433" s="75"/>
      <c r="T1433" s="71"/>
    </row>
    <row r="1434" spans="1:20" x14ac:dyDescent="0.15">
      <c r="A1434" s="68"/>
      <c r="B1434" s="81"/>
      <c r="C1434" s="70"/>
      <c r="D1434" s="70"/>
      <c r="E1434" s="69"/>
      <c r="F1434" s="70"/>
      <c r="G1434" s="70"/>
      <c r="H1434" s="70"/>
      <c r="I1434" s="70"/>
      <c r="J1434" s="69"/>
      <c r="K1434" s="71"/>
      <c r="L1434" s="72"/>
      <c r="M1434" s="73"/>
      <c r="N1434" s="74"/>
      <c r="O1434" s="74"/>
      <c r="P1434" s="73"/>
      <c r="Q1434" s="70"/>
      <c r="R1434" s="70"/>
      <c r="S1434" s="75"/>
      <c r="T1434" s="71"/>
    </row>
    <row r="1435" spans="1:20" x14ac:dyDescent="0.15">
      <c r="A1435" s="68"/>
      <c r="B1435" s="81"/>
      <c r="C1435" s="70"/>
      <c r="D1435" s="70"/>
      <c r="E1435" s="69"/>
      <c r="F1435" s="70"/>
      <c r="G1435" s="70"/>
      <c r="H1435" s="70"/>
      <c r="I1435" s="70"/>
      <c r="J1435" s="69"/>
      <c r="K1435" s="71"/>
      <c r="L1435" s="72"/>
      <c r="M1435" s="73"/>
      <c r="N1435" s="74"/>
      <c r="O1435" s="74"/>
      <c r="P1435" s="73"/>
      <c r="Q1435" s="70"/>
      <c r="R1435" s="70"/>
      <c r="S1435" s="75"/>
      <c r="T1435" s="71"/>
    </row>
    <row r="1436" spans="1:20" x14ac:dyDescent="0.15">
      <c r="A1436" s="68"/>
      <c r="B1436" s="81"/>
      <c r="C1436" s="70"/>
      <c r="D1436" s="70"/>
      <c r="E1436" s="69"/>
      <c r="F1436" s="70"/>
      <c r="G1436" s="70"/>
      <c r="H1436" s="70"/>
      <c r="I1436" s="70"/>
      <c r="J1436" s="69"/>
      <c r="K1436" s="71"/>
      <c r="L1436" s="72"/>
      <c r="M1436" s="73"/>
      <c r="N1436" s="74"/>
      <c r="O1436" s="74"/>
      <c r="P1436" s="73"/>
      <c r="Q1436" s="70"/>
      <c r="R1436" s="70"/>
      <c r="S1436" s="75"/>
      <c r="T1436" s="71"/>
    </row>
    <row r="1437" spans="1:20" x14ac:dyDescent="0.15">
      <c r="A1437" s="68"/>
      <c r="B1437" s="81"/>
      <c r="C1437" s="70"/>
      <c r="D1437" s="70"/>
      <c r="E1437" s="69"/>
      <c r="F1437" s="70"/>
      <c r="G1437" s="70"/>
      <c r="H1437" s="70"/>
      <c r="I1437" s="70"/>
      <c r="J1437" s="69"/>
      <c r="K1437" s="71"/>
      <c r="L1437" s="72"/>
      <c r="M1437" s="73"/>
      <c r="N1437" s="74"/>
      <c r="O1437" s="74"/>
      <c r="P1437" s="73"/>
      <c r="Q1437" s="70"/>
      <c r="R1437" s="70"/>
      <c r="S1437" s="75"/>
      <c r="T1437" s="71"/>
    </row>
    <row r="1438" spans="1:20" x14ac:dyDescent="0.15">
      <c r="A1438" s="68"/>
      <c r="B1438" s="81"/>
      <c r="C1438" s="70"/>
      <c r="D1438" s="70"/>
      <c r="E1438" s="69"/>
      <c r="F1438" s="70"/>
      <c r="G1438" s="70"/>
      <c r="H1438" s="70"/>
      <c r="I1438" s="70"/>
      <c r="J1438" s="69"/>
      <c r="K1438" s="71"/>
      <c r="L1438" s="72"/>
      <c r="M1438" s="73"/>
      <c r="N1438" s="74"/>
      <c r="O1438" s="74"/>
      <c r="P1438" s="73"/>
      <c r="Q1438" s="70"/>
      <c r="R1438" s="70"/>
      <c r="S1438" s="75"/>
      <c r="T1438" s="71"/>
    </row>
    <row r="1439" spans="1:20" x14ac:dyDescent="0.15">
      <c r="A1439" s="68"/>
      <c r="B1439" s="81"/>
      <c r="C1439" s="70"/>
      <c r="D1439" s="70"/>
      <c r="E1439" s="69"/>
      <c r="F1439" s="70"/>
      <c r="G1439" s="70"/>
      <c r="H1439" s="70"/>
      <c r="I1439" s="70"/>
      <c r="J1439" s="69"/>
      <c r="K1439" s="71"/>
      <c r="L1439" s="72"/>
      <c r="M1439" s="73"/>
      <c r="N1439" s="74"/>
      <c r="O1439" s="74"/>
      <c r="P1439" s="73"/>
      <c r="Q1439" s="70"/>
      <c r="R1439" s="70"/>
      <c r="S1439" s="75"/>
      <c r="T1439" s="71"/>
    </row>
    <row r="1440" spans="1:20" x14ac:dyDescent="0.15">
      <c r="A1440" s="68"/>
      <c r="B1440" s="81"/>
      <c r="C1440" s="70"/>
      <c r="D1440" s="70"/>
      <c r="E1440" s="69"/>
      <c r="F1440" s="70"/>
      <c r="G1440" s="70"/>
      <c r="H1440" s="70"/>
      <c r="I1440" s="70"/>
      <c r="J1440" s="69"/>
      <c r="K1440" s="71"/>
      <c r="L1440" s="72"/>
      <c r="M1440" s="73"/>
      <c r="N1440" s="74"/>
      <c r="O1440" s="74"/>
      <c r="P1440" s="73"/>
      <c r="Q1440" s="70"/>
      <c r="R1440" s="70"/>
      <c r="S1440" s="75"/>
      <c r="T1440" s="71"/>
    </row>
    <row r="1441" spans="1:20" x14ac:dyDescent="0.15">
      <c r="A1441" s="68"/>
      <c r="B1441" s="81"/>
      <c r="C1441" s="70"/>
      <c r="D1441" s="70"/>
      <c r="E1441" s="69"/>
      <c r="F1441" s="70"/>
      <c r="G1441" s="70"/>
      <c r="H1441" s="70"/>
      <c r="I1441" s="70"/>
      <c r="J1441" s="69"/>
      <c r="K1441" s="71"/>
      <c r="L1441" s="72"/>
      <c r="M1441" s="73"/>
      <c r="N1441" s="74"/>
      <c r="O1441" s="74"/>
      <c r="P1441" s="73"/>
      <c r="Q1441" s="70"/>
      <c r="R1441" s="70"/>
      <c r="S1441" s="75"/>
      <c r="T1441" s="71"/>
    </row>
    <row r="1442" spans="1:20" x14ac:dyDescent="0.15">
      <c r="A1442" s="68"/>
      <c r="B1442" s="81"/>
      <c r="C1442" s="70"/>
      <c r="D1442" s="70"/>
      <c r="E1442" s="69"/>
      <c r="F1442" s="70"/>
      <c r="G1442" s="70"/>
      <c r="H1442" s="70"/>
      <c r="I1442" s="70"/>
      <c r="J1442" s="69"/>
      <c r="K1442" s="71"/>
      <c r="L1442" s="72"/>
      <c r="M1442" s="73"/>
      <c r="N1442" s="74"/>
      <c r="O1442" s="74"/>
      <c r="P1442" s="73"/>
      <c r="Q1442" s="70"/>
      <c r="R1442" s="70"/>
      <c r="S1442" s="75"/>
      <c r="T1442" s="71"/>
    </row>
    <row r="1443" spans="1:20" x14ac:dyDescent="0.15">
      <c r="A1443" s="68"/>
      <c r="B1443" s="81"/>
      <c r="C1443" s="70"/>
      <c r="D1443" s="70"/>
      <c r="E1443" s="69"/>
      <c r="F1443" s="70"/>
      <c r="G1443" s="70"/>
      <c r="H1443" s="70"/>
      <c r="I1443" s="70"/>
      <c r="J1443" s="69"/>
      <c r="K1443" s="71"/>
      <c r="L1443" s="72"/>
      <c r="M1443" s="73"/>
      <c r="N1443" s="74"/>
      <c r="O1443" s="74"/>
      <c r="P1443" s="73"/>
      <c r="Q1443" s="70"/>
      <c r="R1443" s="70"/>
      <c r="S1443" s="75"/>
      <c r="T1443" s="71"/>
    </row>
    <row r="1444" spans="1:20" x14ac:dyDescent="0.15">
      <c r="A1444" s="68"/>
      <c r="B1444" s="81"/>
      <c r="C1444" s="70"/>
      <c r="D1444" s="70"/>
      <c r="E1444" s="69"/>
      <c r="F1444" s="70"/>
      <c r="G1444" s="70"/>
      <c r="H1444" s="70"/>
      <c r="I1444" s="70"/>
      <c r="J1444" s="69"/>
      <c r="K1444" s="71"/>
      <c r="L1444" s="72"/>
      <c r="M1444" s="73"/>
      <c r="N1444" s="74"/>
      <c r="O1444" s="74"/>
      <c r="P1444" s="73"/>
      <c r="Q1444" s="70"/>
      <c r="R1444" s="70"/>
      <c r="S1444" s="75"/>
      <c r="T1444" s="71"/>
    </row>
    <row r="1445" spans="1:20" x14ac:dyDescent="0.15">
      <c r="A1445" s="68"/>
      <c r="B1445" s="81"/>
      <c r="C1445" s="70"/>
      <c r="D1445" s="70"/>
      <c r="E1445" s="69"/>
      <c r="F1445" s="70"/>
      <c r="G1445" s="70"/>
      <c r="H1445" s="70"/>
      <c r="I1445" s="70"/>
      <c r="J1445" s="69"/>
      <c r="K1445" s="71"/>
      <c r="L1445" s="72"/>
      <c r="M1445" s="73"/>
      <c r="N1445" s="74"/>
      <c r="O1445" s="74"/>
      <c r="P1445" s="73"/>
      <c r="Q1445" s="70"/>
      <c r="R1445" s="70"/>
      <c r="S1445" s="75"/>
      <c r="T1445" s="71"/>
    </row>
    <row r="1446" spans="1:20" x14ac:dyDescent="0.15">
      <c r="A1446" s="68"/>
      <c r="B1446" s="81"/>
      <c r="C1446" s="70"/>
      <c r="D1446" s="70"/>
      <c r="E1446" s="69"/>
      <c r="F1446" s="70"/>
      <c r="G1446" s="70"/>
      <c r="H1446" s="70"/>
      <c r="I1446" s="70"/>
      <c r="J1446" s="69"/>
      <c r="K1446" s="71"/>
      <c r="L1446" s="72"/>
      <c r="M1446" s="73"/>
      <c r="N1446" s="74"/>
      <c r="O1446" s="74"/>
      <c r="P1446" s="73"/>
      <c r="Q1446" s="70"/>
      <c r="R1446" s="70"/>
      <c r="S1446" s="75"/>
      <c r="T1446" s="71"/>
    </row>
    <row r="1447" spans="1:20" x14ac:dyDescent="0.15">
      <c r="A1447" s="68"/>
      <c r="B1447" s="81"/>
      <c r="C1447" s="70"/>
      <c r="D1447" s="70"/>
      <c r="E1447" s="69"/>
      <c r="F1447" s="70"/>
      <c r="G1447" s="70"/>
      <c r="H1447" s="70"/>
      <c r="I1447" s="70"/>
      <c r="J1447" s="69"/>
      <c r="K1447" s="71"/>
      <c r="L1447" s="72"/>
      <c r="M1447" s="73"/>
      <c r="N1447" s="74"/>
      <c r="O1447" s="74"/>
      <c r="P1447" s="73"/>
      <c r="Q1447" s="70"/>
      <c r="R1447" s="70"/>
      <c r="S1447" s="75"/>
      <c r="T1447" s="71"/>
    </row>
    <row r="1448" spans="1:20" x14ac:dyDescent="0.15">
      <c r="A1448" s="68"/>
      <c r="B1448" s="81"/>
      <c r="C1448" s="70"/>
      <c r="D1448" s="70"/>
      <c r="E1448" s="69"/>
      <c r="F1448" s="70"/>
      <c r="G1448" s="70"/>
      <c r="H1448" s="70"/>
      <c r="I1448" s="70"/>
      <c r="J1448" s="69"/>
      <c r="K1448" s="71"/>
      <c r="L1448" s="72"/>
      <c r="M1448" s="73"/>
      <c r="N1448" s="74"/>
      <c r="O1448" s="74"/>
      <c r="P1448" s="73"/>
      <c r="Q1448" s="70"/>
      <c r="R1448" s="70"/>
      <c r="S1448" s="75"/>
      <c r="T1448" s="71"/>
    </row>
    <row r="1449" spans="1:20" x14ac:dyDescent="0.15">
      <c r="A1449" s="68"/>
      <c r="B1449" s="81"/>
      <c r="C1449" s="70"/>
      <c r="D1449" s="70"/>
      <c r="E1449" s="69"/>
      <c r="F1449" s="70"/>
      <c r="G1449" s="70"/>
      <c r="H1449" s="70"/>
      <c r="I1449" s="70"/>
      <c r="J1449" s="69"/>
      <c r="K1449" s="71"/>
      <c r="L1449" s="72"/>
      <c r="M1449" s="73"/>
      <c r="N1449" s="74"/>
      <c r="O1449" s="74"/>
      <c r="P1449" s="73"/>
      <c r="Q1449" s="70"/>
      <c r="R1449" s="70"/>
      <c r="S1449" s="75"/>
      <c r="T1449" s="71"/>
    </row>
    <row r="1450" spans="1:20" x14ac:dyDescent="0.15">
      <c r="A1450" s="68"/>
      <c r="B1450" s="81"/>
      <c r="C1450" s="70"/>
      <c r="D1450" s="70"/>
      <c r="E1450" s="69"/>
      <c r="F1450" s="70"/>
      <c r="G1450" s="70"/>
      <c r="H1450" s="70"/>
      <c r="I1450" s="70"/>
      <c r="J1450" s="69"/>
      <c r="K1450" s="71"/>
      <c r="L1450" s="72"/>
      <c r="M1450" s="73"/>
      <c r="N1450" s="74"/>
      <c r="O1450" s="74"/>
      <c r="P1450" s="73"/>
      <c r="Q1450" s="70"/>
      <c r="R1450" s="70"/>
      <c r="S1450" s="75"/>
      <c r="T1450" s="71"/>
    </row>
    <row r="1451" spans="1:20" x14ac:dyDescent="0.15">
      <c r="A1451" s="68"/>
      <c r="B1451" s="81"/>
      <c r="C1451" s="70"/>
      <c r="D1451" s="70"/>
      <c r="E1451" s="69"/>
      <c r="F1451" s="70"/>
      <c r="G1451" s="70"/>
      <c r="H1451" s="70"/>
      <c r="I1451" s="70"/>
      <c r="J1451" s="69"/>
      <c r="K1451" s="71"/>
      <c r="L1451" s="72"/>
      <c r="M1451" s="73"/>
      <c r="N1451" s="74"/>
      <c r="O1451" s="74"/>
      <c r="P1451" s="73"/>
      <c r="Q1451" s="70"/>
      <c r="R1451" s="70"/>
      <c r="S1451" s="75"/>
      <c r="T1451" s="71"/>
    </row>
    <row r="1452" spans="1:20" x14ac:dyDescent="0.15">
      <c r="A1452" s="68"/>
      <c r="B1452" s="81"/>
      <c r="C1452" s="70"/>
      <c r="D1452" s="70"/>
      <c r="E1452" s="69"/>
      <c r="F1452" s="70"/>
      <c r="G1452" s="70"/>
      <c r="H1452" s="70"/>
      <c r="I1452" s="70"/>
      <c r="J1452" s="69"/>
      <c r="K1452" s="71"/>
      <c r="L1452" s="72"/>
      <c r="M1452" s="73"/>
      <c r="N1452" s="74"/>
      <c r="O1452" s="74"/>
      <c r="P1452" s="73"/>
      <c r="Q1452" s="70"/>
      <c r="R1452" s="70"/>
      <c r="S1452" s="75"/>
      <c r="T1452" s="71"/>
    </row>
    <row r="1453" spans="1:20" x14ac:dyDescent="0.15">
      <c r="A1453" s="68"/>
      <c r="B1453" s="81"/>
      <c r="C1453" s="70"/>
      <c r="D1453" s="70"/>
      <c r="E1453" s="69"/>
      <c r="F1453" s="70"/>
      <c r="G1453" s="70"/>
      <c r="H1453" s="70"/>
      <c r="I1453" s="70"/>
      <c r="J1453" s="69"/>
      <c r="K1453" s="71"/>
      <c r="L1453" s="72"/>
      <c r="M1453" s="73"/>
      <c r="N1453" s="74"/>
      <c r="O1453" s="74"/>
      <c r="P1453" s="73"/>
      <c r="Q1453" s="70"/>
      <c r="R1453" s="70"/>
      <c r="S1453" s="75"/>
      <c r="T1453" s="71"/>
    </row>
    <row r="1454" spans="1:20" x14ac:dyDescent="0.15">
      <c r="A1454" s="68"/>
      <c r="B1454" s="81"/>
      <c r="C1454" s="70"/>
      <c r="D1454" s="70"/>
      <c r="E1454" s="69"/>
      <c r="F1454" s="70"/>
      <c r="G1454" s="70"/>
      <c r="H1454" s="70"/>
      <c r="I1454" s="70"/>
      <c r="J1454" s="69"/>
      <c r="K1454" s="71"/>
      <c r="L1454" s="72"/>
      <c r="M1454" s="73"/>
      <c r="N1454" s="74"/>
      <c r="O1454" s="74"/>
      <c r="P1454" s="73"/>
      <c r="Q1454" s="70"/>
      <c r="R1454" s="70"/>
      <c r="S1454" s="75"/>
      <c r="T1454" s="71"/>
    </row>
    <row r="1455" spans="1:20" x14ac:dyDescent="0.15">
      <c r="A1455" s="68"/>
      <c r="B1455" s="81"/>
      <c r="C1455" s="70"/>
      <c r="D1455" s="70"/>
      <c r="E1455" s="69"/>
      <c r="F1455" s="70"/>
      <c r="G1455" s="70"/>
      <c r="H1455" s="70"/>
      <c r="I1455" s="70"/>
      <c r="J1455" s="69"/>
      <c r="K1455" s="71"/>
      <c r="L1455" s="72"/>
      <c r="M1455" s="73"/>
      <c r="N1455" s="74"/>
      <c r="O1455" s="74"/>
      <c r="P1455" s="73"/>
      <c r="Q1455" s="70"/>
      <c r="R1455" s="70"/>
      <c r="S1455" s="75"/>
      <c r="T1455" s="71"/>
    </row>
    <row r="1456" spans="1:20" x14ac:dyDescent="0.15">
      <c r="A1456" s="68"/>
      <c r="B1456" s="81"/>
      <c r="C1456" s="70"/>
      <c r="D1456" s="70"/>
      <c r="E1456" s="69"/>
      <c r="F1456" s="70"/>
      <c r="G1456" s="70"/>
      <c r="H1456" s="70"/>
      <c r="I1456" s="70"/>
      <c r="J1456" s="69"/>
      <c r="K1456" s="71"/>
      <c r="L1456" s="72"/>
      <c r="M1456" s="73"/>
      <c r="N1456" s="74"/>
      <c r="O1456" s="74"/>
      <c r="P1456" s="73"/>
      <c r="Q1456" s="70"/>
      <c r="R1456" s="70"/>
      <c r="S1456" s="75"/>
      <c r="T1456" s="71"/>
    </row>
    <row r="1457" spans="1:20" x14ac:dyDescent="0.15">
      <c r="A1457" s="68"/>
      <c r="B1457" s="81"/>
      <c r="C1457" s="70"/>
      <c r="D1457" s="70"/>
      <c r="E1457" s="69"/>
      <c r="F1457" s="70"/>
      <c r="G1457" s="70"/>
      <c r="H1457" s="70"/>
      <c r="I1457" s="70"/>
      <c r="J1457" s="69"/>
      <c r="K1457" s="71"/>
      <c r="L1457" s="72"/>
      <c r="M1457" s="73"/>
      <c r="N1457" s="74"/>
      <c r="O1457" s="74"/>
      <c r="P1457" s="73"/>
      <c r="Q1457" s="70"/>
      <c r="R1457" s="70"/>
      <c r="S1457" s="75"/>
      <c r="T1457" s="71"/>
    </row>
    <row r="1458" spans="1:20" x14ac:dyDescent="0.15">
      <c r="A1458" s="68"/>
      <c r="B1458" s="81"/>
      <c r="C1458" s="70"/>
      <c r="D1458" s="70"/>
      <c r="E1458" s="69"/>
      <c r="F1458" s="70"/>
      <c r="G1458" s="70"/>
      <c r="H1458" s="70"/>
      <c r="I1458" s="70"/>
      <c r="J1458" s="69"/>
      <c r="K1458" s="71"/>
      <c r="L1458" s="72"/>
      <c r="M1458" s="73"/>
      <c r="N1458" s="74"/>
      <c r="O1458" s="74"/>
      <c r="P1458" s="73"/>
      <c r="Q1458" s="70"/>
      <c r="R1458" s="70"/>
      <c r="S1458" s="75"/>
      <c r="T1458" s="71"/>
    </row>
    <row r="1459" spans="1:20" x14ac:dyDescent="0.15">
      <c r="A1459" s="68"/>
      <c r="B1459" s="81"/>
      <c r="C1459" s="70"/>
      <c r="D1459" s="70"/>
      <c r="E1459" s="69"/>
      <c r="F1459" s="70"/>
      <c r="G1459" s="70"/>
      <c r="H1459" s="70"/>
      <c r="I1459" s="70"/>
      <c r="J1459" s="69"/>
      <c r="K1459" s="71"/>
      <c r="L1459" s="72"/>
      <c r="M1459" s="73"/>
      <c r="N1459" s="74"/>
      <c r="O1459" s="74"/>
      <c r="P1459" s="73"/>
      <c r="Q1459" s="70"/>
      <c r="R1459" s="70"/>
      <c r="S1459" s="75"/>
      <c r="T1459" s="71"/>
    </row>
    <row r="1460" spans="1:20" x14ac:dyDescent="0.15">
      <c r="A1460" s="68"/>
      <c r="B1460" s="81"/>
      <c r="C1460" s="70"/>
      <c r="D1460" s="70"/>
      <c r="E1460" s="69"/>
      <c r="F1460" s="70"/>
      <c r="G1460" s="70"/>
      <c r="H1460" s="70"/>
      <c r="I1460" s="70"/>
      <c r="J1460" s="69"/>
      <c r="K1460" s="71"/>
      <c r="L1460" s="72"/>
      <c r="M1460" s="73"/>
      <c r="N1460" s="74"/>
      <c r="O1460" s="74"/>
      <c r="P1460" s="73"/>
      <c r="Q1460" s="70"/>
      <c r="R1460" s="70"/>
      <c r="S1460" s="75"/>
      <c r="T1460" s="71"/>
    </row>
    <row r="1461" spans="1:20" x14ac:dyDescent="0.15">
      <c r="A1461" s="68"/>
      <c r="B1461" s="81"/>
      <c r="C1461" s="70"/>
      <c r="D1461" s="70"/>
      <c r="E1461" s="69"/>
      <c r="F1461" s="70"/>
      <c r="G1461" s="70"/>
      <c r="H1461" s="70"/>
      <c r="I1461" s="70"/>
      <c r="J1461" s="69"/>
      <c r="K1461" s="71"/>
      <c r="L1461" s="72"/>
      <c r="M1461" s="73"/>
      <c r="N1461" s="74"/>
      <c r="O1461" s="74"/>
      <c r="P1461" s="73"/>
      <c r="Q1461" s="70"/>
      <c r="R1461" s="70"/>
      <c r="S1461" s="75"/>
      <c r="T1461" s="71"/>
    </row>
    <row r="1462" spans="1:20" x14ac:dyDescent="0.15">
      <c r="A1462" s="68"/>
      <c r="B1462" s="81"/>
      <c r="C1462" s="70"/>
      <c r="D1462" s="70"/>
      <c r="E1462" s="69"/>
      <c r="F1462" s="70"/>
      <c r="G1462" s="70"/>
      <c r="H1462" s="70"/>
      <c r="I1462" s="70"/>
      <c r="J1462" s="69"/>
      <c r="K1462" s="71"/>
      <c r="L1462" s="72"/>
      <c r="M1462" s="73"/>
      <c r="N1462" s="74"/>
      <c r="O1462" s="74"/>
      <c r="P1462" s="73"/>
      <c r="Q1462" s="70"/>
      <c r="R1462" s="70"/>
      <c r="S1462" s="75"/>
      <c r="T1462" s="71"/>
    </row>
    <row r="1463" spans="1:20" x14ac:dyDescent="0.15">
      <c r="A1463" s="68"/>
      <c r="B1463" s="81"/>
      <c r="C1463" s="70"/>
      <c r="D1463" s="70"/>
      <c r="E1463" s="69"/>
      <c r="F1463" s="70"/>
      <c r="G1463" s="70"/>
      <c r="H1463" s="70"/>
      <c r="I1463" s="70"/>
      <c r="J1463" s="69"/>
      <c r="K1463" s="71"/>
      <c r="L1463" s="72"/>
      <c r="M1463" s="73"/>
      <c r="N1463" s="74"/>
      <c r="O1463" s="74"/>
      <c r="P1463" s="73"/>
      <c r="Q1463" s="70"/>
      <c r="R1463" s="70"/>
      <c r="S1463" s="75"/>
      <c r="T1463" s="71"/>
    </row>
    <row r="1464" spans="1:20" x14ac:dyDescent="0.15">
      <c r="A1464" s="68"/>
      <c r="B1464" s="81"/>
      <c r="C1464" s="70"/>
      <c r="D1464" s="70"/>
      <c r="E1464" s="69"/>
      <c r="F1464" s="70"/>
      <c r="G1464" s="70"/>
      <c r="H1464" s="70"/>
      <c r="I1464" s="70"/>
      <c r="J1464" s="69"/>
      <c r="K1464" s="71"/>
      <c r="L1464" s="72"/>
      <c r="M1464" s="73"/>
      <c r="N1464" s="74"/>
      <c r="O1464" s="74"/>
      <c r="P1464" s="73"/>
      <c r="Q1464" s="70"/>
      <c r="R1464" s="70"/>
      <c r="S1464" s="75"/>
      <c r="T1464" s="71"/>
    </row>
    <row r="1465" spans="1:20" x14ac:dyDescent="0.15">
      <c r="A1465" s="68"/>
      <c r="B1465" s="81"/>
      <c r="C1465" s="70"/>
      <c r="D1465" s="70"/>
      <c r="E1465" s="69"/>
      <c r="F1465" s="70"/>
      <c r="G1465" s="70"/>
      <c r="H1465" s="70"/>
      <c r="I1465" s="70"/>
      <c r="J1465" s="69"/>
      <c r="K1465" s="71"/>
      <c r="L1465" s="72"/>
      <c r="M1465" s="73"/>
      <c r="N1465" s="74"/>
      <c r="O1465" s="74"/>
      <c r="P1465" s="73"/>
      <c r="Q1465" s="70"/>
      <c r="R1465" s="70"/>
      <c r="S1465" s="75"/>
      <c r="T1465" s="71"/>
    </row>
    <row r="1466" spans="1:20" x14ac:dyDescent="0.15">
      <c r="A1466" s="68"/>
      <c r="B1466" s="81"/>
      <c r="C1466" s="70"/>
      <c r="D1466" s="70"/>
      <c r="E1466" s="69"/>
      <c r="F1466" s="70"/>
      <c r="G1466" s="70"/>
      <c r="H1466" s="70"/>
      <c r="I1466" s="70"/>
      <c r="J1466" s="69"/>
      <c r="K1466" s="71"/>
      <c r="L1466" s="72"/>
      <c r="M1466" s="73"/>
      <c r="N1466" s="74"/>
      <c r="O1466" s="74"/>
      <c r="P1466" s="73"/>
      <c r="Q1466" s="70"/>
      <c r="R1466" s="70"/>
      <c r="S1466" s="75"/>
      <c r="T1466" s="71"/>
    </row>
    <row r="1467" spans="1:20" x14ac:dyDescent="0.15">
      <c r="A1467" s="68"/>
      <c r="B1467" s="81"/>
      <c r="C1467" s="70"/>
      <c r="D1467" s="70"/>
      <c r="E1467" s="69"/>
      <c r="F1467" s="70"/>
      <c r="G1467" s="70"/>
      <c r="H1467" s="70"/>
      <c r="I1467" s="70"/>
      <c r="J1467" s="69"/>
      <c r="K1467" s="71"/>
      <c r="L1467" s="72"/>
      <c r="M1467" s="73"/>
      <c r="N1467" s="74"/>
      <c r="O1467" s="74"/>
      <c r="P1467" s="73"/>
      <c r="Q1467" s="70"/>
      <c r="R1467" s="70"/>
      <c r="S1467" s="75"/>
      <c r="T1467" s="71"/>
    </row>
    <row r="1468" spans="1:20" x14ac:dyDescent="0.15">
      <c r="A1468" s="68"/>
      <c r="B1468" s="81"/>
      <c r="C1468" s="70"/>
      <c r="D1468" s="70"/>
      <c r="E1468" s="69"/>
      <c r="F1468" s="70"/>
      <c r="G1468" s="70"/>
      <c r="H1468" s="70"/>
      <c r="I1468" s="70"/>
      <c r="J1468" s="69"/>
      <c r="K1468" s="71"/>
      <c r="L1468" s="72"/>
      <c r="M1468" s="73"/>
      <c r="N1468" s="74"/>
      <c r="O1468" s="74"/>
      <c r="P1468" s="73"/>
      <c r="Q1468" s="70"/>
      <c r="R1468" s="70"/>
      <c r="S1468" s="75"/>
      <c r="T1468" s="71"/>
    </row>
    <row r="1469" spans="1:20" x14ac:dyDescent="0.15">
      <c r="A1469" s="68"/>
      <c r="B1469" s="81"/>
      <c r="C1469" s="70"/>
      <c r="D1469" s="70"/>
      <c r="E1469" s="69"/>
      <c r="F1469" s="70"/>
      <c r="G1469" s="70"/>
      <c r="H1469" s="70"/>
      <c r="I1469" s="70"/>
      <c r="J1469" s="69"/>
      <c r="K1469" s="71"/>
      <c r="L1469" s="72"/>
      <c r="M1469" s="73"/>
      <c r="N1469" s="74"/>
      <c r="O1469" s="74"/>
      <c r="P1469" s="73"/>
      <c r="Q1469" s="70"/>
      <c r="R1469" s="70"/>
      <c r="S1469" s="75"/>
      <c r="T1469" s="71"/>
    </row>
    <row r="1470" spans="1:20" x14ac:dyDescent="0.15">
      <c r="A1470" s="68"/>
      <c r="B1470" s="81"/>
      <c r="C1470" s="70"/>
      <c r="D1470" s="70"/>
      <c r="E1470" s="69"/>
      <c r="F1470" s="70"/>
      <c r="G1470" s="70"/>
      <c r="H1470" s="70"/>
      <c r="I1470" s="70"/>
      <c r="J1470" s="69"/>
      <c r="K1470" s="71"/>
      <c r="L1470" s="72"/>
      <c r="M1470" s="73"/>
      <c r="N1470" s="74"/>
      <c r="O1470" s="74"/>
      <c r="P1470" s="73"/>
      <c r="Q1470" s="70"/>
      <c r="R1470" s="70"/>
      <c r="S1470" s="75"/>
      <c r="T1470" s="71"/>
    </row>
    <row r="1471" spans="1:20" x14ac:dyDescent="0.15">
      <c r="A1471" s="68"/>
      <c r="B1471" s="81"/>
      <c r="C1471" s="70"/>
      <c r="D1471" s="70"/>
      <c r="E1471" s="69"/>
      <c r="F1471" s="70"/>
      <c r="G1471" s="70"/>
      <c r="H1471" s="70"/>
      <c r="I1471" s="70"/>
      <c r="J1471" s="69"/>
      <c r="K1471" s="71"/>
      <c r="L1471" s="72"/>
      <c r="M1471" s="73"/>
      <c r="N1471" s="74"/>
      <c r="O1471" s="74"/>
      <c r="P1471" s="73"/>
      <c r="Q1471" s="70"/>
      <c r="R1471" s="70"/>
      <c r="S1471" s="75"/>
      <c r="T1471" s="71"/>
    </row>
    <row r="1472" spans="1:20" x14ac:dyDescent="0.15">
      <c r="A1472" s="68"/>
      <c r="B1472" s="81"/>
      <c r="C1472" s="70"/>
      <c r="D1472" s="70"/>
      <c r="E1472" s="69"/>
      <c r="F1472" s="70"/>
      <c r="G1472" s="70"/>
      <c r="H1472" s="70"/>
      <c r="I1472" s="70"/>
      <c r="J1472" s="69"/>
      <c r="K1472" s="71"/>
      <c r="L1472" s="72"/>
      <c r="M1472" s="73"/>
      <c r="N1472" s="74"/>
      <c r="O1472" s="74"/>
      <c r="P1472" s="73"/>
      <c r="Q1472" s="70"/>
      <c r="R1472" s="70"/>
      <c r="S1472" s="75"/>
      <c r="T1472" s="71"/>
    </row>
    <row r="1473" spans="1:20" x14ac:dyDescent="0.15">
      <c r="A1473" s="68"/>
      <c r="B1473" s="81"/>
      <c r="C1473" s="70"/>
      <c r="D1473" s="70"/>
      <c r="E1473" s="69"/>
      <c r="F1473" s="70"/>
      <c r="G1473" s="70"/>
      <c r="H1473" s="70"/>
      <c r="I1473" s="70"/>
      <c r="J1473" s="69"/>
      <c r="K1473" s="71"/>
      <c r="L1473" s="72"/>
      <c r="M1473" s="73"/>
      <c r="N1473" s="74"/>
      <c r="O1473" s="74"/>
      <c r="P1473" s="73"/>
      <c r="Q1473" s="70"/>
      <c r="R1473" s="70"/>
      <c r="S1473" s="75"/>
      <c r="T1473" s="71"/>
    </row>
    <row r="1474" spans="1:20" x14ac:dyDescent="0.15">
      <c r="A1474" s="68"/>
      <c r="B1474" s="81"/>
      <c r="C1474" s="70"/>
      <c r="D1474" s="70"/>
      <c r="E1474" s="69"/>
      <c r="F1474" s="70"/>
      <c r="G1474" s="70"/>
      <c r="H1474" s="70"/>
      <c r="I1474" s="70"/>
      <c r="J1474" s="69"/>
      <c r="K1474" s="71"/>
      <c r="L1474" s="72"/>
      <c r="M1474" s="73"/>
      <c r="N1474" s="74"/>
      <c r="O1474" s="74"/>
      <c r="P1474" s="73"/>
      <c r="Q1474" s="70"/>
      <c r="R1474" s="70"/>
      <c r="S1474" s="75"/>
      <c r="T1474" s="71"/>
    </row>
    <row r="1475" spans="1:20" x14ac:dyDescent="0.15">
      <c r="A1475" s="68"/>
      <c r="B1475" s="81"/>
      <c r="C1475" s="70"/>
      <c r="D1475" s="70"/>
      <c r="E1475" s="69"/>
      <c r="F1475" s="70"/>
      <c r="G1475" s="70"/>
      <c r="H1475" s="70"/>
      <c r="I1475" s="70"/>
      <c r="J1475" s="69"/>
      <c r="K1475" s="71"/>
      <c r="L1475" s="72"/>
      <c r="M1475" s="73"/>
      <c r="N1475" s="74"/>
      <c r="O1475" s="74"/>
      <c r="P1475" s="73"/>
      <c r="Q1475" s="70"/>
      <c r="R1475" s="70"/>
      <c r="S1475" s="75"/>
      <c r="T1475" s="71"/>
    </row>
    <row r="1476" spans="1:20" x14ac:dyDescent="0.15">
      <c r="A1476" s="68"/>
      <c r="B1476" s="81"/>
      <c r="C1476" s="70"/>
      <c r="D1476" s="70"/>
      <c r="E1476" s="69"/>
      <c r="F1476" s="70"/>
      <c r="G1476" s="70"/>
      <c r="H1476" s="70"/>
      <c r="I1476" s="70"/>
      <c r="J1476" s="69"/>
      <c r="K1476" s="71"/>
      <c r="L1476" s="72"/>
      <c r="M1476" s="73"/>
      <c r="N1476" s="74"/>
      <c r="O1476" s="74"/>
      <c r="P1476" s="73"/>
      <c r="Q1476" s="70"/>
      <c r="R1476" s="70"/>
      <c r="S1476" s="75"/>
      <c r="T1476" s="71"/>
    </row>
    <row r="1477" spans="1:20" x14ac:dyDescent="0.15">
      <c r="A1477" s="68"/>
      <c r="B1477" s="81"/>
      <c r="C1477" s="70"/>
      <c r="D1477" s="70"/>
      <c r="E1477" s="69"/>
      <c r="F1477" s="70"/>
      <c r="G1477" s="70"/>
      <c r="H1477" s="70"/>
      <c r="I1477" s="70"/>
      <c r="J1477" s="69"/>
      <c r="K1477" s="71"/>
      <c r="L1477" s="72"/>
      <c r="M1477" s="73"/>
      <c r="N1477" s="74"/>
      <c r="O1477" s="74"/>
      <c r="P1477" s="73"/>
      <c r="Q1477" s="70"/>
      <c r="R1477" s="70"/>
      <c r="S1477" s="75"/>
      <c r="T1477" s="71"/>
    </row>
    <row r="1478" spans="1:20" x14ac:dyDescent="0.15">
      <c r="A1478" s="68"/>
      <c r="B1478" s="81"/>
      <c r="C1478" s="70"/>
      <c r="D1478" s="70"/>
      <c r="E1478" s="69"/>
      <c r="F1478" s="70"/>
      <c r="G1478" s="70"/>
      <c r="H1478" s="70"/>
      <c r="I1478" s="70"/>
      <c r="J1478" s="69"/>
      <c r="K1478" s="71"/>
      <c r="L1478" s="72"/>
      <c r="M1478" s="73"/>
      <c r="N1478" s="74"/>
      <c r="O1478" s="74"/>
      <c r="P1478" s="73"/>
      <c r="Q1478" s="70"/>
      <c r="R1478" s="70"/>
      <c r="S1478" s="75"/>
      <c r="T1478" s="71"/>
    </row>
    <row r="1479" spans="1:20" x14ac:dyDescent="0.15">
      <c r="A1479" s="68"/>
      <c r="B1479" s="81"/>
      <c r="C1479" s="70"/>
      <c r="D1479" s="70"/>
      <c r="E1479" s="69"/>
      <c r="F1479" s="70"/>
      <c r="G1479" s="70"/>
      <c r="H1479" s="70"/>
      <c r="I1479" s="70"/>
      <c r="J1479" s="69"/>
      <c r="K1479" s="71"/>
      <c r="L1479" s="72"/>
      <c r="M1479" s="73"/>
      <c r="N1479" s="74"/>
      <c r="O1479" s="74"/>
      <c r="P1479" s="73"/>
      <c r="Q1479" s="70"/>
      <c r="R1479" s="70"/>
      <c r="S1479" s="75"/>
      <c r="T1479" s="71"/>
    </row>
    <row r="1480" spans="1:20" x14ac:dyDescent="0.15">
      <c r="A1480" s="68"/>
      <c r="B1480" s="81"/>
      <c r="C1480" s="70"/>
      <c r="D1480" s="70"/>
      <c r="E1480" s="69"/>
      <c r="F1480" s="70"/>
      <c r="G1480" s="70"/>
      <c r="H1480" s="70"/>
      <c r="I1480" s="70"/>
      <c r="J1480" s="69"/>
      <c r="K1480" s="71"/>
      <c r="L1480" s="72"/>
      <c r="M1480" s="73"/>
      <c r="N1480" s="74"/>
      <c r="O1480" s="74"/>
      <c r="P1480" s="73"/>
      <c r="Q1480" s="70"/>
      <c r="R1480" s="70"/>
      <c r="S1480" s="75"/>
      <c r="T1480" s="71"/>
    </row>
    <row r="1481" spans="1:20" x14ac:dyDescent="0.15">
      <c r="A1481" s="68"/>
      <c r="B1481" s="81"/>
      <c r="C1481" s="70"/>
      <c r="D1481" s="70"/>
      <c r="E1481" s="69"/>
      <c r="F1481" s="70"/>
      <c r="G1481" s="70"/>
      <c r="H1481" s="70"/>
      <c r="I1481" s="70"/>
      <c r="J1481" s="69"/>
      <c r="K1481" s="71"/>
      <c r="L1481" s="72"/>
      <c r="M1481" s="73"/>
      <c r="N1481" s="74"/>
      <c r="O1481" s="74"/>
      <c r="P1481" s="73"/>
      <c r="Q1481" s="70"/>
      <c r="R1481" s="70"/>
      <c r="S1481" s="75"/>
      <c r="T1481" s="71"/>
    </row>
    <row r="1482" spans="1:20" x14ac:dyDescent="0.15">
      <c r="A1482" s="68"/>
      <c r="B1482" s="81"/>
      <c r="C1482" s="70"/>
      <c r="D1482" s="70"/>
      <c r="E1482" s="69"/>
      <c r="F1482" s="70"/>
      <c r="G1482" s="70"/>
      <c r="H1482" s="70"/>
      <c r="I1482" s="70"/>
      <c r="J1482" s="69"/>
      <c r="K1482" s="71"/>
      <c r="L1482" s="72"/>
      <c r="M1482" s="73"/>
      <c r="N1482" s="74"/>
      <c r="O1482" s="74"/>
      <c r="P1482" s="73"/>
      <c r="Q1482" s="70"/>
      <c r="R1482" s="70"/>
      <c r="S1482" s="75"/>
      <c r="T1482" s="71"/>
    </row>
    <row r="1483" spans="1:20" x14ac:dyDescent="0.15">
      <c r="A1483" s="68"/>
      <c r="B1483" s="81"/>
      <c r="C1483" s="70"/>
      <c r="D1483" s="70"/>
      <c r="E1483" s="69"/>
      <c r="F1483" s="70"/>
      <c r="G1483" s="70"/>
      <c r="H1483" s="70"/>
      <c r="I1483" s="70"/>
      <c r="J1483" s="69"/>
      <c r="K1483" s="71"/>
      <c r="L1483" s="72"/>
      <c r="M1483" s="73"/>
      <c r="N1483" s="74"/>
      <c r="O1483" s="74"/>
      <c r="P1483" s="73"/>
      <c r="Q1483" s="70"/>
      <c r="R1483" s="70"/>
      <c r="S1483" s="75"/>
      <c r="T1483" s="71"/>
    </row>
    <row r="1484" spans="1:20" x14ac:dyDescent="0.15">
      <c r="A1484" s="68"/>
      <c r="B1484" s="81"/>
      <c r="C1484" s="70"/>
      <c r="D1484" s="70"/>
      <c r="E1484" s="69"/>
      <c r="F1484" s="70"/>
      <c r="G1484" s="70"/>
      <c r="H1484" s="70"/>
      <c r="I1484" s="70"/>
      <c r="J1484" s="69"/>
      <c r="K1484" s="71"/>
      <c r="L1484" s="72"/>
      <c r="M1484" s="73"/>
      <c r="N1484" s="74"/>
      <c r="O1484" s="74"/>
      <c r="P1484" s="73"/>
      <c r="Q1484" s="70"/>
      <c r="R1484" s="70"/>
      <c r="S1484" s="75"/>
      <c r="T1484" s="71"/>
    </row>
    <row r="1485" spans="1:20" x14ac:dyDescent="0.15">
      <c r="A1485" s="68"/>
      <c r="B1485" s="81"/>
      <c r="C1485" s="70"/>
      <c r="D1485" s="70"/>
      <c r="E1485" s="69"/>
      <c r="F1485" s="70"/>
      <c r="G1485" s="70"/>
      <c r="H1485" s="70"/>
      <c r="I1485" s="70"/>
      <c r="J1485" s="69"/>
      <c r="K1485" s="71"/>
      <c r="L1485" s="72"/>
      <c r="M1485" s="73"/>
      <c r="N1485" s="74"/>
      <c r="O1485" s="74"/>
      <c r="P1485" s="73"/>
      <c r="Q1485" s="70"/>
      <c r="R1485" s="70"/>
      <c r="S1485" s="75"/>
      <c r="T1485" s="71"/>
    </row>
    <row r="1486" spans="1:20" x14ac:dyDescent="0.15">
      <c r="A1486" s="68"/>
      <c r="B1486" s="81"/>
      <c r="C1486" s="70"/>
      <c r="D1486" s="70"/>
      <c r="E1486" s="69"/>
      <c r="F1486" s="70"/>
      <c r="G1486" s="70"/>
      <c r="H1486" s="70"/>
      <c r="I1486" s="70"/>
      <c r="J1486" s="69"/>
      <c r="K1486" s="71"/>
      <c r="L1486" s="72"/>
      <c r="M1486" s="73"/>
      <c r="N1486" s="74"/>
      <c r="O1486" s="74"/>
      <c r="P1486" s="73"/>
      <c r="Q1486" s="70"/>
      <c r="R1486" s="70"/>
      <c r="S1486" s="75"/>
      <c r="T1486" s="71"/>
    </row>
    <row r="1487" spans="1:20" x14ac:dyDescent="0.15">
      <c r="A1487" s="68"/>
      <c r="B1487" s="81"/>
      <c r="C1487" s="70"/>
      <c r="D1487" s="70"/>
      <c r="E1487" s="69"/>
      <c r="F1487" s="70"/>
      <c r="G1487" s="70"/>
      <c r="H1487" s="70"/>
      <c r="I1487" s="70"/>
      <c r="J1487" s="69"/>
      <c r="K1487" s="71"/>
      <c r="L1487" s="72"/>
      <c r="M1487" s="73"/>
      <c r="N1487" s="74"/>
      <c r="O1487" s="74"/>
      <c r="P1487" s="73"/>
      <c r="Q1487" s="70"/>
      <c r="R1487" s="70"/>
      <c r="S1487" s="75"/>
      <c r="T1487" s="71"/>
    </row>
    <row r="1488" spans="1:20" x14ac:dyDescent="0.15">
      <c r="A1488" s="68"/>
      <c r="B1488" s="81"/>
      <c r="C1488" s="70"/>
      <c r="D1488" s="70"/>
      <c r="E1488" s="69"/>
      <c r="F1488" s="70"/>
      <c r="G1488" s="70"/>
      <c r="H1488" s="70"/>
      <c r="I1488" s="70"/>
      <c r="J1488" s="69"/>
      <c r="K1488" s="71"/>
      <c r="L1488" s="72"/>
      <c r="M1488" s="73"/>
      <c r="N1488" s="74"/>
      <c r="O1488" s="74"/>
      <c r="P1488" s="73"/>
      <c r="Q1488" s="70"/>
      <c r="R1488" s="70"/>
      <c r="S1488" s="75"/>
      <c r="T1488" s="71"/>
    </row>
    <row r="1489" spans="1:20" x14ac:dyDescent="0.15">
      <c r="A1489" s="68"/>
      <c r="B1489" s="81"/>
      <c r="C1489" s="70"/>
      <c r="D1489" s="70"/>
      <c r="E1489" s="69"/>
      <c r="F1489" s="70"/>
      <c r="G1489" s="70"/>
      <c r="H1489" s="70"/>
      <c r="I1489" s="70"/>
      <c r="J1489" s="69"/>
      <c r="K1489" s="71"/>
      <c r="L1489" s="72"/>
      <c r="M1489" s="73"/>
      <c r="N1489" s="74"/>
      <c r="O1489" s="74"/>
      <c r="P1489" s="73"/>
      <c r="Q1489" s="70"/>
      <c r="R1489" s="70"/>
      <c r="S1489" s="75"/>
      <c r="T1489" s="71"/>
    </row>
    <row r="1490" spans="1:20" x14ac:dyDescent="0.15">
      <c r="A1490" s="68"/>
      <c r="B1490" s="81"/>
      <c r="C1490" s="70"/>
      <c r="D1490" s="70"/>
      <c r="E1490" s="69"/>
      <c r="F1490" s="70"/>
      <c r="G1490" s="70"/>
      <c r="H1490" s="70"/>
      <c r="I1490" s="70"/>
      <c r="J1490" s="69"/>
      <c r="K1490" s="71"/>
      <c r="L1490" s="72"/>
      <c r="M1490" s="73"/>
      <c r="N1490" s="74"/>
      <c r="O1490" s="74"/>
      <c r="P1490" s="73"/>
      <c r="Q1490" s="70"/>
      <c r="R1490" s="70"/>
      <c r="S1490" s="75"/>
      <c r="T1490" s="71"/>
    </row>
    <row r="1491" spans="1:20" x14ac:dyDescent="0.15">
      <c r="A1491" s="68"/>
      <c r="B1491" s="81"/>
      <c r="C1491" s="70"/>
      <c r="D1491" s="70"/>
      <c r="E1491" s="69"/>
      <c r="F1491" s="70"/>
      <c r="G1491" s="70"/>
      <c r="H1491" s="70"/>
      <c r="I1491" s="70"/>
      <c r="J1491" s="69"/>
      <c r="K1491" s="71"/>
      <c r="L1491" s="72"/>
      <c r="M1491" s="73"/>
      <c r="N1491" s="74"/>
      <c r="O1491" s="74"/>
      <c r="P1491" s="73"/>
      <c r="Q1491" s="70"/>
      <c r="R1491" s="70"/>
      <c r="S1491" s="75"/>
      <c r="T1491" s="71"/>
    </row>
    <row r="1492" spans="1:20" x14ac:dyDescent="0.15">
      <c r="A1492" s="68"/>
      <c r="B1492" s="81"/>
      <c r="C1492" s="70"/>
      <c r="D1492" s="70"/>
      <c r="E1492" s="69"/>
      <c r="F1492" s="70"/>
      <c r="G1492" s="70"/>
      <c r="H1492" s="70"/>
      <c r="I1492" s="70"/>
      <c r="J1492" s="69"/>
      <c r="K1492" s="71"/>
      <c r="L1492" s="72"/>
      <c r="M1492" s="73"/>
      <c r="N1492" s="74"/>
      <c r="O1492" s="74"/>
      <c r="P1492" s="73"/>
      <c r="Q1492" s="70"/>
      <c r="R1492" s="70"/>
      <c r="S1492" s="75"/>
      <c r="T1492" s="71"/>
    </row>
    <row r="1493" spans="1:20" x14ac:dyDescent="0.15">
      <c r="A1493" s="68"/>
      <c r="B1493" s="81"/>
      <c r="C1493" s="70"/>
      <c r="D1493" s="70"/>
      <c r="E1493" s="69"/>
      <c r="F1493" s="70"/>
      <c r="G1493" s="70"/>
      <c r="H1493" s="70"/>
      <c r="I1493" s="70"/>
      <c r="J1493" s="69"/>
      <c r="K1493" s="71"/>
      <c r="L1493" s="72"/>
      <c r="M1493" s="73"/>
      <c r="N1493" s="74"/>
      <c r="O1493" s="74"/>
      <c r="P1493" s="73"/>
      <c r="Q1493" s="70"/>
      <c r="R1493" s="70"/>
      <c r="S1493" s="75"/>
      <c r="T1493" s="71"/>
    </row>
    <row r="1494" spans="1:20" x14ac:dyDescent="0.15">
      <c r="A1494" s="68"/>
      <c r="B1494" s="81"/>
      <c r="C1494" s="70"/>
      <c r="D1494" s="70"/>
      <c r="E1494" s="69"/>
      <c r="F1494" s="70"/>
      <c r="G1494" s="70"/>
      <c r="H1494" s="70"/>
      <c r="I1494" s="70"/>
      <c r="J1494" s="69"/>
      <c r="K1494" s="71"/>
      <c r="L1494" s="72"/>
      <c r="M1494" s="73"/>
      <c r="N1494" s="74"/>
      <c r="O1494" s="74"/>
      <c r="P1494" s="73"/>
      <c r="Q1494" s="70"/>
      <c r="R1494" s="70"/>
      <c r="S1494" s="75"/>
      <c r="T1494" s="71"/>
    </row>
    <row r="1495" spans="1:20" x14ac:dyDescent="0.15">
      <c r="A1495" s="68"/>
      <c r="B1495" s="81"/>
      <c r="C1495" s="70"/>
      <c r="D1495" s="70"/>
      <c r="E1495" s="69"/>
      <c r="F1495" s="70"/>
      <c r="G1495" s="70"/>
      <c r="H1495" s="70"/>
      <c r="I1495" s="70"/>
      <c r="J1495" s="69"/>
      <c r="K1495" s="71"/>
      <c r="L1495" s="72"/>
      <c r="M1495" s="73"/>
      <c r="N1495" s="74"/>
      <c r="O1495" s="74"/>
      <c r="P1495" s="73"/>
      <c r="Q1495" s="70"/>
      <c r="R1495" s="70"/>
      <c r="S1495" s="75"/>
      <c r="T1495" s="71"/>
    </row>
    <row r="1496" spans="1:20" x14ac:dyDescent="0.15">
      <c r="A1496" s="68"/>
      <c r="B1496" s="81"/>
      <c r="C1496" s="70"/>
      <c r="D1496" s="70"/>
      <c r="E1496" s="69"/>
      <c r="F1496" s="70"/>
      <c r="G1496" s="70"/>
      <c r="H1496" s="70"/>
      <c r="I1496" s="70"/>
      <c r="J1496" s="69"/>
      <c r="K1496" s="71"/>
      <c r="L1496" s="72"/>
      <c r="M1496" s="73"/>
      <c r="N1496" s="74"/>
      <c r="O1496" s="74"/>
      <c r="P1496" s="73"/>
      <c r="Q1496" s="70"/>
      <c r="R1496" s="70"/>
      <c r="S1496" s="75"/>
      <c r="T1496" s="71"/>
    </row>
    <row r="1497" spans="1:20" x14ac:dyDescent="0.15">
      <c r="A1497" s="68"/>
      <c r="B1497" s="81"/>
      <c r="C1497" s="70"/>
      <c r="D1497" s="70"/>
      <c r="E1497" s="69"/>
      <c r="F1497" s="70"/>
      <c r="G1497" s="70"/>
      <c r="H1497" s="70"/>
      <c r="I1497" s="70"/>
      <c r="J1497" s="69"/>
      <c r="K1497" s="71"/>
      <c r="L1497" s="72"/>
      <c r="M1497" s="73"/>
      <c r="N1497" s="74"/>
      <c r="O1497" s="74"/>
      <c r="P1497" s="73"/>
      <c r="Q1497" s="70"/>
      <c r="R1497" s="70"/>
      <c r="S1497" s="75"/>
      <c r="T1497" s="71"/>
    </row>
    <row r="1498" spans="1:20" x14ac:dyDescent="0.15">
      <c r="A1498" s="68"/>
      <c r="B1498" s="81"/>
      <c r="C1498" s="70"/>
      <c r="D1498" s="70"/>
      <c r="E1498" s="69"/>
      <c r="F1498" s="70"/>
      <c r="G1498" s="70"/>
      <c r="H1498" s="70"/>
      <c r="I1498" s="70"/>
      <c r="J1498" s="69"/>
      <c r="K1498" s="71"/>
      <c r="L1498" s="72"/>
      <c r="M1498" s="73"/>
      <c r="N1498" s="74"/>
      <c r="O1498" s="74"/>
      <c r="P1498" s="73"/>
      <c r="Q1498" s="70"/>
      <c r="R1498" s="70"/>
      <c r="S1498" s="75"/>
      <c r="T1498" s="71"/>
    </row>
    <row r="1499" spans="1:20" x14ac:dyDescent="0.15">
      <c r="A1499" s="68"/>
      <c r="B1499" s="81"/>
      <c r="C1499" s="70"/>
      <c r="D1499" s="70"/>
      <c r="E1499" s="69"/>
      <c r="F1499" s="70"/>
      <c r="G1499" s="70"/>
      <c r="H1499" s="70"/>
      <c r="I1499" s="70"/>
      <c r="J1499" s="69"/>
      <c r="K1499" s="71"/>
      <c r="L1499" s="72"/>
      <c r="M1499" s="73"/>
      <c r="N1499" s="74"/>
      <c r="O1499" s="74"/>
      <c r="P1499" s="73"/>
      <c r="Q1499" s="70"/>
      <c r="R1499" s="70"/>
      <c r="S1499" s="75"/>
      <c r="T1499" s="71"/>
    </row>
    <row r="1500" spans="1:20" x14ac:dyDescent="0.15">
      <c r="A1500" s="68"/>
      <c r="B1500" s="81"/>
      <c r="C1500" s="70"/>
      <c r="D1500" s="70"/>
      <c r="E1500" s="69"/>
      <c r="F1500" s="70"/>
      <c r="G1500" s="70"/>
      <c r="H1500" s="70"/>
      <c r="I1500" s="70"/>
      <c r="J1500" s="69"/>
      <c r="K1500" s="71"/>
      <c r="L1500" s="72"/>
      <c r="M1500" s="73"/>
      <c r="N1500" s="74"/>
      <c r="O1500" s="74"/>
      <c r="P1500" s="73"/>
      <c r="Q1500" s="70"/>
      <c r="R1500" s="70"/>
      <c r="S1500" s="75"/>
      <c r="T1500" s="71"/>
    </row>
    <row r="1501" spans="1:20" x14ac:dyDescent="0.15">
      <c r="A1501" s="68"/>
      <c r="B1501" s="81"/>
      <c r="C1501" s="70"/>
      <c r="D1501" s="70"/>
      <c r="E1501" s="69"/>
      <c r="F1501" s="70"/>
      <c r="G1501" s="70"/>
      <c r="H1501" s="70"/>
      <c r="I1501" s="70"/>
      <c r="J1501" s="69"/>
      <c r="K1501" s="71"/>
      <c r="L1501" s="72"/>
      <c r="M1501" s="73"/>
      <c r="N1501" s="74"/>
      <c r="O1501" s="74"/>
      <c r="P1501" s="73"/>
      <c r="Q1501" s="70"/>
      <c r="R1501" s="70"/>
      <c r="S1501" s="75"/>
      <c r="T1501" s="71"/>
    </row>
    <row r="1502" spans="1:20" x14ac:dyDescent="0.15">
      <c r="A1502" s="68"/>
      <c r="B1502" s="81"/>
      <c r="C1502" s="70"/>
      <c r="D1502" s="70"/>
      <c r="E1502" s="69"/>
      <c r="F1502" s="70"/>
      <c r="G1502" s="70"/>
      <c r="H1502" s="70"/>
      <c r="I1502" s="70"/>
      <c r="J1502" s="69"/>
      <c r="K1502" s="71"/>
      <c r="L1502" s="72"/>
      <c r="M1502" s="73"/>
      <c r="N1502" s="74"/>
      <c r="O1502" s="74"/>
      <c r="P1502" s="73"/>
      <c r="Q1502" s="70"/>
      <c r="R1502" s="70"/>
      <c r="S1502" s="75"/>
      <c r="T1502" s="71"/>
    </row>
    <row r="1503" spans="1:20" x14ac:dyDescent="0.15">
      <c r="A1503" s="68"/>
      <c r="B1503" s="81"/>
      <c r="C1503" s="70"/>
      <c r="D1503" s="70"/>
      <c r="E1503" s="69"/>
      <c r="F1503" s="70"/>
      <c r="G1503" s="70"/>
      <c r="H1503" s="70"/>
      <c r="I1503" s="70"/>
      <c r="J1503" s="69"/>
      <c r="K1503" s="71"/>
      <c r="L1503" s="72"/>
      <c r="M1503" s="73"/>
      <c r="N1503" s="74"/>
      <c r="O1503" s="74"/>
      <c r="P1503" s="73"/>
      <c r="Q1503" s="70"/>
      <c r="R1503" s="70"/>
      <c r="S1503" s="75"/>
      <c r="T1503" s="71"/>
    </row>
    <row r="1504" spans="1:20" x14ac:dyDescent="0.15">
      <c r="A1504" s="68"/>
      <c r="B1504" s="81"/>
      <c r="C1504" s="70"/>
      <c r="D1504" s="70"/>
      <c r="E1504" s="69"/>
      <c r="F1504" s="70"/>
      <c r="G1504" s="70"/>
      <c r="H1504" s="70"/>
      <c r="I1504" s="70"/>
      <c r="J1504" s="69"/>
      <c r="K1504" s="71"/>
      <c r="L1504" s="72"/>
      <c r="M1504" s="73"/>
      <c r="N1504" s="74"/>
      <c r="O1504" s="74"/>
      <c r="P1504" s="73"/>
      <c r="Q1504" s="70"/>
      <c r="R1504" s="70"/>
      <c r="S1504" s="75"/>
      <c r="T1504" s="71"/>
    </row>
    <row r="1505" spans="1:20" x14ac:dyDescent="0.15">
      <c r="A1505" s="68"/>
      <c r="B1505" s="81"/>
      <c r="C1505" s="70"/>
      <c r="D1505" s="70"/>
      <c r="E1505" s="69"/>
      <c r="F1505" s="70"/>
      <c r="G1505" s="70"/>
      <c r="H1505" s="70"/>
      <c r="I1505" s="70"/>
      <c r="J1505" s="69"/>
      <c r="K1505" s="71"/>
      <c r="L1505" s="72"/>
      <c r="M1505" s="73"/>
      <c r="N1505" s="74"/>
      <c r="O1505" s="74"/>
      <c r="P1505" s="73"/>
      <c r="Q1505" s="70"/>
      <c r="R1505" s="70"/>
      <c r="S1505" s="75"/>
      <c r="T1505" s="71"/>
    </row>
    <row r="1506" spans="1:20" x14ac:dyDescent="0.15">
      <c r="A1506" s="68"/>
      <c r="B1506" s="81"/>
      <c r="C1506" s="70"/>
      <c r="D1506" s="70"/>
      <c r="E1506" s="69"/>
      <c r="F1506" s="70"/>
      <c r="G1506" s="70"/>
      <c r="H1506" s="70"/>
      <c r="I1506" s="70"/>
      <c r="J1506" s="69"/>
      <c r="K1506" s="71"/>
      <c r="L1506" s="72"/>
      <c r="M1506" s="73"/>
      <c r="N1506" s="74"/>
      <c r="O1506" s="74"/>
      <c r="P1506" s="73"/>
      <c r="Q1506" s="70"/>
      <c r="R1506" s="70"/>
      <c r="S1506" s="75"/>
      <c r="T1506" s="71"/>
    </row>
    <row r="1507" spans="1:20" x14ac:dyDescent="0.15">
      <c r="A1507" s="68"/>
      <c r="B1507" s="81"/>
      <c r="C1507" s="70"/>
      <c r="D1507" s="70"/>
      <c r="E1507" s="69"/>
      <c r="F1507" s="70"/>
      <c r="G1507" s="70"/>
      <c r="H1507" s="70"/>
      <c r="I1507" s="70"/>
      <c r="J1507" s="69"/>
      <c r="K1507" s="71"/>
      <c r="L1507" s="72"/>
      <c r="M1507" s="73"/>
      <c r="N1507" s="74"/>
      <c r="O1507" s="74"/>
      <c r="P1507" s="73"/>
      <c r="Q1507" s="70"/>
      <c r="R1507" s="70"/>
      <c r="S1507" s="75"/>
      <c r="T1507" s="71"/>
    </row>
    <row r="1508" spans="1:20" x14ac:dyDescent="0.15">
      <c r="A1508" s="68"/>
      <c r="B1508" s="81"/>
      <c r="C1508" s="70"/>
      <c r="D1508" s="70"/>
      <c r="E1508" s="69"/>
      <c r="F1508" s="70"/>
      <c r="G1508" s="70"/>
      <c r="H1508" s="70"/>
      <c r="I1508" s="70"/>
      <c r="J1508" s="69"/>
      <c r="K1508" s="71"/>
      <c r="L1508" s="72"/>
      <c r="M1508" s="73"/>
      <c r="N1508" s="74"/>
      <c r="O1508" s="74"/>
      <c r="P1508" s="73"/>
      <c r="Q1508" s="70"/>
      <c r="R1508" s="70"/>
      <c r="S1508" s="75"/>
      <c r="T1508" s="71"/>
    </row>
    <row r="1509" spans="1:20" x14ac:dyDescent="0.15">
      <c r="A1509" s="68"/>
      <c r="B1509" s="81"/>
      <c r="C1509" s="70"/>
      <c r="D1509" s="70"/>
      <c r="E1509" s="69"/>
      <c r="F1509" s="70"/>
      <c r="G1509" s="70"/>
      <c r="H1509" s="70"/>
      <c r="I1509" s="70"/>
      <c r="J1509" s="69"/>
      <c r="K1509" s="71"/>
      <c r="L1509" s="72"/>
      <c r="M1509" s="73"/>
      <c r="N1509" s="74"/>
      <c r="O1509" s="74"/>
      <c r="P1509" s="73"/>
      <c r="Q1509" s="70"/>
      <c r="R1509" s="70"/>
      <c r="S1509" s="75"/>
      <c r="T1509" s="71"/>
    </row>
    <row r="1510" spans="1:20" x14ac:dyDescent="0.15">
      <c r="A1510" s="68"/>
      <c r="B1510" s="81"/>
      <c r="C1510" s="70"/>
      <c r="D1510" s="70"/>
      <c r="E1510" s="69"/>
      <c r="F1510" s="70"/>
      <c r="G1510" s="70"/>
      <c r="H1510" s="70"/>
      <c r="I1510" s="70"/>
      <c r="J1510" s="69"/>
      <c r="K1510" s="71"/>
      <c r="L1510" s="72"/>
      <c r="M1510" s="73"/>
      <c r="N1510" s="74"/>
      <c r="O1510" s="74"/>
      <c r="P1510" s="73"/>
      <c r="Q1510" s="70"/>
      <c r="R1510" s="70"/>
      <c r="S1510" s="75"/>
      <c r="T1510" s="71"/>
    </row>
    <row r="1511" spans="1:20" x14ac:dyDescent="0.15">
      <c r="A1511" s="68"/>
      <c r="B1511" s="81"/>
      <c r="C1511" s="70"/>
      <c r="D1511" s="70"/>
      <c r="E1511" s="69"/>
      <c r="F1511" s="70"/>
      <c r="G1511" s="70"/>
      <c r="H1511" s="70"/>
      <c r="I1511" s="70"/>
      <c r="J1511" s="69"/>
      <c r="K1511" s="71"/>
      <c r="L1511" s="72"/>
      <c r="M1511" s="73"/>
      <c r="N1511" s="74"/>
      <c r="O1511" s="74"/>
      <c r="P1511" s="73"/>
      <c r="Q1511" s="70"/>
      <c r="R1511" s="70"/>
      <c r="S1511" s="75"/>
      <c r="T1511" s="71"/>
    </row>
    <row r="1512" spans="1:20" x14ac:dyDescent="0.15">
      <c r="A1512" s="68"/>
      <c r="B1512" s="81"/>
      <c r="C1512" s="70"/>
      <c r="D1512" s="70"/>
      <c r="E1512" s="69"/>
      <c r="F1512" s="70"/>
      <c r="G1512" s="70"/>
      <c r="H1512" s="70"/>
      <c r="I1512" s="70"/>
      <c r="J1512" s="69"/>
      <c r="K1512" s="71"/>
      <c r="L1512" s="72"/>
      <c r="M1512" s="73"/>
      <c r="N1512" s="74"/>
      <c r="O1512" s="74"/>
      <c r="P1512" s="73"/>
      <c r="Q1512" s="70"/>
      <c r="R1512" s="70"/>
      <c r="S1512" s="75"/>
      <c r="T1512" s="71"/>
    </row>
    <row r="1513" spans="1:20" x14ac:dyDescent="0.15">
      <c r="A1513" s="68"/>
      <c r="B1513" s="81"/>
      <c r="C1513" s="70"/>
      <c r="D1513" s="70"/>
      <c r="E1513" s="69"/>
      <c r="F1513" s="70"/>
      <c r="G1513" s="70"/>
      <c r="H1513" s="70"/>
      <c r="I1513" s="70"/>
      <c r="J1513" s="69"/>
      <c r="K1513" s="71"/>
      <c r="L1513" s="72"/>
      <c r="M1513" s="73"/>
      <c r="N1513" s="74"/>
      <c r="O1513" s="74"/>
      <c r="P1513" s="73"/>
      <c r="Q1513" s="70"/>
      <c r="R1513" s="70"/>
      <c r="S1513" s="75"/>
      <c r="T1513" s="71"/>
    </row>
    <row r="1514" spans="1:20" x14ac:dyDescent="0.15">
      <c r="A1514" s="68"/>
      <c r="B1514" s="81"/>
      <c r="C1514" s="70"/>
      <c r="D1514" s="70"/>
      <c r="E1514" s="69"/>
      <c r="F1514" s="70"/>
      <c r="G1514" s="70"/>
      <c r="H1514" s="70"/>
      <c r="I1514" s="70"/>
      <c r="J1514" s="69"/>
      <c r="K1514" s="71"/>
      <c r="L1514" s="72"/>
      <c r="M1514" s="73"/>
      <c r="N1514" s="74"/>
      <c r="O1514" s="74"/>
      <c r="P1514" s="73"/>
      <c r="Q1514" s="70"/>
      <c r="R1514" s="70"/>
      <c r="S1514" s="75"/>
      <c r="T1514" s="71"/>
    </row>
    <row r="1515" spans="1:20" x14ac:dyDescent="0.15">
      <c r="A1515" s="68"/>
      <c r="B1515" s="81"/>
      <c r="C1515" s="70"/>
      <c r="D1515" s="70"/>
      <c r="E1515" s="69"/>
      <c r="F1515" s="70"/>
      <c r="G1515" s="70"/>
      <c r="H1515" s="70"/>
      <c r="I1515" s="70"/>
      <c r="J1515" s="69"/>
      <c r="K1515" s="71"/>
      <c r="L1515" s="72"/>
      <c r="M1515" s="73"/>
      <c r="N1515" s="74"/>
      <c r="O1515" s="74"/>
      <c r="P1515" s="73"/>
      <c r="Q1515" s="70"/>
      <c r="R1515" s="70"/>
      <c r="S1515" s="75"/>
      <c r="T1515" s="71"/>
    </row>
    <row r="1516" spans="1:20" x14ac:dyDescent="0.15">
      <c r="A1516" s="68"/>
      <c r="B1516" s="81"/>
      <c r="C1516" s="70"/>
      <c r="D1516" s="70"/>
      <c r="E1516" s="69"/>
      <c r="F1516" s="70"/>
      <c r="G1516" s="70"/>
      <c r="H1516" s="70"/>
      <c r="I1516" s="70"/>
      <c r="J1516" s="69"/>
      <c r="K1516" s="71"/>
      <c r="L1516" s="72"/>
      <c r="M1516" s="73"/>
      <c r="N1516" s="74"/>
      <c r="O1516" s="74"/>
      <c r="P1516" s="73"/>
      <c r="Q1516" s="70"/>
      <c r="R1516" s="70"/>
      <c r="S1516" s="75"/>
      <c r="T1516" s="71"/>
    </row>
    <row r="1517" spans="1:20" x14ac:dyDescent="0.15">
      <c r="A1517" s="68"/>
      <c r="B1517" s="81"/>
      <c r="C1517" s="70"/>
      <c r="D1517" s="70"/>
      <c r="E1517" s="69"/>
      <c r="F1517" s="70"/>
      <c r="G1517" s="70"/>
      <c r="H1517" s="70"/>
      <c r="I1517" s="70"/>
      <c r="J1517" s="69"/>
      <c r="K1517" s="71"/>
      <c r="L1517" s="72"/>
      <c r="M1517" s="73"/>
      <c r="N1517" s="74"/>
      <c r="O1517" s="74"/>
      <c r="P1517" s="73"/>
      <c r="Q1517" s="70"/>
      <c r="R1517" s="70"/>
      <c r="S1517" s="75"/>
      <c r="T1517" s="71"/>
    </row>
    <row r="1518" spans="1:20" x14ac:dyDescent="0.15">
      <c r="A1518" s="68"/>
      <c r="B1518" s="81"/>
      <c r="C1518" s="70"/>
      <c r="D1518" s="70"/>
      <c r="E1518" s="69"/>
      <c r="F1518" s="70"/>
      <c r="G1518" s="70"/>
      <c r="H1518" s="70"/>
      <c r="I1518" s="70"/>
      <c r="J1518" s="69"/>
      <c r="K1518" s="71"/>
      <c r="L1518" s="72"/>
      <c r="M1518" s="73"/>
      <c r="N1518" s="74"/>
      <c r="O1518" s="74"/>
      <c r="P1518" s="73"/>
      <c r="Q1518" s="70"/>
      <c r="R1518" s="70"/>
      <c r="S1518" s="75"/>
      <c r="T1518" s="71"/>
    </row>
    <row r="1519" spans="1:20" x14ac:dyDescent="0.15">
      <c r="A1519" s="68"/>
      <c r="B1519" s="81"/>
      <c r="C1519" s="70"/>
      <c r="D1519" s="70"/>
      <c r="E1519" s="69"/>
      <c r="F1519" s="70"/>
      <c r="G1519" s="70"/>
      <c r="H1519" s="70"/>
      <c r="I1519" s="70"/>
      <c r="J1519" s="69"/>
      <c r="K1519" s="71"/>
      <c r="L1519" s="72"/>
      <c r="M1519" s="73"/>
      <c r="N1519" s="74"/>
      <c r="O1519" s="74"/>
      <c r="P1519" s="73"/>
      <c r="Q1519" s="70"/>
      <c r="R1519" s="70"/>
      <c r="S1519" s="75"/>
      <c r="T1519" s="71"/>
    </row>
    <row r="1520" spans="1:20" x14ac:dyDescent="0.15">
      <c r="A1520" s="68"/>
      <c r="B1520" s="81"/>
      <c r="C1520" s="70"/>
      <c r="D1520" s="70"/>
      <c r="E1520" s="69"/>
      <c r="F1520" s="70"/>
      <c r="G1520" s="70"/>
      <c r="H1520" s="70"/>
      <c r="I1520" s="70"/>
      <c r="J1520" s="69"/>
      <c r="K1520" s="71"/>
      <c r="L1520" s="72"/>
      <c r="M1520" s="73"/>
      <c r="N1520" s="74"/>
      <c r="O1520" s="74"/>
      <c r="P1520" s="73"/>
      <c r="Q1520" s="70"/>
      <c r="R1520" s="70"/>
      <c r="S1520" s="75"/>
      <c r="T1520" s="71"/>
    </row>
    <row r="1521" spans="1:20" x14ac:dyDescent="0.15">
      <c r="A1521" s="68"/>
      <c r="B1521" s="81"/>
      <c r="C1521" s="70"/>
      <c r="D1521" s="70"/>
      <c r="E1521" s="69"/>
      <c r="F1521" s="70"/>
      <c r="G1521" s="70"/>
      <c r="H1521" s="70"/>
      <c r="I1521" s="70"/>
      <c r="J1521" s="69"/>
      <c r="K1521" s="71"/>
      <c r="L1521" s="72"/>
      <c r="M1521" s="73"/>
      <c r="N1521" s="74"/>
      <c r="O1521" s="74"/>
      <c r="P1521" s="73"/>
      <c r="Q1521" s="70"/>
      <c r="R1521" s="70"/>
      <c r="S1521" s="75"/>
      <c r="T1521" s="71"/>
    </row>
    <row r="1522" spans="1:20" x14ac:dyDescent="0.15">
      <c r="A1522" s="68"/>
      <c r="B1522" s="81"/>
      <c r="C1522" s="70"/>
      <c r="D1522" s="70"/>
      <c r="E1522" s="69"/>
      <c r="F1522" s="70"/>
      <c r="G1522" s="70"/>
      <c r="H1522" s="70"/>
      <c r="I1522" s="70"/>
      <c r="J1522" s="69"/>
      <c r="K1522" s="71"/>
      <c r="L1522" s="72"/>
      <c r="M1522" s="73"/>
      <c r="N1522" s="74"/>
      <c r="O1522" s="74"/>
      <c r="P1522" s="73"/>
      <c r="Q1522" s="70"/>
      <c r="R1522" s="70"/>
      <c r="S1522" s="75"/>
      <c r="T1522" s="71"/>
    </row>
    <row r="1523" spans="1:20" x14ac:dyDescent="0.15">
      <c r="A1523" s="68"/>
      <c r="B1523" s="81"/>
      <c r="C1523" s="70"/>
      <c r="D1523" s="70"/>
      <c r="E1523" s="69"/>
      <c r="F1523" s="70"/>
      <c r="G1523" s="70"/>
      <c r="H1523" s="70"/>
      <c r="I1523" s="70"/>
      <c r="J1523" s="69"/>
      <c r="K1523" s="71"/>
      <c r="L1523" s="72"/>
      <c r="M1523" s="73"/>
      <c r="N1523" s="74"/>
      <c r="O1523" s="74"/>
      <c r="P1523" s="73"/>
      <c r="Q1523" s="70"/>
      <c r="R1523" s="70"/>
      <c r="S1523" s="75"/>
      <c r="T1523" s="71"/>
    </row>
    <row r="1524" spans="1:20" x14ac:dyDescent="0.15">
      <c r="A1524" s="68"/>
      <c r="B1524" s="81"/>
      <c r="C1524" s="70"/>
      <c r="D1524" s="70"/>
      <c r="E1524" s="69"/>
      <c r="F1524" s="70"/>
      <c r="G1524" s="70"/>
      <c r="H1524" s="70"/>
      <c r="I1524" s="70"/>
      <c r="J1524" s="69"/>
      <c r="K1524" s="71"/>
      <c r="L1524" s="72"/>
      <c r="M1524" s="73"/>
      <c r="N1524" s="74"/>
      <c r="O1524" s="74"/>
      <c r="P1524" s="73"/>
      <c r="Q1524" s="70"/>
      <c r="R1524" s="70"/>
      <c r="S1524" s="75"/>
      <c r="T1524" s="71"/>
    </row>
    <row r="1525" spans="1:20" x14ac:dyDescent="0.15">
      <c r="A1525" s="68"/>
      <c r="B1525" s="81"/>
      <c r="C1525" s="70"/>
      <c r="D1525" s="70"/>
      <c r="E1525" s="69"/>
      <c r="F1525" s="70"/>
      <c r="G1525" s="70"/>
      <c r="H1525" s="70"/>
      <c r="I1525" s="70"/>
      <c r="J1525" s="69"/>
      <c r="K1525" s="71"/>
      <c r="L1525" s="72"/>
      <c r="M1525" s="73"/>
      <c r="N1525" s="74"/>
      <c r="O1525" s="74"/>
      <c r="P1525" s="73"/>
      <c r="Q1525" s="70"/>
      <c r="R1525" s="70"/>
      <c r="S1525" s="75"/>
      <c r="T1525" s="71"/>
    </row>
    <row r="1526" spans="1:20" x14ac:dyDescent="0.15">
      <c r="A1526" s="68"/>
      <c r="B1526" s="81"/>
      <c r="C1526" s="70"/>
      <c r="D1526" s="70"/>
      <c r="E1526" s="69"/>
      <c r="F1526" s="70"/>
      <c r="G1526" s="70"/>
      <c r="H1526" s="70"/>
      <c r="I1526" s="70"/>
      <c r="J1526" s="69"/>
      <c r="K1526" s="71"/>
      <c r="L1526" s="72"/>
      <c r="M1526" s="73"/>
      <c r="N1526" s="74"/>
      <c r="O1526" s="74"/>
      <c r="P1526" s="73"/>
      <c r="Q1526" s="70"/>
      <c r="R1526" s="70"/>
      <c r="S1526" s="75"/>
      <c r="T1526" s="71"/>
    </row>
    <row r="1527" spans="1:20" x14ac:dyDescent="0.15">
      <c r="A1527" s="68"/>
      <c r="B1527" s="81"/>
      <c r="C1527" s="70"/>
      <c r="D1527" s="70"/>
      <c r="E1527" s="69"/>
      <c r="F1527" s="70"/>
      <c r="G1527" s="70"/>
      <c r="H1527" s="70"/>
      <c r="I1527" s="70"/>
      <c r="J1527" s="69"/>
      <c r="K1527" s="71"/>
      <c r="L1527" s="72"/>
      <c r="M1527" s="73"/>
      <c r="N1527" s="74"/>
      <c r="O1527" s="74"/>
      <c r="P1527" s="73"/>
      <c r="Q1527" s="70"/>
      <c r="R1527" s="70"/>
      <c r="S1527" s="75"/>
      <c r="T1527" s="71"/>
    </row>
    <row r="1528" spans="1:20" x14ac:dyDescent="0.15">
      <c r="A1528" s="68"/>
      <c r="B1528" s="81"/>
      <c r="C1528" s="70"/>
      <c r="D1528" s="70"/>
      <c r="E1528" s="69"/>
      <c r="F1528" s="70"/>
      <c r="G1528" s="70"/>
      <c r="H1528" s="70"/>
      <c r="I1528" s="70"/>
      <c r="J1528" s="69"/>
      <c r="K1528" s="71"/>
      <c r="L1528" s="72"/>
      <c r="M1528" s="73"/>
      <c r="N1528" s="74"/>
      <c r="O1528" s="74"/>
      <c r="P1528" s="73"/>
      <c r="Q1528" s="70"/>
      <c r="R1528" s="70"/>
      <c r="S1528" s="75"/>
      <c r="T1528" s="71"/>
    </row>
    <row r="1529" spans="1:20" x14ac:dyDescent="0.15">
      <c r="A1529" s="68"/>
      <c r="B1529" s="81"/>
      <c r="C1529" s="70"/>
      <c r="D1529" s="70"/>
      <c r="E1529" s="69"/>
      <c r="F1529" s="70"/>
      <c r="G1529" s="70"/>
      <c r="H1529" s="70"/>
      <c r="I1529" s="70"/>
      <c r="J1529" s="69"/>
      <c r="K1529" s="71"/>
      <c r="L1529" s="72"/>
      <c r="M1529" s="73"/>
      <c r="N1529" s="74"/>
      <c r="O1529" s="74"/>
      <c r="P1529" s="73"/>
      <c r="Q1529" s="70"/>
      <c r="R1529" s="70"/>
      <c r="S1529" s="75"/>
      <c r="T1529" s="71"/>
    </row>
    <row r="1530" spans="1:20" x14ac:dyDescent="0.15">
      <c r="A1530" s="68"/>
      <c r="B1530" s="81"/>
      <c r="C1530" s="70"/>
      <c r="D1530" s="70"/>
      <c r="E1530" s="69"/>
      <c r="F1530" s="70"/>
      <c r="G1530" s="70"/>
      <c r="H1530" s="70"/>
      <c r="I1530" s="70"/>
      <c r="J1530" s="69"/>
      <c r="K1530" s="71"/>
      <c r="L1530" s="72"/>
      <c r="M1530" s="73"/>
      <c r="N1530" s="74"/>
      <c r="O1530" s="74"/>
      <c r="P1530" s="73"/>
      <c r="Q1530" s="70"/>
      <c r="R1530" s="70"/>
      <c r="S1530" s="75"/>
      <c r="T1530" s="71"/>
    </row>
    <row r="1531" spans="1:20" x14ac:dyDescent="0.15">
      <c r="A1531" s="68"/>
      <c r="B1531" s="81"/>
      <c r="C1531" s="70"/>
      <c r="D1531" s="70"/>
      <c r="E1531" s="69"/>
      <c r="F1531" s="70"/>
      <c r="G1531" s="70"/>
      <c r="H1531" s="70"/>
      <c r="I1531" s="70"/>
      <c r="J1531" s="69"/>
      <c r="K1531" s="71"/>
      <c r="L1531" s="72"/>
      <c r="M1531" s="73"/>
      <c r="N1531" s="74"/>
      <c r="O1531" s="74"/>
      <c r="P1531" s="73"/>
      <c r="Q1531" s="70"/>
      <c r="R1531" s="70"/>
      <c r="S1531" s="75"/>
      <c r="T1531" s="71"/>
    </row>
    <row r="1532" spans="1:20" x14ac:dyDescent="0.15">
      <c r="A1532" s="68"/>
      <c r="B1532" s="81"/>
      <c r="C1532" s="70"/>
      <c r="D1532" s="70"/>
      <c r="E1532" s="69"/>
      <c r="F1532" s="70"/>
      <c r="G1532" s="70"/>
      <c r="H1532" s="70"/>
      <c r="I1532" s="70"/>
      <c r="J1532" s="69"/>
      <c r="K1532" s="71"/>
      <c r="L1532" s="72"/>
      <c r="M1532" s="73"/>
      <c r="N1532" s="74"/>
      <c r="O1532" s="74"/>
      <c r="P1532" s="73"/>
      <c r="Q1532" s="70"/>
      <c r="R1532" s="70"/>
      <c r="S1532" s="75"/>
      <c r="T1532" s="71"/>
    </row>
    <row r="1533" spans="1:20" x14ac:dyDescent="0.15">
      <c r="A1533" s="68"/>
      <c r="B1533" s="81"/>
      <c r="C1533" s="70"/>
      <c r="D1533" s="70"/>
      <c r="E1533" s="69"/>
      <c r="F1533" s="70"/>
      <c r="G1533" s="70"/>
      <c r="H1533" s="70"/>
      <c r="I1533" s="70"/>
      <c r="J1533" s="69"/>
      <c r="K1533" s="71"/>
      <c r="L1533" s="72"/>
      <c r="M1533" s="73"/>
      <c r="N1533" s="74"/>
      <c r="O1533" s="74"/>
      <c r="P1533" s="73"/>
      <c r="Q1533" s="70"/>
      <c r="R1533" s="70"/>
      <c r="S1533" s="75"/>
      <c r="T1533" s="71"/>
    </row>
    <row r="1534" spans="1:20" x14ac:dyDescent="0.15">
      <c r="A1534" s="68"/>
      <c r="B1534" s="81"/>
      <c r="C1534" s="70"/>
      <c r="D1534" s="70"/>
      <c r="E1534" s="69"/>
      <c r="F1534" s="70"/>
      <c r="G1534" s="70"/>
      <c r="H1534" s="70"/>
      <c r="I1534" s="70"/>
      <c r="J1534" s="69"/>
      <c r="K1534" s="71"/>
      <c r="L1534" s="72"/>
      <c r="M1534" s="73"/>
      <c r="N1534" s="74"/>
      <c r="O1534" s="74"/>
      <c r="P1534" s="73"/>
      <c r="Q1534" s="70"/>
      <c r="R1534" s="70"/>
      <c r="S1534" s="75"/>
      <c r="T1534" s="71"/>
    </row>
    <row r="1535" spans="1:20" x14ac:dyDescent="0.15">
      <c r="A1535" s="68"/>
      <c r="B1535" s="81"/>
      <c r="C1535" s="70"/>
      <c r="D1535" s="70"/>
      <c r="E1535" s="69"/>
      <c r="F1535" s="70"/>
      <c r="G1535" s="70"/>
      <c r="H1535" s="70"/>
      <c r="I1535" s="70"/>
      <c r="J1535" s="69"/>
      <c r="K1535" s="71"/>
      <c r="L1535" s="72"/>
      <c r="M1535" s="73"/>
      <c r="N1535" s="74"/>
      <c r="O1535" s="74"/>
      <c r="P1535" s="73"/>
      <c r="Q1535" s="70"/>
      <c r="R1535" s="70"/>
      <c r="S1535" s="75"/>
      <c r="T1535" s="71"/>
    </row>
    <row r="1536" spans="1:20" x14ac:dyDescent="0.15">
      <c r="A1536" s="68"/>
      <c r="B1536" s="81"/>
      <c r="C1536" s="70"/>
      <c r="D1536" s="70"/>
      <c r="E1536" s="69"/>
      <c r="F1536" s="70"/>
      <c r="G1536" s="70"/>
      <c r="H1536" s="70"/>
      <c r="I1536" s="70"/>
      <c r="J1536" s="69"/>
      <c r="K1536" s="71"/>
      <c r="L1536" s="72"/>
      <c r="M1536" s="73"/>
      <c r="N1536" s="74"/>
      <c r="O1536" s="74"/>
      <c r="P1536" s="73"/>
      <c r="Q1536" s="70"/>
      <c r="R1536" s="70"/>
      <c r="S1536" s="75"/>
      <c r="T1536" s="71"/>
    </row>
    <row r="1537" spans="1:20" x14ac:dyDescent="0.15">
      <c r="A1537" s="68"/>
      <c r="B1537" s="81"/>
      <c r="C1537" s="70"/>
      <c r="D1537" s="70"/>
      <c r="E1537" s="69"/>
      <c r="F1537" s="70"/>
      <c r="G1537" s="70"/>
      <c r="H1537" s="70"/>
      <c r="I1537" s="70"/>
      <c r="J1537" s="69"/>
      <c r="K1537" s="71"/>
      <c r="L1537" s="72"/>
      <c r="M1537" s="73"/>
      <c r="N1537" s="74"/>
      <c r="O1537" s="74"/>
      <c r="P1537" s="73"/>
      <c r="Q1537" s="70"/>
      <c r="R1537" s="70"/>
      <c r="S1537" s="75"/>
      <c r="T1537" s="71"/>
    </row>
    <row r="1538" spans="1:20" x14ac:dyDescent="0.15">
      <c r="A1538" s="68"/>
      <c r="B1538" s="81"/>
      <c r="C1538" s="70"/>
      <c r="D1538" s="70"/>
      <c r="E1538" s="69"/>
      <c r="F1538" s="70"/>
      <c r="G1538" s="70"/>
      <c r="H1538" s="70"/>
      <c r="I1538" s="70"/>
      <c r="J1538" s="69"/>
      <c r="K1538" s="71"/>
      <c r="L1538" s="72"/>
      <c r="M1538" s="73"/>
      <c r="N1538" s="74"/>
      <c r="O1538" s="74"/>
      <c r="P1538" s="73"/>
      <c r="Q1538" s="70"/>
      <c r="R1538" s="70"/>
      <c r="S1538" s="75"/>
      <c r="T1538" s="71"/>
    </row>
    <row r="1539" spans="1:20" x14ac:dyDescent="0.15">
      <c r="A1539" s="68"/>
      <c r="B1539" s="81"/>
      <c r="C1539" s="70"/>
      <c r="D1539" s="70"/>
      <c r="E1539" s="69"/>
      <c r="F1539" s="70"/>
      <c r="G1539" s="70"/>
      <c r="H1539" s="70"/>
      <c r="I1539" s="70"/>
      <c r="J1539" s="69"/>
      <c r="K1539" s="71"/>
      <c r="L1539" s="72"/>
      <c r="M1539" s="73"/>
      <c r="N1539" s="74"/>
      <c r="O1539" s="74"/>
      <c r="P1539" s="73"/>
      <c r="Q1539" s="70"/>
      <c r="R1539" s="70"/>
      <c r="S1539" s="75"/>
      <c r="T1539" s="71"/>
    </row>
    <row r="1540" spans="1:20" x14ac:dyDescent="0.15">
      <c r="A1540" s="68"/>
      <c r="B1540" s="81"/>
      <c r="C1540" s="70"/>
      <c r="D1540" s="70"/>
      <c r="E1540" s="69"/>
      <c r="F1540" s="70"/>
      <c r="G1540" s="70"/>
      <c r="H1540" s="70"/>
      <c r="I1540" s="70"/>
      <c r="J1540" s="69"/>
      <c r="K1540" s="71"/>
      <c r="L1540" s="72"/>
      <c r="M1540" s="73"/>
      <c r="N1540" s="74"/>
      <c r="O1540" s="74"/>
      <c r="P1540" s="73"/>
      <c r="Q1540" s="70"/>
      <c r="R1540" s="70"/>
      <c r="S1540" s="75"/>
      <c r="T1540" s="71"/>
    </row>
    <row r="1541" spans="1:20" x14ac:dyDescent="0.15">
      <c r="A1541" s="68"/>
      <c r="B1541" s="81"/>
      <c r="C1541" s="70"/>
      <c r="D1541" s="70"/>
      <c r="E1541" s="69"/>
      <c r="F1541" s="70"/>
      <c r="G1541" s="70"/>
      <c r="H1541" s="70"/>
      <c r="I1541" s="70"/>
      <c r="J1541" s="69"/>
      <c r="K1541" s="71"/>
      <c r="L1541" s="72"/>
      <c r="M1541" s="73"/>
      <c r="N1541" s="74"/>
      <c r="O1541" s="74"/>
      <c r="P1541" s="73"/>
      <c r="Q1541" s="70"/>
      <c r="R1541" s="70"/>
      <c r="S1541" s="75"/>
      <c r="T1541" s="71"/>
    </row>
    <row r="1542" spans="1:20" x14ac:dyDescent="0.15">
      <c r="A1542" s="68"/>
      <c r="B1542" s="81"/>
      <c r="C1542" s="70"/>
      <c r="D1542" s="70"/>
      <c r="E1542" s="69"/>
      <c r="F1542" s="70"/>
      <c r="G1542" s="70"/>
      <c r="H1542" s="70"/>
      <c r="I1542" s="70"/>
      <c r="J1542" s="69"/>
      <c r="K1542" s="71"/>
      <c r="L1542" s="72"/>
      <c r="M1542" s="73"/>
      <c r="N1542" s="74"/>
      <c r="O1542" s="74"/>
      <c r="P1542" s="73"/>
      <c r="Q1542" s="70"/>
      <c r="R1542" s="70"/>
      <c r="S1542" s="75"/>
      <c r="T1542" s="71"/>
    </row>
    <row r="1543" spans="1:20" x14ac:dyDescent="0.15">
      <c r="A1543" s="68"/>
      <c r="B1543" s="81"/>
      <c r="C1543" s="70"/>
      <c r="D1543" s="70"/>
      <c r="E1543" s="69"/>
      <c r="F1543" s="70"/>
      <c r="G1543" s="70"/>
      <c r="H1543" s="70"/>
      <c r="I1543" s="70"/>
      <c r="J1543" s="69"/>
      <c r="K1543" s="71"/>
      <c r="L1543" s="72"/>
      <c r="M1543" s="73"/>
      <c r="N1543" s="74"/>
      <c r="O1543" s="74"/>
      <c r="P1543" s="73"/>
      <c r="Q1543" s="70"/>
      <c r="R1543" s="70"/>
      <c r="S1543" s="75"/>
      <c r="T1543" s="71"/>
    </row>
    <row r="1544" spans="1:20" x14ac:dyDescent="0.15">
      <c r="A1544" s="68"/>
      <c r="B1544" s="81"/>
      <c r="C1544" s="70"/>
      <c r="D1544" s="70"/>
      <c r="E1544" s="69"/>
      <c r="F1544" s="70"/>
      <c r="G1544" s="70"/>
      <c r="H1544" s="70"/>
      <c r="I1544" s="70"/>
      <c r="J1544" s="69"/>
      <c r="K1544" s="71"/>
      <c r="L1544" s="72"/>
      <c r="M1544" s="73"/>
      <c r="N1544" s="74"/>
      <c r="O1544" s="74"/>
      <c r="P1544" s="73"/>
      <c r="Q1544" s="70"/>
      <c r="R1544" s="70"/>
      <c r="S1544" s="75"/>
      <c r="T1544" s="71"/>
    </row>
    <row r="1545" spans="1:20" x14ac:dyDescent="0.15">
      <c r="A1545" s="68"/>
      <c r="B1545" s="81"/>
      <c r="C1545" s="70"/>
      <c r="D1545" s="70"/>
      <c r="E1545" s="69"/>
      <c r="F1545" s="70"/>
      <c r="G1545" s="70"/>
      <c r="H1545" s="70"/>
      <c r="I1545" s="70"/>
      <c r="J1545" s="69"/>
      <c r="K1545" s="71"/>
      <c r="L1545" s="72"/>
      <c r="M1545" s="73"/>
      <c r="N1545" s="74"/>
      <c r="O1545" s="74"/>
      <c r="P1545" s="73"/>
      <c r="Q1545" s="70"/>
      <c r="R1545" s="70"/>
      <c r="S1545" s="75"/>
      <c r="T1545" s="71"/>
    </row>
    <row r="1546" spans="1:20" x14ac:dyDescent="0.15">
      <c r="A1546" s="68"/>
      <c r="B1546" s="81"/>
      <c r="C1546" s="70"/>
      <c r="D1546" s="70"/>
      <c r="E1546" s="69"/>
      <c r="F1546" s="70"/>
      <c r="G1546" s="70"/>
      <c r="H1546" s="70"/>
      <c r="I1546" s="70"/>
      <c r="J1546" s="69"/>
      <c r="K1546" s="71"/>
      <c r="L1546" s="72"/>
      <c r="M1546" s="73"/>
      <c r="N1546" s="74"/>
      <c r="O1546" s="74"/>
      <c r="P1546" s="73"/>
      <c r="Q1546" s="70"/>
      <c r="R1546" s="70"/>
      <c r="S1546" s="75"/>
      <c r="T1546" s="71"/>
    </row>
    <row r="1547" spans="1:20" x14ac:dyDescent="0.15">
      <c r="A1547" s="68"/>
      <c r="B1547" s="81"/>
      <c r="C1547" s="70"/>
      <c r="D1547" s="70"/>
      <c r="E1547" s="69"/>
      <c r="F1547" s="70"/>
      <c r="G1547" s="70"/>
      <c r="H1547" s="70"/>
      <c r="I1547" s="70"/>
      <c r="J1547" s="69"/>
      <c r="K1547" s="71"/>
      <c r="L1547" s="72"/>
      <c r="M1547" s="73"/>
      <c r="N1547" s="74"/>
      <c r="O1547" s="74"/>
      <c r="P1547" s="73"/>
      <c r="Q1547" s="70"/>
      <c r="R1547" s="70"/>
      <c r="S1547" s="75"/>
      <c r="T1547" s="71"/>
    </row>
    <row r="1548" spans="1:20" x14ac:dyDescent="0.15">
      <c r="A1548" s="68"/>
      <c r="B1548" s="81"/>
      <c r="C1548" s="70"/>
      <c r="D1548" s="70"/>
      <c r="E1548" s="69"/>
      <c r="F1548" s="70"/>
      <c r="G1548" s="70"/>
      <c r="H1548" s="70"/>
      <c r="I1548" s="70"/>
      <c r="J1548" s="69"/>
      <c r="K1548" s="71"/>
      <c r="L1548" s="72"/>
      <c r="M1548" s="73"/>
      <c r="N1548" s="74"/>
      <c r="O1548" s="74"/>
      <c r="P1548" s="73"/>
      <c r="Q1548" s="70"/>
      <c r="R1548" s="70"/>
      <c r="S1548" s="75"/>
      <c r="T1548" s="71"/>
    </row>
    <row r="1549" spans="1:20" x14ac:dyDescent="0.15">
      <c r="A1549" s="68"/>
      <c r="B1549" s="81"/>
      <c r="C1549" s="70"/>
      <c r="D1549" s="70"/>
      <c r="E1549" s="69"/>
      <c r="F1549" s="70"/>
      <c r="G1549" s="70"/>
      <c r="H1549" s="70"/>
      <c r="I1549" s="70"/>
      <c r="J1549" s="69"/>
      <c r="K1549" s="71"/>
      <c r="L1549" s="72"/>
      <c r="M1549" s="73"/>
      <c r="N1549" s="74"/>
      <c r="O1549" s="74"/>
      <c r="P1549" s="73"/>
      <c r="Q1549" s="70"/>
      <c r="R1549" s="70"/>
      <c r="S1549" s="75"/>
      <c r="T1549" s="71"/>
    </row>
    <row r="1550" spans="1:20" x14ac:dyDescent="0.15">
      <c r="A1550" s="68"/>
      <c r="B1550" s="81"/>
      <c r="C1550" s="70"/>
      <c r="D1550" s="70"/>
      <c r="E1550" s="69"/>
      <c r="F1550" s="70"/>
      <c r="G1550" s="70"/>
      <c r="H1550" s="70"/>
      <c r="I1550" s="70"/>
      <c r="J1550" s="69"/>
      <c r="K1550" s="71"/>
      <c r="L1550" s="72"/>
      <c r="M1550" s="73"/>
      <c r="N1550" s="74"/>
      <c r="O1550" s="74"/>
      <c r="P1550" s="73"/>
      <c r="Q1550" s="70"/>
      <c r="R1550" s="70"/>
      <c r="S1550" s="75"/>
      <c r="T1550" s="71"/>
    </row>
    <row r="1551" spans="1:20" x14ac:dyDescent="0.15">
      <c r="A1551" s="68"/>
      <c r="B1551" s="81"/>
      <c r="C1551" s="70"/>
      <c r="D1551" s="70"/>
      <c r="E1551" s="69"/>
      <c r="F1551" s="70"/>
      <c r="G1551" s="70"/>
      <c r="H1551" s="70"/>
      <c r="I1551" s="70"/>
      <c r="J1551" s="69"/>
      <c r="K1551" s="71"/>
      <c r="L1551" s="72"/>
      <c r="M1551" s="73"/>
      <c r="N1551" s="74"/>
      <c r="O1551" s="74"/>
      <c r="P1551" s="73"/>
      <c r="Q1551" s="70"/>
      <c r="R1551" s="70"/>
      <c r="S1551" s="75"/>
      <c r="T1551" s="71"/>
    </row>
    <row r="1552" spans="1:20" x14ac:dyDescent="0.15">
      <c r="A1552" s="68"/>
      <c r="B1552" s="81"/>
      <c r="C1552" s="70"/>
      <c r="D1552" s="70"/>
      <c r="E1552" s="69"/>
      <c r="F1552" s="70"/>
      <c r="G1552" s="70"/>
      <c r="H1552" s="70"/>
      <c r="I1552" s="70"/>
      <c r="J1552" s="69"/>
      <c r="K1552" s="71"/>
      <c r="L1552" s="72"/>
      <c r="M1552" s="73"/>
      <c r="N1552" s="74"/>
      <c r="O1552" s="74"/>
      <c r="P1552" s="73"/>
      <c r="Q1552" s="70"/>
      <c r="R1552" s="70"/>
      <c r="S1552" s="75"/>
      <c r="T1552" s="71"/>
    </row>
    <row r="1553" spans="1:20" x14ac:dyDescent="0.15">
      <c r="A1553" s="68"/>
      <c r="B1553" s="81"/>
      <c r="C1553" s="70"/>
      <c r="D1553" s="70"/>
      <c r="E1553" s="69"/>
      <c r="F1553" s="70"/>
      <c r="G1553" s="70"/>
      <c r="H1553" s="70"/>
      <c r="I1553" s="70"/>
      <c r="J1553" s="69"/>
      <c r="K1553" s="71"/>
      <c r="L1553" s="72"/>
      <c r="M1553" s="73"/>
      <c r="N1553" s="74"/>
      <c r="O1553" s="74"/>
      <c r="P1553" s="73"/>
      <c r="Q1553" s="70"/>
      <c r="R1553" s="70"/>
      <c r="S1553" s="75"/>
      <c r="T1553" s="71"/>
    </row>
    <row r="1554" spans="1:20" x14ac:dyDescent="0.15">
      <c r="A1554" s="68"/>
      <c r="B1554" s="81"/>
      <c r="C1554" s="70"/>
      <c r="D1554" s="70"/>
      <c r="E1554" s="69"/>
      <c r="F1554" s="70"/>
      <c r="G1554" s="70"/>
      <c r="H1554" s="70"/>
      <c r="I1554" s="70"/>
      <c r="J1554" s="69"/>
      <c r="K1554" s="71"/>
      <c r="L1554" s="72"/>
      <c r="M1554" s="73"/>
      <c r="N1554" s="74"/>
      <c r="O1554" s="74"/>
      <c r="P1554" s="73"/>
      <c r="Q1554" s="70"/>
      <c r="R1554" s="70"/>
      <c r="S1554" s="75"/>
      <c r="T1554" s="71"/>
    </row>
    <row r="1555" spans="1:20" x14ac:dyDescent="0.15">
      <c r="A1555" s="68"/>
      <c r="B1555" s="81"/>
      <c r="C1555" s="70"/>
      <c r="D1555" s="70"/>
      <c r="E1555" s="69"/>
      <c r="F1555" s="70"/>
      <c r="G1555" s="70"/>
      <c r="H1555" s="70"/>
      <c r="I1555" s="70"/>
      <c r="J1555" s="69"/>
      <c r="K1555" s="71"/>
      <c r="L1555" s="72"/>
      <c r="M1555" s="73"/>
      <c r="N1555" s="74"/>
      <c r="O1555" s="74"/>
      <c r="P1555" s="73"/>
      <c r="Q1555" s="70"/>
      <c r="R1555" s="70"/>
      <c r="S1555" s="75"/>
      <c r="T1555" s="71"/>
    </row>
    <row r="1556" spans="1:20" x14ac:dyDescent="0.15">
      <c r="A1556" s="68"/>
      <c r="B1556" s="81"/>
      <c r="C1556" s="70"/>
      <c r="D1556" s="70"/>
      <c r="E1556" s="69"/>
      <c r="F1556" s="70"/>
      <c r="G1556" s="70"/>
      <c r="H1556" s="70"/>
      <c r="I1556" s="70"/>
      <c r="J1556" s="69"/>
      <c r="K1556" s="71"/>
      <c r="L1556" s="72"/>
      <c r="M1556" s="73"/>
      <c r="N1556" s="74"/>
      <c r="O1556" s="74"/>
      <c r="P1556" s="73"/>
      <c r="Q1556" s="70"/>
      <c r="R1556" s="70"/>
      <c r="S1556" s="75"/>
      <c r="T1556" s="71"/>
    </row>
    <row r="1557" spans="1:20" x14ac:dyDescent="0.15">
      <c r="A1557" s="68"/>
      <c r="B1557" s="81"/>
      <c r="C1557" s="70"/>
      <c r="D1557" s="70"/>
      <c r="E1557" s="69"/>
      <c r="F1557" s="70"/>
      <c r="G1557" s="70"/>
      <c r="H1557" s="70"/>
      <c r="I1557" s="70"/>
      <c r="J1557" s="69"/>
      <c r="K1557" s="71"/>
      <c r="L1557" s="72"/>
      <c r="M1557" s="73"/>
      <c r="N1557" s="74"/>
      <c r="O1557" s="74"/>
      <c r="P1557" s="73"/>
      <c r="Q1557" s="70"/>
      <c r="R1557" s="70"/>
      <c r="S1557" s="75"/>
      <c r="T1557" s="71"/>
    </row>
    <row r="1558" spans="1:20" x14ac:dyDescent="0.15">
      <c r="A1558" s="68"/>
      <c r="B1558" s="81"/>
      <c r="C1558" s="70"/>
      <c r="D1558" s="70"/>
      <c r="E1558" s="69"/>
      <c r="F1558" s="70"/>
      <c r="G1558" s="70"/>
      <c r="H1558" s="70"/>
      <c r="I1558" s="70"/>
      <c r="J1558" s="69"/>
      <c r="K1558" s="71"/>
      <c r="L1558" s="72"/>
      <c r="M1558" s="73"/>
      <c r="N1558" s="74"/>
      <c r="O1558" s="74"/>
      <c r="P1558" s="73"/>
      <c r="Q1558" s="70"/>
      <c r="R1558" s="70"/>
      <c r="S1558" s="75"/>
      <c r="T1558" s="71"/>
    </row>
    <row r="1559" spans="1:20" x14ac:dyDescent="0.15">
      <c r="A1559" s="68"/>
      <c r="B1559" s="81"/>
      <c r="C1559" s="70"/>
      <c r="D1559" s="70"/>
      <c r="E1559" s="69"/>
      <c r="F1559" s="70"/>
      <c r="G1559" s="70"/>
      <c r="H1559" s="70"/>
      <c r="I1559" s="70"/>
      <c r="J1559" s="69"/>
      <c r="K1559" s="71"/>
      <c r="L1559" s="72"/>
      <c r="M1559" s="73"/>
      <c r="N1559" s="74"/>
      <c r="O1559" s="74"/>
      <c r="P1559" s="73"/>
      <c r="Q1559" s="70"/>
      <c r="R1559" s="70"/>
      <c r="S1559" s="75"/>
      <c r="T1559" s="71"/>
    </row>
    <row r="1560" spans="1:20" x14ac:dyDescent="0.15">
      <c r="A1560" s="68"/>
      <c r="B1560" s="81"/>
      <c r="C1560" s="70"/>
      <c r="D1560" s="70"/>
      <c r="E1560" s="69"/>
      <c r="F1560" s="70"/>
      <c r="G1560" s="70"/>
      <c r="H1560" s="70"/>
      <c r="I1560" s="70"/>
      <c r="J1560" s="69"/>
      <c r="K1560" s="71"/>
      <c r="L1560" s="72"/>
      <c r="M1560" s="73"/>
      <c r="N1560" s="74"/>
      <c r="O1560" s="74"/>
      <c r="P1560" s="73"/>
      <c r="Q1560" s="70"/>
      <c r="R1560" s="70"/>
      <c r="S1560" s="75"/>
      <c r="T1560" s="71"/>
    </row>
    <row r="1561" spans="1:20" x14ac:dyDescent="0.15">
      <c r="A1561" s="68"/>
      <c r="B1561" s="81"/>
      <c r="C1561" s="70"/>
      <c r="D1561" s="70"/>
      <c r="E1561" s="69"/>
      <c r="F1561" s="70"/>
      <c r="G1561" s="70"/>
      <c r="H1561" s="70"/>
      <c r="I1561" s="70"/>
      <c r="J1561" s="69"/>
      <c r="K1561" s="71"/>
      <c r="L1561" s="72"/>
      <c r="M1561" s="73"/>
      <c r="N1561" s="74"/>
      <c r="O1561" s="74"/>
      <c r="P1561" s="73"/>
      <c r="Q1561" s="70"/>
      <c r="R1561" s="70"/>
      <c r="S1561" s="75"/>
      <c r="T1561" s="71"/>
    </row>
    <row r="1562" spans="1:20" x14ac:dyDescent="0.15">
      <c r="A1562" s="68"/>
      <c r="B1562" s="81"/>
      <c r="C1562" s="70"/>
      <c r="D1562" s="70"/>
      <c r="E1562" s="69"/>
      <c r="F1562" s="70"/>
      <c r="G1562" s="70"/>
      <c r="H1562" s="70"/>
      <c r="I1562" s="70"/>
      <c r="J1562" s="69"/>
      <c r="K1562" s="71"/>
      <c r="L1562" s="72"/>
      <c r="M1562" s="73"/>
      <c r="N1562" s="74"/>
      <c r="O1562" s="74"/>
      <c r="P1562" s="73"/>
      <c r="Q1562" s="70"/>
      <c r="R1562" s="70"/>
      <c r="S1562" s="75"/>
      <c r="T1562" s="71"/>
    </row>
    <row r="1563" spans="1:20" x14ac:dyDescent="0.15">
      <c r="A1563" s="68"/>
      <c r="B1563" s="81"/>
      <c r="C1563" s="70"/>
      <c r="D1563" s="70"/>
      <c r="E1563" s="69"/>
      <c r="F1563" s="70"/>
      <c r="G1563" s="70"/>
      <c r="H1563" s="70"/>
      <c r="I1563" s="70"/>
      <c r="J1563" s="69"/>
      <c r="K1563" s="71"/>
      <c r="L1563" s="72"/>
      <c r="M1563" s="73"/>
      <c r="N1563" s="74"/>
      <c r="O1563" s="74"/>
      <c r="P1563" s="73"/>
      <c r="Q1563" s="70"/>
      <c r="R1563" s="70"/>
      <c r="S1563" s="75"/>
      <c r="T1563" s="71"/>
    </row>
    <row r="1564" spans="1:20" x14ac:dyDescent="0.15">
      <c r="A1564" s="68"/>
      <c r="B1564" s="81"/>
      <c r="C1564" s="70"/>
      <c r="D1564" s="70"/>
      <c r="E1564" s="69"/>
      <c r="F1564" s="70"/>
      <c r="G1564" s="70"/>
      <c r="H1564" s="70"/>
      <c r="I1564" s="70"/>
      <c r="J1564" s="69"/>
      <c r="K1564" s="71"/>
      <c r="L1564" s="72"/>
      <c r="M1564" s="73"/>
      <c r="N1564" s="74"/>
      <c r="O1564" s="74"/>
      <c r="P1564" s="73"/>
      <c r="Q1564" s="70"/>
      <c r="R1564" s="70"/>
      <c r="S1564" s="75"/>
      <c r="T1564" s="71"/>
    </row>
    <row r="1565" spans="1:20" x14ac:dyDescent="0.15">
      <c r="A1565" s="68"/>
      <c r="B1565" s="81"/>
      <c r="C1565" s="70"/>
      <c r="D1565" s="70"/>
      <c r="E1565" s="69"/>
      <c r="F1565" s="70"/>
      <c r="G1565" s="70"/>
      <c r="H1565" s="70"/>
      <c r="I1565" s="70"/>
      <c r="J1565" s="69"/>
      <c r="K1565" s="71"/>
      <c r="L1565" s="72"/>
      <c r="M1565" s="73"/>
      <c r="N1565" s="74"/>
      <c r="O1565" s="74"/>
      <c r="P1565" s="73"/>
      <c r="Q1565" s="70"/>
      <c r="R1565" s="70"/>
      <c r="S1565" s="75"/>
      <c r="T1565" s="71"/>
    </row>
    <row r="1566" spans="1:20" x14ac:dyDescent="0.15">
      <c r="A1566" s="68"/>
      <c r="B1566" s="81"/>
      <c r="C1566" s="70"/>
      <c r="D1566" s="70"/>
      <c r="E1566" s="69"/>
      <c r="F1566" s="70"/>
      <c r="G1566" s="70"/>
      <c r="H1566" s="70"/>
      <c r="I1566" s="70"/>
      <c r="J1566" s="69"/>
      <c r="K1566" s="71"/>
      <c r="L1566" s="72"/>
      <c r="M1566" s="73"/>
      <c r="N1566" s="74"/>
      <c r="O1566" s="74"/>
      <c r="P1566" s="73"/>
      <c r="Q1566" s="70"/>
      <c r="R1566" s="70"/>
      <c r="S1566" s="75"/>
      <c r="T1566" s="71"/>
    </row>
    <row r="1567" spans="1:20" x14ac:dyDescent="0.15">
      <c r="A1567" s="68"/>
      <c r="B1567" s="81"/>
      <c r="C1567" s="70"/>
      <c r="D1567" s="70"/>
      <c r="E1567" s="69"/>
      <c r="F1567" s="70"/>
      <c r="G1567" s="70"/>
      <c r="H1567" s="70"/>
      <c r="I1567" s="70"/>
      <c r="J1567" s="69"/>
      <c r="K1567" s="71"/>
      <c r="L1567" s="72"/>
      <c r="M1567" s="73"/>
      <c r="N1567" s="74"/>
      <c r="O1567" s="74"/>
      <c r="P1567" s="73"/>
      <c r="Q1567" s="70"/>
      <c r="R1567" s="70"/>
      <c r="S1567" s="75"/>
      <c r="T1567" s="71"/>
    </row>
    <row r="1568" spans="1:20" x14ac:dyDescent="0.15">
      <c r="A1568" s="68"/>
      <c r="B1568" s="81"/>
      <c r="C1568" s="70"/>
      <c r="D1568" s="70"/>
      <c r="E1568" s="69"/>
      <c r="F1568" s="70"/>
      <c r="G1568" s="70"/>
      <c r="H1568" s="70"/>
      <c r="I1568" s="70"/>
      <c r="J1568" s="69"/>
      <c r="K1568" s="71"/>
      <c r="L1568" s="72"/>
      <c r="M1568" s="73"/>
      <c r="N1568" s="74"/>
      <c r="O1568" s="74"/>
      <c r="P1568" s="73"/>
      <c r="Q1568" s="70"/>
      <c r="R1568" s="70"/>
      <c r="S1568" s="75"/>
      <c r="T1568" s="71"/>
    </row>
    <row r="1569" spans="1:20" x14ac:dyDescent="0.15">
      <c r="A1569" s="68"/>
      <c r="B1569" s="81"/>
      <c r="C1569" s="70"/>
      <c r="D1569" s="70"/>
      <c r="E1569" s="69"/>
      <c r="F1569" s="70"/>
      <c r="G1569" s="70"/>
      <c r="H1569" s="70"/>
      <c r="I1569" s="70"/>
      <c r="J1569" s="69"/>
      <c r="K1569" s="71"/>
      <c r="L1569" s="72"/>
      <c r="M1569" s="73"/>
      <c r="N1569" s="74"/>
      <c r="O1569" s="74"/>
      <c r="P1569" s="73"/>
      <c r="Q1569" s="70"/>
      <c r="R1569" s="70"/>
      <c r="S1569" s="75"/>
      <c r="T1569" s="71"/>
    </row>
    <row r="1570" spans="1:20" x14ac:dyDescent="0.15">
      <c r="A1570" s="68"/>
      <c r="B1570" s="81"/>
      <c r="C1570" s="70"/>
      <c r="D1570" s="70"/>
      <c r="E1570" s="69"/>
      <c r="F1570" s="70"/>
      <c r="G1570" s="70"/>
      <c r="H1570" s="70"/>
      <c r="I1570" s="70"/>
      <c r="J1570" s="69"/>
      <c r="K1570" s="71"/>
      <c r="L1570" s="72"/>
      <c r="M1570" s="73"/>
      <c r="N1570" s="74"/>
      <c r="O1570" s="74"/>
      <c r="P1570" s="73"/>
      <c r="Q1570" s="70"/>
      <c r="R1570" s="70"/>
      <c r="S1570" s="75"/>
      <c r="T1570" s="71"/>
    </row>
    <row r="1571" spans="1:20" x14ac:dyDescent="0.15">
      <c r="A1571" s="68"/>
      <c r="B1571" s="81"/>
      <c r="C1571" s="70"/>
      <c r="D1571" s="70"/>
      <c r="E1571" s="69"/>
      <c r="F1571" s="70"/>
      <c r="G1571" s="70"/>
      <c r="H1571" s="70"/>
      <c r="I1571" s="70"/>
      <c r="J1571" s="69"/>
      <c r="K1571" s="71"/>
      <c r="L1571" s="72"/>
      <c r="M1571" s="73"/>
      <c r="N1571" s="74"/>
      <c r="O1571" s="74"/>
      <c r="P1571" s="73"/>
      <c r="Q1571" s="70"/>
      <c r="R1571" s="70"/>
      <c r="S1571" s="75"/>
      <c r="T1571" s="71"/>
    </row>
    <row r="1572" spans="1:20" x14ac:dyDescent="0.15">
      <c r="A1572" s="68"/>
      <c r="B1572" s="81"/>
      <c r="C1572" s="70"/>
      <c r="D1572" s="70"/>
      <c r="E1572" s="69"/>
      <c r="F1572" s="70"/>
      <c r="G1572" s="70"/>
      <c r="H1572" s="70"/>
      <c r="I1572" s="70"/>
      <c r="J1572" s="69"/>
      <c r="K1572" s="71"/>
      <c r="L1572" s="72"/>
      <c r="M1572" s="73"/>
      <c r="N1572" s="74"/>
      <c r="O1572" s="74"/>
      <c r="P1572" s="73"/>
      <c r="Q1572" s="70"/>
      <c r="R1572" s="70"/>
      <c r="S1572" s="75"/>
      <c r="T1572" s="71"/>
    </row>
    <row r="1573" spans="1:20" x14ac:dyDescent="0.15">
      <c r="A1573" s="68"/>
      <c r="B1573" s="81"/>
      <c r="C1573" s="70"/>
      <c r="D1573" s="70"/>
      <c r="E1573" s="69"/>
      <c r="F1573" s="70"/>
      <c r="G1573" s="70"/>
      <c r="H1573" s="70"/>
      <c r="I1573" s="70"/>
      <c r="J1573" s="69"/>
      <c r="K1573" s="71"/>
      <c r="L1573" s="72"/>
      <c r="M1573" s="73"/>
      <c r="N1573" s="74"/>
      <c r="O1573" s="74"/>
      <c r="P1573" s="73"/>
      <c r="Q1573" s="70"/>
      <c r="R1573" s="70"/>
      <c r="S1573" s="75"/>
      <c r="T1573" s="71"/>
    </row>
    <row r="1574" spans="1:20" x14ac:dyDescent="0.15">
      <c r="A1574" s="68"/>
      <c r="B1574" s="81"/>
      <c r="C1574" s="70"/>
      <c r="D1574" s="70"/>
      <c r="E1574" s="69"/>
      <c r="F1574" s="70"/>
      <c r="G1574" s="70"/>
      <c r="H1574" s="70"/>
      <c r="I1574" s="70"/>
      <c r="J1574" s="69"/>
      <c r="K1574" s="71"/>
      <c r="L1574" s="72"/>
      <c r="M1574" s="73"/>
      <c r="N1574" s="74"/>
      <c r="O1574" s="74"/>
      <c r="P1574" s="73"/>
      <c r="Q1574" s="70"/>
      <c r="R1574" s="70"/>
      <c r="S1574" s="75"/>
      <c r="T1574" s="71"/>
    </row>
    <row r="1575" spans="1:20" x14ac:dyDescent="0.15">
      <c r="A1575" s="68"/>
      <c r="B1575" s="81"/>
      <c r="C1575" s="70"/>
      <c r="D1575" s="70"/>
      <c r="E1575" s="69"/>
      <c r="F1575" s="70"/>
      <c r="G1575" s="70"/>
      <c r="H1575" s="70"/>
      <c r="I1575" s="70"/>
      <c r="J1575" s="69"/>
      <c r="K1575" s="71"/>
      <c r="L1575" s="72"/>
      <c r="M1575" s="73"/>
      <c r="N1575" s="74"/>
      <c r="O1575" s="74"/>
      <c r="P1575" s="73"/>
      <c r="Q1575" s="70"/>
      <c r="R1575" s="70"/>
      <c r="S1575" s="75"/>
      <c r="T1575" s="71"/>
    </row>
    <row r="1576" spans="1:20" x14ac:dyDescent="0.15">
      <c r="A1576" s="68"/>
      <c r="B1576" s="81"/>
      <c r="C1576" s="70"/>
      <c r="D1576" s="70"/>
      <c r="E1576" s="69"/>
      <c r="F1576" s="70"/>
      <c r="G1576" s="70"/>
      <c r="H1576" s="70"/>
      <c r="I1576" s="70"/>
      <c r="J1576" s="69"/>
      <c r="K1576" s="71"/>
      <c r="L1576" s="72"/>
      <c r="M1576" s="73"/>
      <c r="N1576" s="74"/>
      <c r="O1576" s="74"/>
      <c r="P1576" s="73"/>
      <c r="Q1576" s="70"/>
      <c r="R1576" s="70"/>
      <c r="S1576" s="75"/>
      <c r="T1576" s="71"/>
    </row>
    <row r="1577" spans="1:20" x14ac:dyDescent="0.15">
      <c r="A1577" s="68"/>
      <c r="B1577" s="81"/>
      <c r="C1577" s="70"/>
      <c r="D1577" s="70"/>
      <c r="E1577" s="69"/>
      <c r="F1577" s="70"/>
      <c r="G1577" s="70"/>
      <c r="H1577" s="70"/>
      <c r="I1577" s="70"/>
      <c r="J1577" s="69"/>
      <c r="K1577" s="71"/>
      <c r="L1577" s="72"/>
      <c r="M1577" s="73"/>
      <c r="N1577" s="74"/>
      <c r="O1577" s="74"/>
      <c r="P1577" s="73"/>
      <c r="Q1577" s="70"/>
      <c r="R1577" s="70"/>
      <c r="S1577" s="75"/>
      <c r="T1577" s="71"/>
    </row>
    <row r="1578" spans="1:20" x14ac:dyDescent="0.15">
      <c r="A1578" s="68"/>
      <c r="B1578" s="81"/>
      <c r="C1578" s="70"/>
      <c r="D1578" s="70"/>
      <c r="E1578" s="69"/>
      <c r="F1578" s="70"/>
      <c r="G1578" s="70"/>
      <c r="H1578" s="70"/>
      <c r="I1578" s="70"/>
      <c r="J1578" s="69"/>
      <c r="K1578" s="71"/>
      <c r="L1578" s="72"/>
      <c r="M1578" s="73"/>
      <c r="N1578" s="74"/>
      <c r="O1578" s="74"/>
      <c r="P1578" s="73"/>
      <c r="Q1578" s="70"/>
      <c r="R1578" s="70"/>
      <c r="S1578" s="75"/>
      <c r="T1578" s="71"/>
    </row>
    <row r="1579" spans="1:20" x14ac:dyDescent="0.15">
      <c r="A1579" s="68"/>
      <c r="B1579" s="81"/>
      <c r="C1579" s="70"/>
      <c r="D1579" s="70"/>
      <c r="E1579" s="69"/>
      <c r="F1579" s="70"/>
      <c r="G1579" s="70"/>
      <c r="H1579" s="70"/>
      <c r="I1579" s="70"/>
      <c r="J1579" s="69"/>
      <c r="K1579" s="71"/>
      <c r="L1579" s="72"/>
      <c r="M1579" s="73"/>
      <c r="N1579" s="74"/>
      <c r="O1579" s="74"/>
      <c r="P1579" s="73"/>
      <c r="Q1579" s="70"/>
      <c r="R1579" s="70"/>
      <c r="S1579" s="75"/>
      <c r="T1579" s="71"/>
    </row>
    <row r="1580" spans="1:20" x14ac:dyDescent="0.15">
      <c r="A1580" s="68"/>
      <c r="B1580" s="81"/>
      <c r="C1580" s="70"/>
      <c r="D1580" s="70"/>
      <c r="E1580" s="69"/>
      <c r="F1580" s="70"/>
      <c r="G1580" s="70"/>
      <c r="H1580" s="70"/>
      <c r="I1580" s="70"/>
      <c r="J1580" s="69"/>
      <c r="K1580" s="71"/>
      <c r="L1580" s="72"/>
      <c r="M1580" s="73"/>
      <c r="N1580" s="74"/>
      <c r="O1580" s="74"/>
      <c r="P1580" s="73"/>
      <c r="Q1580" s="70"/>
      <c r="R1580" s="70"/>
      <c r="S1580" s="75"/>
      <c r="T1580" s="71"/>
    </row>
    <row r="1581" spans="1:20" x14ac:dyDescent="0.15">
      <c r="A1581" s="68"/>
      <c r="B1581" s="81"/>
      <c r="C1581" s="70"/>
      <c r="D1581" s="70"/>
      <c r="E1581" s="69"/>
      <c r="F1581" s="70"/>
      <c r="G1581" s="70"/>
      <c r="H1581" s="70"/>
      <c r="I1581" s="70"/>
      <c r="J1581" s="69"/>
      <c r="K1581" s="71"/>
      <c r="L1581" s="72"/>
      <c r="M1581" s="73"/>
      <c r="N1581" s="74"/>
      <c r="O1581" s="74"/>
      <c r="P1581" s="73"/>
      <c r="Q1581" s="70"/>
      <c r="R1581" s="70"/>
      <c r="S1581" s="75"/>
      <c r="T1581" s="71"/>
    </row>
    <row r="1582" spans="1:20" x14ac:dyDescent="0.15">
      <c r="A1582" s="68"/>
      <c r="B1582" s="81"/>
      <c r="C1582" s="70"/>
      <c r="D1582" s="70"/>
      <c r="E1582" s="69"/>
      <c r="F1582" s="70"/>
      <c r="G1582" s="70"/>
      <c r="H1582" s="70"/>
      <c r="I1582" s="70"/>
      <c r="J1582" s="69"/>
      <c r="K1582" s="71"/>
      <c r="L1582" s="72"/>
      <c r="M1582" s="73"/>
      <c r="N1582" s="74"/>
      <c r="O1582" s="74"/>
      <c r="P1582" s="73"/>
      <c r="Q1582" s="70"/>
      <c r="R1582" s="70"/>
      <c r="S1582" s="75"/>
      <c r="T1582" s="71"/>
    </row>
    <row r="1583" spans="1:20" x14ac:dyDescent="0.15">
      <c r="A1583" s="68"/>
      <c r="B1583" s="81"/>
      <c r="C1583" s="70"/>
      <c r="D1583" s="70"/>
      <c r="E1583" s="69"/>
      <c r="F1583" s="70"/>
      <c r="G1583" s="70"/>
      <c r="H1583" s="70"/>
      <c r="I1583" s="70"/>
      <c r="J1583" s="69"/>
      <c r="K1583" s="71"/>
      <c r="L1583" s="72"/>
      <c r="M1583" s="73"/>
      <c r="N1583" s="74"/>
      <c r="O1583" s="74"/>
      <c r="P1583" s="73"/>
      <c r="Q1583" s="70"/>
      <c r="R1583" s="70"/>
      <c r="S1583" s="75"/>
      <c r="T1583" s="71"/>
    </row>
    <row r="1584" spans="1:20" x14ac:dyDescent="0.15">
      <c r="A1584" s="68"/>
      <c r="B1584" s="81"/>
      <c r="C1584" s="70"/>
      <c r="D1584" s="70"/>
      <c r="E1584" s="69"/>
      <c r="F1584" s="70"/>
      <c r="G1584" s="70"/>
      <c r="H1584" s="70"/>
      <c r="I1584" s="70"/>
      <c r="J1584" s="69"/>
      <c r="K1584" s="71"/>
      <c r="L1584" s="72"/>
      <c r="M1584" s="73"/>
      <c r="N1584" s="74"/>
      <c r="O1584" s="74"/>
      <c r="P1584" s="73"/>
      <c r="Q1584" s="70"/>
      <c r="R1584" s="70"/>
      <c r="S1584" s="75"/>
      <c r="T1584" s="71"/>
    </row>
    <row r="1585" spans="1:20" x14ac:dyDescent="0.15">
      <c r="A1585" s="68"/>
      <c r="B1585" s="81"/>
      <c r="C1585" s="70"/>
      <c r="D1585" s="70"/>
      <c r="E1585" s="69"/>
      <c r="F1585" s="70"/>
      <c r="G1585" s="70"/>
      <c r="H1585" s="70"/>
      <c r="I1585" s="70"/>
      <c r="J1585" s="69"/>
      <c r="K1585" s="71"/>
      <c r="L1585" s="72"/>
      <c r="M1585" s="73"/>
      <c r="N1585" s="74"/>
      <c r="O1585" s="74"/>
      <c r="P1585" s="73"/>
      <c r="Q1585" s="70"/>
      <c r="R1585" s="70"/>
      <c r="S1585" s="75"/>
      <c r="T1585" s="71"/>
    </row>
    <row r="1586" spans="1:20" x14ac:dyDescent="0.15">
      <c r="A1586" s="68"/>
      <c r="B1586" s="81"/>
      <c r="C1586" s="70"/>
      <c r="D1586" s="70"/>
      <c r="E1586" s="69"/>
      <c r="F1586" s="70"/>
      <c r="G1586" s="70"/>
      <c r="H1586" s="70"/>
      <c r="I1586" s="70"/>
      <c r="J1586" s="69"/>
      <c r="K1586" s="71"/>
      <c r="L1586" s="72"/>
      <c r="M1586" s="73"/>
      <c r="N1586" s="74"/>
      <c r="O1586" s="74"/>
      <c r="P1586" s="73"/>
      <c r="Q1586" s="70"/>
      <c r="R1586" s="70"/>
      <c r="S1586" s="75"/>
      <c r="T1586" s="71"/>
    </row>
    <row r="1587" spans="1:20" x14ac:dyDescent="0.15">
      <c r="A1587" s="68"/>
      <c r="B1587" s="81"/>
      <c r="C1587" s="70"/>
      <c r="D1587" s="70"/>
      <c r="E1587" s="69"/>
      <c r="F1587" s="70"/>
      <c r="G1587" s="70"/>
      <c r="H1587" s="70"/>
      <c r="I1587" s="70"/>
      <c r="J1587" s="69"/>
      <c r="K1587" s="71"/>
      <c r="L1587" s="72"/>
      <c r="M1587" s="73"/>
      <c r="N1587" s="74"/>
      <c r="O1587" s="74"/>
      <c r="P1587" s="73"/>
      <c r="Q1587" s="70"/>
      <c r="R1587" s="70"/>
      <c r="S1587" s="75"/>
      <c r="T1587" s="71"/>
    </row>
    <row r="1588" spans="1:20" x14ac:dyDescent="0.15">
      <c r="A1588" s="68"/>
      <c r="B1588" s="81"/>
      <c r="C1588" s="70"/>
      <c r="D1588" s="70"/>
      <c r="E1588" s="69"/>
      <c r="F1588" s="70"/>
      <c r="G1588" s="70"/>
      <c r="H1588" s="70"/>
      <c r="I1588" s="70"/>
      <c r="J1588" s="69"/>
      <c r="K1588" s="71"/>
      <c r="L1588" s="72"/>
      <c r="M1588" s="73"/>
      <c r="N1588" s="74"/>
      <c r="O1588" s="74"/>
      <c r="P1588" s="73"/>
      <c r="Q1588" s="70"/>
      <c r="R1588" s="70"/>
      <c r="S1588" s="75"/>
      <c r="T1588" s="71"/>
    </row>
    <row r="1589" spans="1:20" x14ac:dyDescent="0.15">
      <c r="A1589" s="68"/>
      <c r="B1589" s="81"/>
      <c r="C1589" s="70"/>
      <c r="D1589" s="70"/>
      <c r="E1589" s="69"/>
      <c r="F1589" s="70"/>
      <c r="G1589" s="70"/>
      <c r="H1589" s="70"/>
      <c r="I1589" s="70"/>
      <c r="J1589" s="69"/>
      <c r="K1589" s="71"/>
      <c r="L1589" s="72"/>
      <c r="M1589" s="73"/>
      <c r="N1589" s="74"/>
      <c r="O1589" s="74"/>
      <c r="P1589" s="73"/>
      <c r="Q1589" s="70"/>
      <c r="R1589" s="70"/>
      <c r="S1589" s="75"/>
      <c r="T1589" s="71"/>
    </row>
    <row r="1590" spans="1:20" x14ac:dyDescent="0.15">
      <c r="A1590" s="68"/>
      <c r="B1590" s="81"/>
      <c r="C1590" s="70"/>
      <c r="D1590" s="70"/>
      <c r="E1590" s="69"/>
      <c r="F1590" s="70"/>
      <c r="G1590" s="70"/>
      <c r="H1590" s="70"/>
      <c r="I1590" s="70"/>
      <c r="J1590" s="69"/>
      <c r="K1590" s="71"/>
      <c r="L1590" s="72"/>
      <c r="M1590" s="73"/>
      <c r="N1590" s="74"/>
      <c r="O1590" s="74"/>
      <c r="P1590" s="73"/>
      <c r="Q1590" s="70"/>
      <c r="R1590" s="70"/>
      <c r="S1590" s="75"/>
      <c r="T1590" s="71"/>
    </row>
    <row r="1591" spans="1:20" x14ac:dyDescent="0.15">
      <c r="A1591" s="68"/>
      <c r="B1591" s="81"/>
      <c r="C1591" s="70"/>
      <c r="D1591" s="70"/>
      <c r="E1591" s="69"/>
      <c r="F1591" s="70"/>
      <c r="G1591" s="70"/>
      <c r="H1591" s="70"/>
      <c r="I1591" s="70"/>
      <c r="J1591" s="69"/>
      <c r="K1591" s="71"/>
      <c r="L1591" s="72"/>
      <c r="M1591" s="73"/>
      <c r="N1591" s="74"/>
      <c r="O1591" s="74"/>
      <c r="P1591" s="73"/>
      <c r="Q1591" s="70"/>
      <c r="R1591" s="70"/>
      <c r="S1591" s="75"/>
      <c r="T1591" s="71"/>
    </row>
    <row r="1592" spans="1:20" x14ac:dyDescent="0.15">
      <c r="A1592" s="68"/>
      <c r="B1592" s="81"/>
      <c r="C1592" s="70"/>
      <c r="D1592" s="70"/>
      <c r="E1592" s="69"/>
      <c r="F1592" s="70"/>
      <c r="G1592" s="70"/>
      <c r="H1592" s="70"/>
      <c r="I1592" s="70"/>
      <c r="J1592" s="69"/>
      <c r="K1592" s="71"/>
      <c r="L1592" s="72"/>
      <c r="M1592" s="73"/>
      <c r="N1592" s="74"/>
      <c r="O1592" s="74"/>
      <c r="P1592" s="73"/>
      <c r="Q1592" s="70"/>
      <c r="R1592" s="70"/>
      <c r="S1592" s="75"/>
      <c r="T1592" s="71"/>
    </row>
    <row r="1593" spans="1:20" x14ac:dyDescent="0.15">
      <c r="A1593" s="68"/>
      <c r="B1593" s="81"/>
      <c r="C1593" s="70"/>
      <c r="D1593" s="70"/>
      <c r="E1593" s="69"/>
      <c r="F1593" s="70"/>
      <c r="G1593" s="70"/>
      <c r="H1593" s="70"/>
      <c r="I1593" s="70"/>
      <c r="J1593" s="69"/>
      <c r="K1593" s="71"/>
      <c r="L1593" s="72"/>
      <c r="M1593" s="73"/>
      <c r="N1593" s="74"/>
      <c r="O1593" s="74"/>
      <c r="P1593" s="73"/>
      <c r="Q1593" s="70"/>
      <c r="R1593" s="70"/>
      <c r="S1593" s="75"/>
      <c r="T1593" s="71"/>
    </row>
    <row r="1594" spans="1:20" x14ac:dyDescent="0.15">
      <c r="A1594" s="68"/>
      <c r="B1594" s="81"/>
      <c r="C1594" s="70"/>
      <c r="D1594" s="70"/>
      <c r="E1594" s="69"/>
      <c r="F1594" s="70"/>
      <c r="G1594" s="70"/>
      <c r="H1594" s="70"/>
      <c r="I1594" s="70"/>
      <c r="J1594" s="69"/>
      <c r="K1594" s="71"/>
      <c r="L1594" s="72"/>
      <c r="M1594" s="73"/>
      <c r="N1594" s="74"/>
      <c r="O1594" s="74"/>
      <c r="P1594" s="73"/>
      <c r="Q1594" s="70"/>
      <c r="R1594" s="70"/>
      <c r="S1594" s="75"/>
      <c r="T1594" s="71"/>
    </row>
    <row r="1595" spans="1:20" x14ac:dyDescent="0.15">
      <c r="A1595" s="68"/>
      <c r="B1595" s="81"/>
      <c r="C1595" s="70"/>
      <c r="D1595" s="70"/>
      <c r="E1595" s="69"/>
      <c r="F1595" s="70"/>
      <c r="G1595" s="70"/>
      <c r="H1595" s="70"/>
      <c r="I1595" s="70"/>
      <c r="J1595" s="69"/>
      <c r="K1595" s="71"/>
      <c r="L1595" s="72"/>
      <c r="M1595" s="73"/>
      <c r="N1595" s="74"/>
      <c r="O1595" s="74"/>
      <c r="P1595" s="73"/>
      <c r="Q1595" s="70"/>
      <c r="R1595" s="70"/>
      <c r="S1595" s="75"/>
      <c r="T1595" s="71"/>
    </row>
    <row r="1596" spans="1:20" x14ac:dyDescent="0.15">
      <c r="A1596" s="68"/>
      <c r="B1596" s="81"/>
      <c r="C1596" s="70"/>
      <c r="D1596" s="70"/>
      <c r="E1596" s="69"/>
      <c r="F1596" s="70"/>
      <c r="G1596" s="70"/>
      <c r="H1596" s="70"/>
      <c r="I1596" s="70"/>
      <c r="J1596" s="69"/>
      <c r="K1596" s="71"/>
      <c r="L1596" s="72"/>
      <c r="M1596" s="73"/>
      <c r="N1596" s="74"/>
      <c r="O1596" s="74"/>
      <c r="P1596" s="73"/>
      <c r="Q1596" s="70"/>
      <c r="R1596" s="70"/>
      <c r="S1596" s="75"/>
      <c r="T1596" s="71"/>
    </row>
    <row r="1597" spans="1:20" x14ac:dyDescent="0.15">
      <c r="A1597" s="68"/>
      <c r="B1597" s="81"/>
      <c r="C1597" s="70"/>
      <c r="D1597" s="70"/>
      <c r="E1597" s="69"/>
      <c r="F1597" s="70"/>
      <c r="G1597" s="70"/>
      <c r="H1597" s="70"/>
      <c r="I1597" s="70"/>
      <c r="J1597" s="69"/>
      <c r="K1597" s="71"/>
      <c r="L1597" s="72"/>
      <c r="M1597" s="73"/>
      <c r="N1597" s="74"/>
      <c r="O1597" s="74"/>
      <c r="P1597" s="73"/>
      <c r="Q1597" s="70"/>
      <c r="R1597" s="70"/>
      <c r="S1597" s="75"/>
      <c r="T1597" s="71"/>
    </row>
    <row r="1598" spans="1:20" x14ac:dyDescent="0.15">
      <c r="A1598" s="68"/>
      <c r="B1598" s="81"/>
      <c r="C1598" s="70"/>
      <c r="D1598" s="70"/>
      <c r="E1598" s="69"/>
      <c r="F1598" s="70"/>
      <c r="G1598" s="70"/>
      <c r="H1598" s="70"/>
      <c r="I1598" s="70"/>
      <c r="J1598" s="69"/>
      <c r="K1598" s="71"/>
      <c r="L1598" s="72"/>
      <c r="M1598" s="73"/>
      <c r="N1598" s="74"/>
      <c r="O1598" s="74"/>
      <c r="P1598" s="73"/>
      <c r="Q1598" s="70"/>
      <c r="R1598" s="70"/>
      <c r="S1598" s="75"/>
      <c r="T1598" s="71"/>
    </row>
    <row r="1599" spans="1:20" x14ac:dyDescent="0.15">
      <c r="A1599" s="68"/>
      <c r="B1599" s="81"/>
      <c r="C1599" s="70"/>
      <c r="D1599" s="70"/>
      <c r="E1599" s="69"/>
      <c r="F1599" s="70"/>
      <c r="G1599" s="70"/>
      <c r="H1599" s="70"/>
      <c r="I1599" s="70"/>
      <c r="J1599" s="69"/>
      <c r="K1599" s="71"/>
      <c r="L1599" s="72"/>
      <c r="M1599" s="73"/>
      <c r="N1599" s="74"/>
      <c r="O1599" s="74"/>
      <c r="P1599" s="73"/>
      <c r="Q1599" s="70"/>
      <c r="R1599" s="70"/>
      <c r="S1599" s="75"/>
      <c r="T1599" s="71"/>
    </row>
    <row r="1600" spans="1:20" x14ac:dyDescent="0.15">
      <c r="A1600" s="68"/>
      <c r="B1600" s="81"/>
      <c r="C1600" s="70"/>
      <c r="D1600" s="70"/>
      <c r="E1600" s="69"/>
      <c r="F1600" s="70"/>
      <c r="G1600" s="70"/>
      <c r="H1600" s="70"/>
      <c r="I1600" s="70"/>
      <c r="J1600" s="69"/>
      <c r="K1600" s="71"/>
      <c r="L1600" s="72"/>
      <c r="M1600" s="73"/>
      <c r="N1600" s="74"/>
      <c r="O1600" s="74"/>
      <c r="P1600" s="73"/>
      <c r="Q1600" s="70"/>
      <c r="R1600" s="70"/>
      <c r="S1600" s="75"/>
      <c r="T1600" s="71"/>
    </row>
    <row r="1601" spans="1:20" x14ac:dyDescent="0.15">
      <c r="A1601" s="68"/>
      <c r="B1601" s="81"/>
      <c r="C1601" s="70"/>
      <c r="D1601" s="70"/>
      <c r="E1601" s="69"/>
      <c r="F1601" s="70"/>
      <c r="G1601" s="70"/>
      <c r="H1601" s="70"/>
      <c r="I1601" s="70"/>
      <c r="J1601" s="69"/>
      <c r="K1601" s="71"/>
      <c r="L1601" s="72"/>
      <c r="M1601" s="73"/>
      <c r="N1601" s="74"/>
      <c r="O1601" s="74"/>
      <c r="P1601" s="73"/>
      <c r="Q1601" s="70"/>
      <c r="R1601" s="70"/>
      <c r="S1601" s="75"/>
      <c r="T1601" s="71"/>
    </row>
    <row r="1602" spans="1:20" x14ac:dyDescent="0.15">
      <c r="A1602" s="68"/>
      <c r="B1602" s="81"/>
      <c r="C1602" s="70"/>
      <c r="D1602" s="70"/>
      <c r="E1602" s="69"/>
      <c r="F1602" s="70"/>
      <c r="G1602" s="70"/>
      <c r="H1602" s="70"/>
      <c r="I1602" s="70"/>
      <c r="J1602" s="69"/>
      <c r="K1602" s="71"/>
      <c r="L1602" s="72"/>
      <c r="M1602" s="73"/>
      <c r="N1602" s="74"/>
      <c r="O1602" s="74"/>
      <c r="P1602" s="73"/>
      <c r="Q1602" s="70"/>
      <c r="R1602" s="70"/>
      <c r="S1602" s="75"/>
      <c r="T1602" s="71"/>
    </row>
    <row r="1603" spans="1:20" x14ac:dyDescent="0.15">
      <c r="A1603" s="68"/>
      <c r="B1603" s="81"/>
      <c r="C1603" s="70"/>
      <c r="D1603" s="70"/>
      <c r="E1603" s="69"/>
      <c r="F1603" s="70"/>
      <c r="G1603" s="70"/>
      <c r="H1603" s="70"/>
      <c r="I1603" s="70"/>
      <c r="J1603" s="69"/>
      <c r="K1603" s="71"/>
      <c r="L1603" s="72"/>
      <c r="M1603" s="73"/>
      <c r="N1603" s="74"/>
      <c r="O1603" s="74"/>
      <c r="P1603" s="73"/>
      <c r="Q1603" s="70"/>
      <c r="R1603" s="70"/>
      <c r="S1603" s="75"/>
      <c r="T1603" s="71"/>
    </row>
    <row r="1604" spans="1:20" x14ac:dyDescent="0.15">
      <c r="A1604" s="68"/>
      <c r="B1604" s="81"/>
      <c r="C1604" s="70"/>
      <c r="D1604" s="70"/>
      <c r="E1604" s="69"/>
      <c r="F1604" s="70"/>
      <c r="G1604" s="70"/>
      <c r="H1604" s="70"/>
      <c r="I1604" s="70"/>
      <c r="J1604" s="69"/>
      <c r="K1604" s="71"/>
      <c r="L1604" s="72"/>
      <c r="M1604" s="73"/>
      <c r="N1604" s="74"/>
      <c r="O1604" s="74"/>
      <c r="P1604" s="73"/>
      <c r="Q1604" s="70"/>
      <c r="R1604" s="70"/>
      <c r="S1604" s="75"/>
      <c r="T1604" s="71"/>
    </row>
    <row r="1605" spans="1:20" x14ac:dyDescent="0.15">
      <c r="A1605" s="68"/>
      <c r="B1605" s="81"/>
      <c r="C1605" s="70"/>
      <c r="D1605" s="70"/>
      <c r="E1605" s="69"/>
      <c r="F1605" s="70"/>
      <c r="G1605" s="70"/>
      <c r="H1605" s="70"/>
      <c r="I1605" s="70"/>
      <c r="J1605" s="69"/>
      <c r="K1605" s="71"/>
      <c r="L1605" s="72"/>
      <c r="M1605" s="73"/>
      <c r="N1605" s="74"/>
      <c r="O1605" s="74"/>
      <c r="P1605" s="73"/>
      <c r="Q1605" s="70"/>
      <c r="R1605" s="70"/>
      <c r="S1605" s="75"/>
      <c r="T1605" s="71"/>
    </row>
    <row r="1606" spans="1:20" x14ac:dyDescent="0.15">
      <c r="A1606" s="68"/>
      <c r="B1606" s="81"/>
      <c r="C1606" s="70"/>
      <c r="D1606" s="70"/>
      <c r="E1606" s="69"/>
      <c r="F1606" s="70"/>
      <c r="G1606" s="70"/>
      <c r="H1606" s="70"/>
      <c r="I1606" s="70"/>
      <c r="J1606" s="69"/>
      <c r="K1606" s="71"/>
      <c r="L1606" s="72"/>
      <c r="M1606" s="73"/>
      <c r="N1606" s="74"/>
      <c r="O1606" s="74"/>
      <c r="P1606" s="73"/>
      <c r="Q1606" s="70"/>
      <c r="R1606" s="70"/>
      <c r="S1606" s="75"/>
      <c r="T1606" s="71"/>
    </row>
    <row r="1607" spans="1:20" x14ac:dyDescent="0.15">
      <c r="A1607" s="68"/>
      <c r="B1607" s="81"/>
      <c r="C1607" s="70"/>
      <c r="D1607" s="70"/>
      <c r="E1607" s="69"/>
      <c r="F1607" s="70"/>
      <c r="G1607" s="70"/>
      <c r="H1607" s="70"/>
      <c r="I1607" s="70"/>
      <c r="J1607" s="69"/>
      <c r="K1607" s="71"/>
      <c r="L1607" s="72"/>
      <c r="M1607" s="73"/>
      <c r="N1607" s="74"/>
      <c r="O1607" s="74"/>
      <c r="P1607" s="73"/>
      <c r="Q1607" s="70"/>
      <c r="R1607" s="70"/>
      <c r="S1607" s="75"/>
      <c r="T1607" s="71"/>
    </row>
    <row r="1608" spans="1:20" x14ac:dyDescent="0.15">
      <c r="A1608" s="68"/>
      <c r="B1608" s="81"/>
      <c r="C1608" s="70"/>
      <c r="D1608" s="70"/>
      <c r="E1608" s="69"/>
      <c r="F1608" s="70"/>
      <c r="G1608" s="70"/>
      <c r="H1608" s="70"/>
      <c r="I1608" s="70"/>
      <c r="J1608" s="69"/>
      <c r="K1608" s="71"/>
      <c r="L1608" s="72"/>
      <c r="M1608" s="73"/>
      <c r="N1608" s="74"/>
      <c r="O1608" s="74"/>
      <c r="P1608" s="73"/>
      <c r="Q1608" s="70"/>
      <c r="R1608" s="70"/>
      <c r="S1608" s="75"/>
      <c r="T1608" s="71"/>
    </row>
    <row r="1609" spans="1:20" x14ac:dyDescent="0.15">
      <c r="A1609" s="68"/>
      <c r="B1609" s="81"/>
      <c r="C1609" s="70"/>
      <c r="D1609" s="70"/>
      <c r="E1609" s="69"/>
      <c r="F1609" s="70"/>
      <c r="G1609" s="70"/>
      <c r="H1609" s="70"/>
      <c r="I1609" s="70"/>
      <c r="J1609" s="69"/>
      <c r="K1609" s="71"/>
      <c r="L1609" s="72"/>
      <c r="M1609" s="73"/>
      <c r="N1609" s="74"/>
      <c r="O1609" s="74"/>
      <c r="P1609" s="73"/>
      <c r="Q1609" s="70"/>
      <c r="R1609" s="70"/>
      <c r="S1609" s="75"/>
      <c r="T1609" s="71"/>
    </row>
    <row r="1610" spans="1:20" x14ac:dyDescent="0.15">
      <c r="A1610" s="68"/>
      <c r="B1610" s="81"/>
      <c r="C1610" s="70"/>
      <c r="D1610" s="70"/>
      <c r="E1610" s="69"/>
      <c r="F1610" s="70"/>
      <c r="G1610" s="70"/>
      <c r="H1610" s="70"/>
      <c r="I1610" s="70"/>
      <c r="J1610" s="69"/>
      <c r="K1610" s="71"/>
      <c r="L1610" s="72"/>
      <c r="M1610" s="73"/>
      <c r="N1610" s="74"/>
      <c r="O1610" s="74"/>
      <c r="P1610" s="73"/>
      <c r="Q1610" s="70"/>
      <c r="R1610" s="70"/>
      <c r="S1610" s="75"/>
      <c r="T1610" s="71"/>
    </row>
    <row r="1611" spans="1:20" x14ac:dyDescent="0.15">
      <c r="A1611" s="68"/>
      <c r="B1611" s="81"/>
      <c r="C1611" s="70"/>
      <c r="D1611" s="70"/>
      <c r="E1611" s="69"/>
      <c r="F1611" s="70"/>
      <c r="G1611" s="70"/>
      <c r="H1611" s="70"/>
      <c r="I1611" s="70"/>
      <c r="J1611" s="69"/>
      <c r="K1611" s="71"/>
      <c r="L1611" s="72"/>
      <c r="M1611" s="73"/>
      <c r="N1611" s="74"/>
      <c r="O1611" s="74"/>
      <c r="P1611" s="73"/>
      <c r="Q1611" s="70"/>
      <c r="R1611" s="70"/>
      <c r="S1611" s="75"/>
      <c r="T1611" s="71"/>
    </row>
    <row r="1612" spans="1:20" x14ac:dyDescent="0.15">
      <c r="A1612" s="68"/>
      <c r="B1612" s="81"/>
      <c r="C1612" s="70"/>
      <c r="D1612" s="70"/>
      <c r="E1612" s="69"/>
      <c r="F1612" s="70"/>
      <c r="G1612" s="70"/>
      <c r="H1612" s="70"/>
      <c r="I1612" s="70"/>
      <c r="J1612" s="69"/>
      <c r="K1612" s="71"/>
      <c r="L1612" s="72"/>
      <c r="M1612" s="73"/>
      <c r="N1612" s="74"/>
      <c r="O1612" s="74"/>
      <c r="P1612" s="73"/>
      <c r="Q1612" s="70"/>
      <c r="R1612" s="70"/>
      <c r="S1612" s="75"/>
      <c r="T1612" s="71"/>
    </row>
    <row r="1613" spans="1:20" x14ac:dyDescent="0.15">
      <c r="A1613" s="68"/>
      <c r="B1613" s="81"/>
      <c r="C1613" s="70"/>
      <c r="D1613" s="70"/>
      <c r="E1613" s="69"/>
      <c r="F1613" s="70"/>
      <c r="G1613" s="70"/>
      <c r="H1613" s="70"/>
      <c r="I1613" s="70"/>
      <c r="J1613" s="69"/>
      <c r="K1613" s="71"/>
      <c r="L1613" s="72"/>
      <c r="M1613" s="73"/>
      <c r="N1613" s="74"/>
      <c r="O1613" s="74"/>
      <c r="P1613" s="73"/>
      <c r="Q1613" s="70"/>
      <c r="R1613" s="70"/>
      <c r="S1613" s="75"/>
      <c r="T1613" s="71"/>
    </row>
    <row r="1614" spans="1:20" x14ac:dyDescent="0.15">
      <c r="A1614" s="68"/>
      <c r="B1614" s="81"/>
      <c r="C1614" s="70"/>
      <c r="D1614" s="70"/>
      <c r="E1614" s="69"/>
      <c r="F1614" s="70"/>
      <c r="G1614" s="70"/>
      <c r="H1614" s="70"/>
      <c r="I1614" s="70"/>
      <c r="J1614" s="69"/>
      <c r="K1614" s="71"/>
      <c r="L1614" s="72"/>
      <c r="M1614" s="73"/>
      <c r="N1614" s="74"/>
      <c r="O1614" s="74"/>
      <c r="P1614" s="73"/>
      <c r="Q1614" s="70"/>
      <c r="R1614" s="70"/>
      <c r="S1614" s="75"/>
      <c r="T1614" s="71"/>
    </row>
    <row r="1615" spans="1:20" x14ac:dyDescent="0.15">
      <c r="A1615" s="68"/>
      <c r="B1615" s="81"/>
      <c r="C1615" s="70"/>
      <c r="D1615" s="70"/>
      <c r="E1615" s="69"/>
      <c r="F1615" s="70"/>
      <c r="G1615" s="70"/>
      <c r="H1615" s="70"/>
      <c r="I1615" s="70"/>
      <c r="J1615" s="69"/>
      <c r="K1615" s="71"/>
      <c r="L1615" s="72"/>
      <c r="M1615" s="73"/>
      <c r="N1615" s="74"/>
      <c r="O1615" s="74"/>
      <c r="P1615" s="73"/>
      <c r="Q1615" s="70"/>
      <c r="R1615" s="70"/>
      <c r="S1615" s="75"/>
      <c r="T1615" s="71"/>
    </row>
    <row r="1616" spans="1:20" x14ac:dyDescent="0.15">
      <c r="A1616" s="68"/>
      <c r="B1616" s="81"/>
      <c r="C1616" s="70"/>
      <c r="D1616" s="70"/>
      <c r="E1616" s="69"/>
      <c r="F1616" s="70"/>
      <c r="G1616" s="70"/>
      <c r="H1616" s="70"/>
      <c r="I1616" s="70"/>
      <c r="J1616" s="69"/>
      <c r="K1616" s="71"/>
      <c r="L1616" s="72"/>
      <c r="M1616" s="73"/>
      <c r="N1616" s="74"/>
      <c r="O1616" s="74"/>
      <c r="P1616" s="73"/>
      <c r="Q1616" s="70"/>
      <c r="R1616" s="70"/>
      <c r="S1616" s="75"/>
      <c r="T1616" s="71"/>
    </row>
    <row r="1617" spans="1:20" x14ac:dyDescent="0.15">
      <c r="A1617" s="68"/>
      <c r="B1617" s="81"/>
      <c r="C1617" s="70"/>
      <c r="D1617" s="70"/>
      <c r="E1617" s="69"/>
      <c r="F1617" s="70"/>
      <c r="G1617" s="70"/>
      <c r="H1617" s="70"/>
      <c r="I1617" s="70"/>
      <c r="J1617" s="69"/>
      <c r="K1617" s="71"/>
      <c r="L1617" s="72"/>
      <c r="M1617" s="73"/>
      <c r="N1617" s="74"/>
      <c r="O1617" s="74"/>
      <c r="P1617" s="73"/>
      <c r="Q1617" s="70"/>
      <c r="R1617" s="70"/>
      <c r="S1617" s="75"/>
      <c r="T1617" s="71"/>
    </row>
    <row r="1618" spans="1:20" x14ac:dyDescent="0.15">
      <c r="A1618" s="68"/>
      <c r="B1618" s="81"/>
      <c r="C1618" s="70"/>
      <c r="D1618" s="70"/>
      <c r="E1618" s="69"/>
      <c r="F1618" s="70"/>
      <c r="G1618" s="70"/>
      <c r="H1618" s="70"/>
      <c r="I1618" s="70"/>
      <c r="J1618" s="69"/>
      <c r="K1618" s="71"/>
      <c r="L1618" s="72"/>
      <c r="M1618" s="73"/>
      <c r="N1618" s="74"/>
      <c r="O1618" s="74"/>
      <c r="P1618" s="73"/>
      <c r="Q1618" s="70"/>
      <c r="R1618" s="70"/>
      <c r="S1618" s="75"/>
      <c r="T1618" s="71"/>
    </row>
    <row r="1619" spans="1:20" x14ac:dyDescent="0.15">
      <c r="A1619" s="68"/>
      <c r="B1619" s="81"/>
      <c r="C1619" s="70"/>
      <c r="D1619" s="70"/>
      <c r="E1619" s="69"/>
      <c r="F1619" s="70"/>
      <c r="G1619" s="70"/>
      <c r="H1619" s="70"/>
      <c r="I1619" s="70"/>
      <c r="J1619" s="69"/>
      <c r="K1619" s="71"/>
      <c r="L1619" s="72"/>
      <c r="M1619" s="73"/>
      <c r="N1619" s="74"/>
      <c r="O1619" s="74"/>
      <c r="P1619" s="73"/>
      <c r="Q1619" s="70"/>
      <c r="R1619" s="70"/>
      <c r="S1619" s="75"/>
      <c r="T1619" s="71"/>
    </row>
    <row r="1620" spans="1:20" x14ac:dyDescent="0.15">
      <c r="A1620" s="68"/>
      <c r="B1620" s="81"/>
      <c r="C1620" s="70"/>
      <c r="D1620" s="70"/>
      <c r="E1620" s="69"/>
      <c r="F1620" s="70"/>
      <c r="G1620" s="70"/>
      <c r="H1620" s="70"/>
      <c r="I1620" s="70"/>
      <c r="J1620" s="69"/>
      <c r="K1620" s="71"/>
      <c r="L1620" s="72"/>
      <c r="M1620" s="73"/>
      <c r="N1620" s="74"/>
      <c r="O1620" s="74"/>
      <c r="P1620" s="73"/>
      <c r="Q1620" s="70"/>
      <c r="R1620" s="70"/>
      <c r="S1620" s="75"/>
      <c r="T1620" s="71"/>
    </row>
    <row r="1621" spans="1:20" x14ac:dyDescent="0.15">
      <c r="A1621" s="68"/>
      <c r="B1621" s="81"/>
      <c r="C1621" s="70"/>
      <c r="D1621" s="70"/>
      <c r="E1621" s="69"/>
      <c r="F1621" s="70"/>
      <c r="G1621" s="70"/>
      <c r="H1621" s="70"/>
      <c r="I1621" s="70"/>
      <c r="J1621" s="69"/>
      <c r="K1621" s="71"/>
      <c r="L1621" s="72"/>
      <c r="M1621" s="73"/>
      <c r="N1621" s="74"/>
      <c r="O1621" s="74"/>
      <c r="P1621" s="73"/>
      <c r="Q1621" s="70"/>
      <c r="R1621" s="70"/>
      <c r="S1621" s="75"/>
      <c r="T1621" s="71"/>
    </row>
    <row r="1622" spans="1:20" x14ac:dyDescent="0.15">
      <c r="A1622" s="68"/>
      <c r="B1622" s="81"/>
      <c r="C1622" s="70"/>
      <c r="D1622" s="70"/>
      <c r="E1622" s="69"/>
      <c r="F1622" s="70"/>
      <c r="G1622" s="70"/>
      <c r="H1622" s="70"/>
      <c r="I1622" s="70"/>
      <c r="J1622" s="69"/>
      <c r="K1622" s="71"/>
      <c r="L1622" s="72"/>
      <c r="M1622" s="73"/>
      <c r="N1622" s="74"/>
      <c r="O1622" s="74"/>
      <c r="P1622" s="73"/>
      <c r="Q1622" s="70"/>
      <c r="R1622" s="70"/>
      <c r="S1622" s="75"/>
      <c r="T1622" s="71"/>
    </row>
    <row r="1623" spans="1:20" x14ac:dyDescent="0.15">
      <c r="A1623" s="68"/>
      <c r="B1623" s="81"/>
      <c r="C1623" s="70"/>
      <c r="D1623" s="70"/>
      <c r="E1623" s="69"/>
      <c r="F1623" s="70"/>
      <c r="G1623" s="70"/>
      <c r="H1623" s="70"/>
      <c r="I1623" s="70"/>
      <c r="J1623" s="69"/>
      <c r="K1623" s="71"/>
      <c r="L1623" s="72"/>
      <c r="M1623" s="73"/>
      <c r="N1623" s="74"/>
      <c r="O1623" s="74"/>
      <c r="P1623" s="73"/>
      <c r="Q1623" s="70"/>
      <c r="R1623" s="70"/>
      <c r="S1623" s="75"/>
      <c r="T1623" s="71"/>
    </row>
    <row r="1624" spans="1:20" x14ac:dyDescent="0.15">
      <c r="A1624" s="68"/>
      <c r="B1624" s="81"/>
      <c r="C1624" s="70"/>
      <c r="D1624" s="70"/>
      <c r="E1624" s="69"/>
      <c r="F1624" s="70"/>
      <c r="G1624" s="70"/>
      <c r="H1624" s="70"/>
      <c r="I1624" s="70"/>
      <c r="J1624" s="69"/>
      <c r="K1624" s="71"/>
      <c r="L1624" s="72"/>
      <c r="M1624" s="73"/>
      <c r="N1624" s="74"/>
      <c r="O1624" s="74"/>
      <c r="P1624" s="73"/>
      <c r="Q1624" s="70"/>
      <c r="R1624" s="70"/>
      <c r="S1624" s="75"/>
      <c r="T1624" s="71"/>
    </row>
    <row r="1625" spans="1:20" x14ac:dyDescent="0.15">
      <c r="A1625" s="68"/>
      <c r="B1625" s="81"/>
      <c r="C1625" s="70"/>
      <c r="D1625" s="70"/>
      <c r="E1625" s="69"/>
      <c r="F1625" s="70"/>
      <c r="G1625" s="70"/>
      <c r="H1625" s="70"/>
      <c r="I1625" s="70"/>
      <c r="J1625" s="69"/>
      <c r="K1625" s="71"/>
      <c r="L1625" s="72"/>
      <c r="M1625" s="73"/>
      <c r="N1625" s="74"/>
      <c r="O1625" s="74"/>
      <c r="P1625" s="73"/>
      <c r="Q1625" s="70"/>
      <c r="R1625" s="70"/>
      <c r="S1625" s="75"/>
      <c r="T1625" s="71"/>
    </row>
    <row r="1626" spans="1:20" x14ac:dyDescent="0.15">
      <c r="A1626" s="68"/>
      <c r="B1626" s="81"/>
      <c r="C1626" s="70"/>
      <c r="D1626" s="70"/>
      <c r="E1626" s="69"/>
      <c r="F1626" s="70"/>
      <c r="G1626" s="70"/>
      <c r="H1626" s="70"/>
      <c r="I1626" s="70"/>
      <c r="J1626" s="69"/>
      <c r="K1626" s="71"/>
      <c r="L1626" s="72"/>
      <c r="M1626" s="73"/>
      <c r="N1626" s="74"/>
      <c r="O1626" s="74"/>
      <c r="P1626" s="73"/>
      <c r="Q1626" s="70"/>
      <c r="R1626" s="70"/>
      <c r="S1626" s="75"/>
      <c r="T1626" s="71"/>
    </row>
    <row r="1627" spans="1:20" x14ac:dyDescent="0.15">
      <c r="A1627" s="68"/>
      <c r="B1627" s="81"/>
      <c r="C1627" s="70"/>
      <c r="D1627" s="70"/>
      <c r="E1627" s="69"/>
      <c r="F1627" s="70"/>
      <c r="G1627" s="70"/>
      <c r="H1627" s="70"/>
      <c r="I1627" s="70"/>
      <c r="J1627" s="69"/>
      <c r="K1627" s="71"/>
      <c r="L1627" s="72"/>
      <c r="M1627" s="73"/>
      <c r="N1627" s="74"/>
      <c r="O1627" s="74"/>
      <c r="P1627" s="73"/>
      <c r="Q1627" s="70"/>
      <c r="R1627" s="70"/>
      <c r="S1627" s="75"/>
      <c r="T1627" s="71"/>
    </row>
    <row r="1628" spans="1:20" x14ac:dyDescent="0.15">
      <c r="A1628" s="68"/>
      <c r="B1628" s="81"/>
      <c r="C1628" s="70"/>
      <c r="D1628" s="70"/>
      <c r="E1628" s="69"/>
      <c r="F1628" s="70"/>
      <c r="G1628" s="70"/>
      <c r="H1628" s="70"/>
      <c r="I1628" s="70"/>
      <c r="J1628" s="69"/>
      <c r="K1628" s="71"/>
      <c r="L1628" s="72"/>
      <c r="M1628" s="73"/>
      <c r="N1628" s="74"/>
      <c r="O1628" s="74"/>
      <c r="P1628" s="73"/>
      <c r="Q1628" s="70"/>
      <c r="R1628" s="70"/>
      <c r="S1628" s="75"/>
      <c r="T1628" s="71"/>
    </row>
    <row r="1629" spans="1:20" x14ac:dyDescent="0.15">
      <c r="A1629" s="68"/>
      <c r="B1629" s="81"/>
      <c r="C1629" s="70"/>
      <c r="D1629" s="70"/>
      <c r="E1629" s="69"/>
      <c r="F1629" s="70"/>
      <c r="G1629" s="70"/>
      <c r="H1629" s="70"/>
      <c r="I1629" s="70"/>
      <c r="J1629" s="69"/>
      <c r="K1629" s="71"/>
      <c r="L1629" s="72"/>
      <c r="M1629" s="73"/>
      <c r="N1629" s="74"/>
      <c r="O1629" s="74"/>
      <c r="P1629" s="73"/>
      <c r="Q1629" s="70"/>
      <c r="R1629" s="70"/>
      <c r="S1629" s="75"/>
      <c r="T1629" s="71"/>
    </row>
    <row r="1630" spans="1:20" x14ac:dyDescent="0.15">
      <c r="A1630" s="68"/>
      <c r="B1630" s="81"/>
      <c r="C1630" s="70"/>
      <c r="D1630" s="70"/>
      <c r="E1630" s="69"/>
      <c r="F1630" s="70"/>
      <c r="G1630" s="70"/>
      <c r="H1630" s="70"/>
      <c r="I1630" s="70"/>
      <c r="J1630" s="69"/>
      <c r="K1630" s="71"/>
      <c r="L1630" s="72"/>
      <c r="M1630" s="73"/>
      <c r="N1630" s="74"/>
      <c r="O1630" s="74"/>
      <c r="P1630" s="73"/>
      <c r="Q1630" s="70"/>
      <c r="R1630" s="70"/>
      <c r="S1630" s="75"/>
      <c r="T1630" s="71"/>
    </row>
    <row r="1631" spans="1:20" x14ac:dyDescent="0.15">
      <c r="A1631" s="68"/>
      <c r="B1631" s="81"/>
      <c r="C1631" s="70"/>
      <c r="D1631" s="70"/>
      <c r="E1631" s="69"/>
      <c r="F1631" s="70"/>
      <c r="G1631" s="70"/>
      <c r="H1631" s="70"/>
      <c r="I1631" s="70"/>
      <c r="J1631" s="69"/>
      <c r="K1631" s="71"/>
      <c r="L1631" s="72"/>
      <c r="M1631" s="73"/>
      <c r="N1631" s="74"/>
      <c r="O1631" s="74"/>
      <c r="P1631" s="73"/>
      <c r="Q1631" s="70"/>
      <c r="R1631" s="70"/>
      <c r="S1631" s="75"/>
      <c r="T1631" s="71"/>
    </row>
    <row r="1632" spans="1:20" x14ac:dyDescent="0.15">
      <c r="A1632" s="68"/>
      <c r="B1632" s="81"/>
      <c r="C1632" s="70"/>
      <c r="D1632" s="70"/>
      <c r="E1632" s="69"/>
      <c r="F1632" s="70"/>
      <c r="G1632" s="70"/>
      <c r="H1632" s="70"/>
      <c r="I1632" s="70"/>
      <c r="J1632" s="69"/>
      <c r="K1632" s="71"/>
      <c r="L1632" s="72"/>
      <c r="M1632" s="73"/>
      <c r="N1632" s="74"/>
      <c r="O1632" s="74"/>
      <c r="P1632" s="73"/>
      <c r="Q1632" s="70"/>
      <c r="R1632" s="70"/>
      <c r="S1632" s="75"/>
      <c r="T1632" s="71"/>
    </row>
    <row r="1633" spans="1:20" x14ac:dyDescent="0.15">
      <c r="A1633" s="68"/>
      <c r="B1633" s="81"/>
      <c r="C1633" s="70"/>
      <c r="D1633" s="70"/>
      <c r="E1633" s="69"/>
      <c r="F1633" s="70"/>
      <c r="G1633" s="70"/>
      <c r="H1633" s="70"/>
      <c r="I1633" s="70"/>
      <c r="J1633" s="69"/>
      <c r="K1633" s="71"/>
      <c r="L1633" s="72"/>
      <c r="M1633" s="73"/>
      <c r="N1633" s="74"/>
      <c r="O1633" s="74"/>
      <c r="P1633" s="73"/>
      <c r="Q1633" s="70"/>
      <c r="R1633" s="70"/>
      <c r="S1633" s="75"/>
      <c r="T1633" s="71"/>
    </row>
    <row r="1634" spans="1:20" x14ac:dyDescent="0.15">
      <c r="A1634" s="68"/>
      <c r="B1634" s="81"/>
      <c r="C1634" s="70"/>
      <c r="D1634" s="70"/>
      <c r="E1634" s="69"/>
      <c r="F1634" s="70"/>
      <c r="G1634" s="70"/>
      <c r="H1634" s="70"/>
      <c r="I1634" s="70"/>
      <c r="J1634" s="69"/>
      <c r="K1634" s="71"/>
      <c r="L1634" s="72"/>
      <c r="M1634" s="73"/>
      <c r="N1634" s="74"/>
      <c r="O1634" s="74"/>
      <c r="P1634" s="73"/>
      <c r="Q1634" s="70"/>
      <c r="R1634" s="70"/>
      <c r="S1634" s="75"/>
      <c r="T1634" s="71"/>
    </row>
    <row r="1635" spans="1:20" x14ac:dyDescent="0.15">
      <c r="A1635" s="68"/>
      <c r="B1635" s="81"/>
      <c r="C1635" s="70"/>
      <c r="D1635" s="70"/>
      <c r="E1635" s="69"/>
      <c r="F1635" s="70"/>
      <c r="G1635" s="70"/>
      <c r="H1635" s="70"/>
      <c r="I1635" s="70"/>
      <c r="J1635" s="69"/>
      <c r="K1635" s="71"/>
      <c r="L1635" s="72"/>
      <c r="M1635" s="73"/>
      <c r="N1635" s="74"/>
      <c r="O1635" s="74"/>
      <c r="P1635" s="73"/>
      <c r="Q1635" s="70"/>
      <c r="R1635" s="70"/>
      <c r="S1635" s="75"/>
      <c r="T1635" s="71"/>
    </row>
    <row r="1636" spans="1:20" x14ac:dyDescent="0.15">
      <c r="A1636" s="68"/>
      <c r="B1636" s="81"/>
      <c r="C1636" s="70"/>
      <c r="D1636" s="70"/>
      <c r="E1636" s="69"/>
      <c r="F1636" s="70"/>
      <c r="G1636" s="70"/>
      <c r="H1636" s="70"/>
      <c r="I1636" s="70"/>
      <c r="J1636" s="69"/>
      <c r="K1636" s="71"/>
      <c r="L1636" s="72"/>
      <c r="M1636" s="73"/>
      <c r="N1636" s="74"/>
      <c r="O1636" s="74"/>
      <c r="P1636" s="73"/>
      <c r="Q1636" s="70"/>
      <c r="R1636" s="70"/>
      <c r="S1636" s="75"/>
      <c r="T1636" s="71"/>
    </row>
    <row r="1637" spans="1:20" x14ac:dyDescent="0.15">
      <c r="A1637" s="68"/>
      <c r="B1637" s="81"/>
      <c r="C1637" s="70"/>
      <c r="D1637" s="70"/>
      <c r="E1637" s="69"/>
      <c r="F1637" s="70"/>
      <c r="G1637" s="70"/>
      <c r="H1637" s="70"/>
      <c r="I1637" s="70"/>
      <c r="J1637" s="69"/>
      <c r="K1637" s="71"/>
      <c r="L1637" s="72"/>
      <c r="M1637" s="73"/>
      <c r="N1637" s="74"/>
      <c r="O1637" s="74"/>
      <c r="P1637" s="73"/>
      <c r="Q1637" s="70"/>
      <c r="R1637" s="70"/>
      <c r="S1637" s="75"/>
      <c r="T1637" s="71"/>
    </row>
    <row r="1638" spans="1:20" x14ac:dyDescent="0.15">
      <c r="A1638" s="68"/>
      <c r="B1638" s="81"/>
      <c r="C1638" s="70"/>
      <c r="D1638" s="70"/>
      <c r="E1638" s="69"/>
      <c r="F1638" s="70"/>
      <c r="G1638" s="70"/>
      <c r="H1638" s="70"/>
      <c r="I1638" s="70"/>
      <c r="J1638" s="69"/>
      <c r="K1638" s="71"/>
      <c r="L1638" s="72"/>
      <c r="M1638" s="73"/>
      <c r="N1638" s="74"/>
      <c r="O1638" s="74"/>
      <c r="P1638" s="73"/>
      <c r="Q1638" s="70"/>
      <c r="R1638" s="70"/>
      <c r="S1638" s="75"/>
      <c r="T1638" s="71"/>
    </row>
    <row r="1639" spans="1:20" x14ac:dyDescent="0.15">
      <c r="A1639" s="68"/>
      <c r="B1639" s="81"/>
      <c r="C1639" s="70"/>
      <c r="D1639" s="70"/>
      <c r="E1639" s="69"/>
      <c r="F1639" s="70"/>
      <c r="G1639" s="70"/>
      <c r="H1639" s="70"/>
      <c r="I1639" s="70"/>
      <c r="J1639" s="69"/>
      <c r="K1639" s="71"/>
      <c r="L1639" s="72"/>
      <c r="M1639" s="73"/>
      <c r="N1639" s="74"/>
      <c r="O1639" s="74"/>
      <c r="P1639" s="73"/>
      <c r="Q1639" s="70"/>
      <c r="R1639" s="70"/>
      <c r="S1639" s="75"/>
      <c r="T1639" s="71"/>
    </row>
    <row r="1640" spans="1:20" x14ac:dyDescent="0.15">
      <c r="A1640" s="68"/>
      <c r="B1640" s="81"/>
      <c r="C1640" s="70"/>
      <c r="D1640" s="70"/>
      <c r="E1640" s="69"/>
      <c r="F1640" s="70"/>
      <c r="G1640" s="70"/>
      <c r="H1640" s="70"/>
      <c r="I1640" s="70"/>
      <c r="J1640" s="69"/>
      <c r="K1640" s="71"/>
      <c r="L1640" s="72"/>
      <c r="M1640" s="73"/>
      <c r="N1640" s="74"/>
      <c r="O1640" s="74"/>
      <c r="P1640" s="73"/>
      <c r="Q1640" s="70"/>
      <c r="R1640" s="70"/>
      <c r="S1640" s="75"/>
      <c r="T1640" s="71"/>
    </row>
    <row r="1641" spans="1:20" x14ac:dyDescent="0.15">
      <c r="A1641" s="68"/>
      <c r="B1641" s="81"/>
      <c r="C1641" s="70"/>
      <c r="D1641" s="70"/>
      <c r="E1641" s="69"/>
      <c r="F1641" s="70"/>
      <c r="G1641" s="70"/>
      <c r="H1641" s="70"/>
      <c r="I1641" s="70"/>
      <c r="J1641" s="69"/>
      <c r="K1641" s="71"/>
      <c r="L1641" s="72"/>
      <c r="M1641" s="73"/>
      <c r="N1641" s="74"/>
      <c r="O1641" s="74"/>
      <c r="P1641" s="73"/>
      <c r="Q1641" s="70"/>
      <c r="R1641" s="70"/>
      <c r="S1641" s="75"/>
      <c r="T1641" s="71"/>
    </row>
    <row r="1642" spans="1:20" x14ac:dyDescent="0.15">
      <c r="A1642" s="68"/>
      <c r="B1642" s="81"/>
      <c r="C1642" s="70"/>
      <c r="D1642" s="70"/>
      <c r="E1642" s="69"/>
      <c r="F1642" s="70"/>
      <c r="G1642" s="70"/>
      <c r="H1642" s="70"/>
      <c r="I1642" s="70"/>
      <c r="J1642" s="69"/>
      <c r="K1642" s="71"/>
      <c r="L1642" s="72"/>
      <c r="M1642" s="73"/>
      <c r="N1642" s="74"/>
      <c r="O1642" s="74"/>
      <c r="P1642" s="73"/>
      <c r="Q1642" s="70"/>
      <c r="R1642" s="70"/>
      <c r="S1642" s="75"/>
      <c r="T1642" s="71"/>
    </row>
    <row r="1643" spans="1:20" x14ac:dyDescent="0.15">
      <c r="A1643" s="68"/>
      <c r="B1643" s="81"/>
      <c r="C1643" s="70"/>
      <c r="D1643" s="70"/>
      <c r="E1643" s="69"/>
      <c r="F1643" s="70"/>
      <c r="G1643" s="70"/>
      <c r="H1643" s="70"/>
      <c r="I1643" s="70"/>
      <c r="J1643" s="69"/>
      <c r="K1643" s="71"/>
      <c r="L1643" s="72"/>
      <c r="M1643" s="73"/>
      <c r="N1643" s="74"/>
      <c r="O1643" s="74"/>
      <c r="P1643" s="73"/>
      <c r="Q1643" s="70"/>
      <c r="R1643" s="70"/>
      <c r="S1643" s="75"/>
      <c r="T1643" s="71"/>
    </row>
    <row r="1644" spans="1:20" x14ac:dyDescent="0.15">
      <c r="A1644" s="68"/>
      <c r="B1644" s="81"/>
      <c r="C1644" s="70"/>
      <c r="D1644" s="70"/>
      <c r="E1644" s="69"/>
      <c r="F1644" s="70"/>
      <c r="G1644" s="70"/>
      <c r="H1644" s="70"/>
      <c r="I1644" s="70"/>
      <c r="J1644" s="69"/>
      <c r="K1644" s="71"/>
      <c r="L1644" s="72"/>
      <c r="M1644" s="73"/>
      <c r="N1644" s="74"/>
      <c r="O1644" s="74"/>
      <c r="P1644" s="73"/>
      <c r="Q1644" s="70"/>
      <c r="R1644" s="70"/>
      <c r="S1644" s="75"/>
      <c r="T1644" s="71"/>
    </row>
    <row r="1645" spans="1:20" x14ac:dyDescent="0.15">
      <c r="A1645" s="68"/>
      <c r="B1645" s="81"/>
      <c r="C1645" s="70"/>
      <c r="D1645" s="70"/>
      <c r="E1645" s="69"/>
      <c r="F1645" s="70"/>
      <c r="G1645" s="70"/>
      <c r="H1645" s="70"/>
      <c r="I1645" s="70"/>
      <c r="J1645" s="69"/>
      <c r="K1645" s="71"/>
      <c r="L1645" s="72"/>
      <c r="M1645" s="73"/>
      <c r="N1645" s="74"/>
      <c r="O1645" s="74"/>
      <c r="P1645" s="73"/>
      <c r="Q1645" s="70"/>
      <c r="R1645" s="70"/>
      <c r="S1645" s="75"/>
      <c r="T1645" s="71"/>
    </row>
    <row r="1646" spans="1:20" x14ac:dyDescent="0.15">
      <c r="A1646" s="68"/>
      <c r="B1646" s="81"/>
      <c r="C1646" s="70"/>
      <c r="D1646" s="70"/>
      <c r="E1646" s="69"/>
      <c r="F1646" s="70"/>
      <c r="G1646" s="70"/>
      <c r="H1646" s="70"/>
      <c r="I1646" s="70"/>
      <c r="J1646" s="69"/>
      <c r="K1646" s="71"/>
      <c r="L1646" s="72"/>
      <c r="M1646" s="73"/>
      <c r="N1646" s="74"/>
      <c r="O1646" s="74"/>
      <c r="P1646" s="73"/>
      <c r="Q1646" s="70"/>
      <c r="R1646" s="70"/>
      <c r="S1646" s="75"/>
      <c r="T1646" s="71"/>
    </row>
    <row r="1647" spans="1:20" x14ac:dyDescent="0.15">
      <c r="A1647" s="68"/>
      <c r="B1647" s="81"/>
      <c r="C1647" s="70"/>
      <c r="D1647" s="70"/>
      <c r="E1647" s="69"/>
      <c r="F1647" s="70"/>
      <c r="G1647" s="70"/>
      <c r="H1647" s="70"/>
      <c r="I1647" s="70"/>
      <c r="J1647" s="69"/>
      <c r="K1647" s="71"/>
      <c r="L1647" s="72"/>
      <c r="M1647" s="73"/>
      <c r="N1647" s="74"/>
      <c r="O1647" s="74"/>
      <c r="P1647" s="73"/>
      <c r="Q1647" s="70"/>
      <c r="R1647" s="70"/>
      <c r="S1647" s="75"/>
      <c r="T1647" s="71"/>
    </row>
    <row r="1648" spans="1:20" x14ac:dyDescent="0.15">
      <c r="A1648" s="68"/>
      <c r="B1648" s="81"/>
      <c r="C1648" s="70"/>
      <c r="D1648" s="70"/>
      <c r="E1648" s="69"/>
      <c r="F1648" s="70"/>
      <c r="G1648" s="70"/>
      <c r="H1648" s="70"/>
      <c r="I1648" s="70"/>
      <c r="J1648" s="69"/>
      <c r="K1648" s="71"/>
      <c r="L1648" s="72"/>
      <c r="M1648" s="73"/>
      <c r="N1648" s="74"/>
      <c r="O1648" s="74"/>
      <c r="P1648" s="73"/>
      <c r="Q1648" s="70"/>
      <c r="R1648" s="70"/>
      <c r="S1648" s="75"/>
      <c r="T1648" s="71"/>
    </row>
    <row r="1649" spans="1:20" x14ac:dyDescent="0.15">
      <c r="A1649" s="68"/>
      <c r="B1649" s="81"/>
      <c r="C1649" s="70"/>
      <c r="D1649" s="70"/>
      <c r="E1649" s="69"/>
      <c r="F1649" s="70"/>
      <c r="G1649" s="70"/>
      <c r="H1649" s="70"/>
      <c r="I1649" s="70"/>
      <c r="J1649" s="69"/>
      <c r="K1649" s="71"/>
      <c r="L1649" s="72"/>
      <c r="M1649" s="73"/>
      <c r="N1649" s="74"/>
      <c r="O1649" s="74"/>
      <c r="P1649" s="73"/>
      <c r="Q1649" s="70"/>
      <c r="R1649" s="70"/>
      <c r="S1649" s="75"/>
      <c r="T1649" s="71"/>
    </row>
    <row r="1650" spans="1:20" x14ac:dyDescent="0.15">
      <c r="A1650" s="68"/>
      <c r="B1650" s="81"/>
      <c r="C1650" s="70"/>
      <c r="D1650" s="70"/>
      <c r="E1650" s="69"/>
      <c r="F1650" s="70"/>
      <c r="G1650" s="70"/>
      <c r="H1650" s="70"/>
      <c r="I1650" s="70"/>
      <c r="J1650" s="69"/>
      <c r="K1650" s="71"/>
      <c r="L1650" s="72"/>
      <c r="M1650" s="73"/>
      <c r="N1650" s="74"/>
      <c r="O1650" s="74"/>
      <c r="P1650" s="73"/>
      <c r="Q1650" s="70"/>
      <c r="R1650" s="70"/>
      <c r="S1650" s="75"/>
      <c r="T1650" s="71"/>
    </row>
    <row r="1651" spans="1:20" x14ac:dyDescent="0.15">
      <c r="A1651" s="68"/>
      <c r="B1651" s="81"/>
      <c r="C1651" s="70"/>
      <c r="D1651" s="70"/>
      <c r="E1651" s="69"/>
      <c r="F1651" s="70"/>
      <c r="G1651" s="70"/>
      <c r="H1651" s="70"/>
      <c r="I1651" s="70"/>
      <c r="J1651" s="69"/>
      <c r="K1651" s="71"/>
      <c r="L1651" s="72"/>
      <c r="M1651" s="73"/>
      <c r="N1651" s="74"/>
      <c r="O1651" s="74"/>
      <c r="P1651" s="73"/>
      <c r="Q1651" s="70"/>
      <c r="R1651" s="70"/>
      <c r="S1651" s="75"/>
      <c r="T1651" s="71"/>
    </row>
    <row r="1652" spans="1:20" x14ac:dyDescent="0.15">
      <c r="A1652" s="68"/>
      <c r="B1652" s="81"/>
      <c r="C1652" s="70"/>
      <c r="D1652" s="70"/>
      <c r="E1652" s="69"/>
      <c r="F1652" s="70"/>
      <c r="G1652" s="70"/>
      <c r="H1652" s="70"/>
      <c r="I1652" s="70"/>
      <c r="J1652" s="69"/>
      <c r="K1652" s="71"/>
      <c r="L1652" s="72"/>
      <c r="M1652" s="73"/>
      <c r="N1652" s="74"/>
      <c r="O1652" s="74"/>
      <c r="P1652" s="73"/>
      <c r="Q1652" s="70"/>
      <c r="R1652" s="70"/>
      <c r="S1652" s="75"/>
      <c r="T1652" s="71"/>
    </row>
    <row r="1653" spans="1:20" x14ac:dyDescent="0.15">
      <c r="A1653" s="68"/>
      <c r="B1653" s="81"/>
      <c r="C1653" s="70"/>
      <c r="D1653" s="70"/>
      <c r="E1653" s="69"/>
      <c r="F1653" s="70"/>
      <c r="G1653" s="70"/>
      <c r="H1653" s="70"/>
      <c r="I1653" s="70"/>
      <c r="J1653" s="69"/>
      <c r="K1653" s="71"/>
      <c r="L1653" s="72"/>
      <c r="M1653" s="73"/>
      <c r="N1653" s="74"/>
      <c r="O1653" s="74"/>
      <c r="P1653" s="73"/>
      <c r="Q1653" s="70"/>
      <c r="R1653" s="70"/>
      <c r="S1653" s="75"/>
      <c r="T1653" s="71"/>
    </row>
    <row r="1654" spans="1:20" x14ac:dyDescent="0.15">
      <c r="A1654" s="68"/>
      <c r="B1654" s="81"/>
      <c r="C1654" s="70"/>
      <c r="D1654" s="70"/>
      <c r="E1654" s="69"/>
      <c r="F1654" s="70"/>
      <c r="G1654" s="70"/>
      <c r="H1654" s="70"/>
      <c r="I1654" s="70"/>
      <c r="J1654" s="69"/>
      <c r="K1654" s="71"/>
      <c r="L1654" s="72"/>
      <c r="M1654" s="73"/>
      <c r="N1654" s="74"/>
      <c r="O1654" s="74"/>
      <c r="P1654" s="73"/>
      <c r="Q1654" s="70"/>
      <c r="R1654" s="70"/>
      <c r="S1654" s="75"/>
      <c r="T1654" s="71"/>
    </row>
    <row r="1655" spans="1:20" x14ac:dyDescent="0.15">
      <c r="A1655" s="68"/>
      <c r="B1655" s="81"/>
      <c r="C1655" s="70"/>
      <c r="D1655" s="70"/>
      <c r="E1655" s="69"/>
      <c r="F1655" s="70"/>
      <c r="G1655" s="70"/>
      <c r="H1655" s="70"/>
      <c r="I1655" s="70"/>
      <c r="J1655" s="69"/>
      <c r="K1655" s="71"/>
      <c r="L1655" s="72"/>
      <c r="M1655" s="73"/>
      <c r="N1655" s="74"/>
      <c r="O1655" s="74"/>
      <c r="P1655" s="73"/>
      <c r="Q1655" s="70"/>
      <c r="R1655" s="70"/>
      <c r="S1655" s="75"/>
      <c r="T1655" s="71"/>
    </row>
    <row r="1656" spans="1:20" x14ac:dyDescent="0.15">
      <c r="A1656" s="68"/>
      <c r="B1656" s="81"/>
      <c r="C1656" s="70"/>
      <c r="D1656" s="70"/>
      <c r="E1656" s="69"/>
      <c r="F1656" s="70"/>
      <c r="G1656" s="70"/>
      <c r="H1656" s="70"/>
      <c r="I1656" s="70"/>
      <c r="J1656" s="69"/>
      <c r="K1656" s="71"/>
      <c r="L1656" s="72"/>
      <c r="M1656" s="73"/>
      <c r="N1656" s="74"/>
      <c r="O1656" s="74"/>
      <c r="P1656" s="73"/>
      <c r="Q1656" s="70"/>
      <c r="R1656" s="70"/>
      <c r="S1656" s="75"/>
      <c r="T1656" s="71"/>
    </row>
    <row r="1657" spans="1:20" x14ac:dyDescent="0.15">
      <c r="A1657" s="68"/>
      <c r="B1657" s="81"/>
      <c r="C1657" s="70"/>
      <c r="D1657" s="70"/>
      <c r="E1657" s="69"/>
      <c r="F1657" s="70"/>
      <c r="G1657" s="70"/>
      <c r="H1657" s="70"/>
      <c r="I1657" s="70"/>
      <c r="J1657" s="69"/>
      <c r="K1657" s="71"/>
      <c r="L1657" s="72"/>
      <c r="M1657" s="73"/>
      <c r="N1657" s="74"/>
      <c r="O1657" s="74"/>
      <c r="P1657" s="73"/>
      <c r="Q1657" s="70"/>
      <c r="R1657" s="70"/>
      <c r="S1657" s="75"/>
      <c r="T1657" s="71"/>
    </row>
    <row r="1658" spans="1:20" x14ac:dyDescent="0.15">
      <c r="A1658" s="68"/>
      <c r="B1658" s="81"/>
      <c r="C1658" s="70"/>
      <c r="D1658" s="70"/>
      <c r="E1658" s="69"/>
      <c r="F1658" s="70"/>
      <c r="G1658" s="70"/>
      <c r="H1658" s="70"/>
      <c r="I1658" s="70"/>
      <c r="J1658" s="69"/>
      <c r="K1658" s="71"/>
      <c r="L1658" s="72"/>
      <c r="M1658" s="73"/>
      <c r="N1658" s="74"/>
      <c r="O1658" s="74"/>
      <c r="P1658" s="73"/>
      <c r="Q1658" s="70"/>
      <c r="R1658" s="70"/>
      <c r="S1658" s="75"/>
      <c r="T1658" s="71"/>
    </row>
    <row r="1659" spans="1:20" x14ac:dyDescent="0.15">
      <c r="A1659" s="68"/>
      <c r="B1659" s="81"/>
      <c r="C1659" s="70"/>
      <c r="D1659" s="70"/>
      <c r="E1659" s="69"/>
      <c r="F1659" s="70"/>
      <c r="G1659" s="70"/>
      <c r="H1659" s="70"/>
      <c r="I1659" s="70"/>
      <c r="J1659" s="69"/>
      <c r="K1659" s="71"/>
      <c r="L1659" s="72"/>
      <c r="M1659" s="73"/>
      <c r="N1659" s="74"/>
      <c r="O1659" s="74"/>
      <c r="P1659" s="73"/>
      <c r="Q1659" s="70"/>
      <c r="R1659" s="70"/>
      <c r="S1659" s="75"/>
      <c r="T1659" s="71"/>
    </row>
    <row r="1660" spans="1:20" x14ac:dyDescent="0.15">
      <c r="A1660" s="68"/>
      <c r="B1660" s="81"/>
      <c r="C1660" s="70"/>
      <c r="D1660" s="70"/>
      <c r="E1660" s="69"/>
      <c r="F1660" s="70"/>
      <c r="G1660" s="70"/>
      <c r="H1660" s="70"/>
      <c r="I1660" s="70"/>
      <c r="J1660" s="69"/>
      <c r="K1660" s="71"/>
      <c r="L1660" s="72"/>
      <c r="M1660" s="73"/>
      <c r="N1660" s="74"/>
      <c r="O1660" s="74"/>
      <c r="P1660" s="73"/>
      <c r="Q1660" s="70"/>
      <c r="R1660" s="70"/>
      <c r="S1660" s="75"/>
      <c r="T1660" s="71"/>
    </row>
    <row r="1661" spans="1:20" x14ac:dyDescent="0.15">
      <c r="A1661" s="68"/>
      <c r="B1661" s="81"/>
      <c r="C1661" s="70"/>
      <c r="D1661" s="70"/>
      <c r="E1661" s="69"/>
      <c r="F1661" s="70"/>
      <c r="G1661" s="70"/>
      <c r="H1661" s="70"/>
      <c r="I1661" s="70"/>
      <c r="J1661" s="69"/>
      <c r="K1661" s="71"/>
      <c r="L1661" s="72"/>
      <c r="M1661" s="73"/>
      <c r="N1661" s="74"/>
      <c r="O1661" s="74"/>
      <c r="P1661" s="73"/>
      <c r="Q1661" s="70"/>
      <c r="R1661" s="70"/>
      <c r="S1661" s="75"/>
      <c r="T1661" s="71"/>
    </row>
    <row r="1662" spans="1:20" x14ac:dyDescent="0.15">
      <c r="A1662" s="68"/>
      <c r="B1662" s="81"/>
      <c r="C1662" s="70"/>
      <c r="D1662" s="70"/>
      <c r="E1662" s="69"/>
      <c r="F1662" s="70"/>
      <c r="G1662" s="70"/>
      <c r="H1662" s="70"/>
      <c r="I1662" s="70"/>
      <c r="J1662" s="69"/>
      <c r="K1662" s="71"/>
      <c r="L1662" s="72"/>
      <c r="M1662" s="73"/>
      <c r="N1662" s="74"/>
      <c r="O1662" s="74"/>
      <c r="P1662" s="73"/>
      <c r="Q1662" s="70"/>
      <c r="R1662" s="70"/>
      <c r="S1662" s="75"/>
      <c r="T1662" s="71"/>
    </row>
    <row r="1663" spans="1:20" x14ac:dyDescent="0.15">
      <c r="A1663" s="68"/>
      <c r="B1663" s="81"/>
      <c r="C1663" s="70"/>
      <c r="D1663" s="70"/>
      <c r="E1663" s="69"/>
      <c r="F1663" s="70"/>
      <c r="G1663" s="70"/>
      <c r="H1663" s="70"/>
      <c r="I1663" s="70"/>
      <c r="J1663" s="69"/>
      <c r="K1663" s="71"/>
      <c r="L1663" s="72"/>
      <c r="M1663" s="73"/>
      <c r="N1663" s="74"/>
      <c r="O1663" s="74"/>
      <c r="P1663" s="73"/>
      <c r="Q1663" s="70"/>
      <c r="R1663" s="70"/>
      <c r="S1663" s="75"/>
      <c r="T1663" s="71"/>
    </row>
    <row r="1664" spans="1:20" x14ac:dyDescent="0.15">
      <c r="A1664" s="68"/>
      <c r="B1664" s="81"/>
      <c r="C1664" s="70"/>
      <c r="D1664" s="70"/>
      <c r="E1664" s="69"/>
      <c r="F1664" s="70"/>
      <c r="G1664" s="70"/>
      <c r="H1664" s="70"/>
      <c r="I1664" s="70"/>
      <c r="J1664" s="69"/>
      <c r="K1664" s="71"/>
      <c r="L1664" s="72"/>
      <c r="M1664" s="73"/>
      <c r="N1664" s="74"/>
      <c r="O1664" s="74"/>
      <c r="P1664" s="73"/>
      <c r="Q1664" s="70"/>
      <c r="R1664" s="70"/>
      <c r="S1664" s="75"/>
      <c r="T1664" s="71"/>
    </row>
    <row r="1665" spans="1:20" x14ac:dyDescent="0.15">
      <c r="A1665" s="68"/>
      <c r="B1665" s="81"/>
      <c r="C1665" s="70"/>
      <c r="D1665" s="70"/>
      <c r="E1665" s="69"/>
      <c r="F1665" s="70"/>
      <c r="G1665" s="70"/>
      <c r="H1665" s="70"/>
      <c r="I1665" s="70"/>
      <c r="J1665" s="69"/>
      <c r="K1665" s="71"/>
      <c r="L1665" s="72"/>
      <c r="M1665" s="73"/>
      <c r="N1665" s="74"/>
      <c r="O1665" s="74"/>
      <c r="P1665" s="73"/>
      <c r="Q1665" s="70"/>
      <c r="R1665" s="70"/>
      <c r="S1665" s="75"/>
      <c r="T1665" s="71"/>
    </row>
    <row r="1666" spans="1:20" x14ac:dyDescent="0.15">
      <c r="A1666" s="68"/>
      <c r="B1666" s="81"/>
      <c r="C1666" s="70"/>
      <c r="D1666" s="70"/>
      <c r="E1666" s="69"/>
      <c r="F1666" s="70"/>
      <c r="G1666" s="70"/>
      <c r="H1666" s="70"/>
      <c r="I1666" s="70"/>
      <c r="J1666" s="69"/>
      <c r="K1666" s="71"/>
      <c r="L1666" s="72"/>
      <c r="M1666" s="73"/>
      <c r="N1666" s="74"/>
      <c r="O1666" s="74"/>
      <c r="P1666" s="73"/>
      <c r="Q1666" s="70"/>
      <c r="R1666" s="70"/>
      <c r="S1666" s="75"/>
      <c r="T1666" s="71"/>
    </row>
    <row r="1667" spans="1:20" x14ac:dyDescent="0.15">
      <c r="A1667" s="68"/>
      <c r="B1667" s="81"/>
      <c r="C1667" s="70"/>
      <c r="D1667" s="70"/>
      <c r="E1667" s="69"/>
      <c r="F1667" s="70"/>
      <c r="G1667" s="70"/>
      <c r="H1667" s="70"/>
      <c r="I1667" s="70"/>
      <c r="J1667" s="69"/>
      <c r="K1667" s="71"/>
      <c r="L1667" s="72"/>
      <c r="M1667" s="73"/>
      <c r="N1667" s="74"/>
      <c r="O1667" s="74"/>
      <c r="P1667" s="73"/>
      <c r="Q1667" s="70"/>
      <c r="R1667" s="70"/>
      <c r="S1667" s="75"/>
      <c r="T1667" s="71"/>
    </row>
    <row r="1668" spans="1:20" x14ac:dyDescent="0.15">
      <c r="A1668" s="68"/>
      <c r="B1668" s="81"/>
      <c r="C1668" s="70"/>
      <c r="D1668" s="70"/>
      <c r="E1668" s="69"/>
      <c r="F1668" s="70"/>
      <c r="G1668" s="70"/>
      <c r="H1668" s="70"/>
      <c r="I1668" s="70"/>
      <c r="J1668" s="69"/>
      <c r="K1668" s="71"/>
      <c r="L1668" s="72"/>
      <c r="M1668" s="73"/>
      <c r="N1668" s="74"/>
      <c r="O1668" s="74"/>
      <c r="P1668" s="73"/>
      <c r="Q1668" s="70"/>
      <c r="R1668" s="70"/>
      <c r="S1668" s="75"/>
      <c r="T1668" s="71"/>
    </row>
    <row r="1669" spans="1:20" x14ac:dyDescent="0.15">
      <c r="A1669" s="68"/>
      <c r="B1669" s="81"/>
      <c r="C1669" s="70"/>
      <c r="D1669" s="70"/>
      <c r="E1669" s="69"/>
      <c r="F1669" s="70"/>
      <c r="G1669" s="70"/>
      <c r="H1669" s="70"/>
      <c r="I1669" s="70"/>
      <c r="J1669" s="69"/>
      <c r="K1669" s="71"/>
      <c r="L1669" s="72"/>
      <c r="M1669" s="73"/>
      <c r="N1669" s="74"/>
      <c r="O1669" s="74"/>
      <c r="P1669" s="73"/>
      <c r="Q1669" s="70"/>
      <c r="R1669" s="70"/>
      <c r="S1669" s="75"/>
      <c r="T1669" s="71"/>
    </row>
    <row r="1670" spans="1:20" x14ac:dyDescent="0.15">
      <c r="A1670" s="68"/>
      <c r="B1670" s="81"/>
      <c r="C1670" s="70"/>
      <c r="D1670" s="70"/>
      <c r="E1670" s="69"/>
      <c r="F1670" s="70"/>
      <c r="G1670" s="70"/>
      <c r="H1670" s="70"/>
      <c r="I1670" s="70"/>
      <c r="J1670" s="69"/>
      <c r="K1670" s="71"/>
      <c r="L1670" s="72"/>
      <c r="M1670" s="73"/>
      <c r="N1670" s="74"/>
      <c r="O1670" s="74"/>
      <c r="P1670" s="73"/>
      <c r="Q1670" s="70"/>
      <c r="R1670" s="70"/>
      <c r="S1670" s="75"/>
      <c r="T1670" s="71"/>
    </row>
    <row r="1671" spans="1:20" x14ac:dyDescent="0.15">
      <c r="A1671" s="68"/>
      <c r="B1671" s="81"/>
      <c r="C1671" s="70"/>
      <c r="D1671" s="70"/>
      <c r="E1671" s="69"/>
      <c r="F1671" s="70"/>
      <c r="G1671" s="70"/>
      <c r="H1671" s="70"/>
      <c r="I1671" s="70"/>
      <c r="J1671" s="69"/>
      <c r="K1671" s="71"/>
      <c r="L1671" s="72"/>
      <c r="M1671" s="73"/>
      <c r="N1671" s="74"/>
      <c r="O1671" s="74"/>
      <c r="P1671" s="73"/>
      <c r="Q1671" s="70"/>
      <c r="R1671" s="70"/>
      <c r="S1671" s="75"/>
      <c r="T1671" s="71"/>
    </row>
    <row r="1672" spans="1:20" x14ac:dyDescent="0.15">
      <c r="A1672" s="68"/>
      <c r="B1672" s="81"/>
      <c r="C1672" s="70"/>
      <c r="D1672" s="70"/>
      <c r="E1672" s="69"/>
      <c r="F1672" s="70"/>
      <c r="G1672" s="70"/>
      <c r="H1672" s="70"/>
      <c r="I1672" s="70"/>
      <c r="J1672" s="69"/>
      <c r="K1672" s="71"/>
      <c r="L1672" s="72"/>
      <c r="M1672" s="73"/>
      <c r="N1672" s="74"/>
      <c r="O1672" s="74"/>
      <c r="P1672" s="73"/>
      <c r="Q1672" s="70"/>
      <c r="R1672" s="70"/>
      <c r="S1672" s="75"/>
      <c r="T1672" s="71"/>
    </row>
    <row r="1673" spans="1:20" x14ac:dyDescent="0.15">
      <c r="A1673" s="68"/>
      <c r="B1673" s="81"/>
      <c r="C1673" s="70"/>
      <c r="D1673" s="70"/>
      <c r="E1673" s="69"/>
      <c r="F1673" s="70"/>
      <c r="G1673" s="70"/>
      <c r="H1673" s="70"/>
      <c r="I1673" s="70"/>
      <c r="J1673" s="69"/>
      <c r="K1673" s="71"/>
      <c r="L1673" s="72"/>
      <c r="M1673" s="73"/>
      <c r="N1673" s="74"/>
      <c r="O1673" s="74"/>
      <c r="P1673" s="73"/>
      <c r="Q1673" s="70"/>
      <c r="R1673" s="70"/>
      <c r="S1673" s="75"/>
      <c r="T1673" s="71"/>
    </row>
    <row r="1674" spans="1:20" x14ac:dyDescent="0.15">
      <c r="A1674" s="68"/>
      <c r="B1674" s="81"/>
      <c r="C1674" s="70"/>
      <c r="D1674" s="70"/>
      <c r="E1674" s="69"/>
      <c r="F1674" s="70"/>
      <c r="G1674" s="70"/>
      <c r="H1674" s="70"/>
      <c r="I1674" s="70"/>
      <c r="J1674" s="69"/>
      <c r="K1674" s="71"/>
      <c r="L1674" s="72"/>
      <c r="M1674" s="73"/>
      <c r="N1674" s="74"/>
      <c r="O1674" s="74"/>
      <c r="P1674" s="73"/>
      <c r="Q1674" s="70"/>
      <c r="R1674" s="70"/>
      <c r="S1674" s="75"/>
      <c r="T1674" s="71"/>
    </row>
    <row r="1675" spans="1:20" x14ac:dyDescent="0.15">
      <c r="A1675" s="68"/>
      <c r="B1675" s="81"/>
      <c r="C1675" s="70"/>
      <c r="D1675" s="70"/>
      <c r="E1675" s="69"/>
      <c r="F1675" s="70"/>
      <c r="G1675" s="70"/>
      <c r="H1675" s="70"/>
      <c r="I1675" s="70"/>
      <c r="J1675" s="69"/>
      <c r="K1675" s="71"/>
      <c r="L1675" s="72"/>
      <c r="M1675" s="73"/>
      <c r="N1675" s="74"/>
      <c r="O1675" s="74"/>
      <c r="P1675" s="73"/>
      <c r="Q1675" s="70"/>
      <c r="R1675" s="70"/>
      <c r="S1675" s="75"/>
      <c r="T1675" s="71"/>
    </row>
    <row r="1676" spans="1:20" x14ac:dyDescent="0.15">
      <c r="A1676" s="68"/>
      <c r="B1676" s="81"/>
      <c r="C1676" s="70"/>
      <c r="D1676" s="70"/>
      <c r="E1676" s="69"/>
      <c r="F1676" s="70"/>
      <c r="G1676" s="70"/>
      <c r="H1676" s="70"/>
      <c r="I1676" s="70"/>
      <c r="J1676" s="69"/>
      <c r="K1676" s="71"/>
      <c r="L1676" s="72"/>
      <c r="M1676" s="73"/>
      <c r="N1676" s="74"/>
      <c r="O1676" s="74"/>
      <c r="P1676" s="73"/>
      <c r="Q1676" s="70"/>
      <c r="R1676" s="70"/>
      <c r="S1676" s="75"/>
      <c r="T1676" s="71"/>
    </row>
    <row r="1677" spans="1:20" x14ac:dyDescent="0.15">
      <c r="A1677" s="68"/>
      <c r="B1677" s="81"/>
      <c r="C1677" s="70"/>
      <c r="D1677" s="70"/>
      <c r="E1677" s="69"/>
      <c r="F1677" s="70"/>
      <c r="G1677" s="70"/>
      <c r="H1677" s="70"/>
      <c r="I1677" s="70"/>
      <c r="J1677" s="69"/>
      <c r="K1677" s="71"/>
      <c r="L1677" s="72"/>
      <c r="M1677" s="73"/>
      <c r="N1677" s="74"/>
      <c r="O1677" s="74"/>
      <c r="P1677" s="73"/>
      <c r="Q1677" s="70"/>
      <c r="R1677" s="70"/>
      <c r="S1677" s="75"/>
      <c r="T1677" s="71"/>
    </row>
    <row r="1678" spans="1:20" x14ac:dyDescent="0.15">
      <c r="A1678" s="68"/>
      <c r="B1678" s="81"/>
      <c r="C1678" s="70"/>
      <c r="D1678" s="70"/>
      <c r="E1678" s="69"/>
      <c r="F1678" s="70"/>
      <c r="G1678" s="70"/>
      <c r="H1678" s="70"/>
      <c r="I1678" s="70"/>
      <c r="J1678" s="69"/>
      <c r="K1678" s="71"/>
      <c r="L1678" s="72"/>
      <c r="M1678" s="73"/>
      <c r="N1678" s="74"/>
      <c r="O1678" s="74"/>
      <c r="P1678" s="73"/>
      <c r="Q1678" s="70"/>
      <c r="R1678" s="70"/>
      <c r="S1678" s="75"/>
      <c r="T1678" s="71"/>
    </row>
    <row r="1679" spans="1:20" x14ac:dyDescent="0.15">
      <c r="A1679" s="68"/>
      <c r="B1679" s="81"/>
      <c r="C1679" s="70"/>
      <c r="D1679" s="70"/>
      <c r="E1679" s="69"/>
      <c r="F1679" s="70"/>
      <c r="G1679" s="70"/>
      <c r="H1679" s="70"/>
      <c r="I1679" s="70"/>
      <c r="J1679" s="69"/>
      <c r="K1679" s="71"/>
      <c r="L1679" s="72"/>
      <c r="M1679" s="73"/>
      <c r="N1679" s="74"/>
      <c r="O1679" s="74"/>
      <c r="P1679" s="73"/>
      <c r="Q1679" s="70"/>
      <c r="R1679" s="70"/>
      <c r="S1679" s="75"/>
      <c r="T1679" s="71"/>
    </row>
    <row r="1680" spans="1:20" x14ac:dyDescent="0.15">
      <c r="A1680" s="68"/>
      <c r="B1680" s="81"/>
      <c r="C1680" s="70"/>
      <c r="D1680" s="70"/>
      <c r="E1680" s="69"/>
      <c r="F1680" s="70"/>
      <c r="G1680" s="70"/>
      <c r="H1680" s="70"/>
      <c r="I1680" s="70"/>
      <c r="J1680" s="69"/>
      <c r="K1680" s="71"/>
      <c r="L1680" s="72"/>
      <c r="M1680" s="73"/>
      <c r="N1680" s="74"/>
      <c r="O1680" s="74"/>
      <c r="P1680" s="73"/>
      <c r="Q1680" s="70"/>
      <c r="R1680" s="70"/>
      <c r="S1680" s="75"/>
      <c r="T1680" s="71"/>
    </row>
    <row r="1681" spans="1:20" x14ac:dyDescent="0.15">
      <c r="A1681" s="68"/>
      <c r="B1681" s="81"/>
      <c r="C1681" s="70"/>
      <c r="D1681" s="70"/>
      <c r="E1681" s="69"/>
      <c r="F1681" s="70"/>
      <c r="G1681" s="70"/>
      <c r="H1681" s="70"/>
      <c r="I1681" s="70"/>
      <c r="J1681" s="69"/>
      <c r="K1681" s="71"/>
      <c r="L1681" s="72"/>
      <c r="M1681" s="73"/>
      <c r="N1681" s="74"/>
      <c r="O1681" s="74"/>
      <c r="P1681" s="73"/>
      <c r="Q1681" s="70"/>
      <c r="R1681" s="70"/>
      <c r="S1681" s="75"/>
      <c r="T1681" s="71"/>
    </row>
    <row r="1682" spans="1:20" x14ac:dyDescent="0.15">
      <c r="A1682" s="68"/>
      <c r="B1682" s="81"/>
      <c r="C1682" s="70"/>
      <c r="D1682" s="70"/>
      <c r="E1682" s="69"/>
      <c r="F1682" s="70"/>
      <c r="G1682" s="70"/>
      <c r="H1682" s="70"/>
      <c r="I1682" s="70"/>
      <c r="J1682" s="69"/>
      <c r="K1682" s="71"/>
      <c r="L1682" s="72"/>
      <c r="M1682" s="73"/>
      <c r="N1682" s="74"/>
      <c r="O1682" s="74"/>
      <c r="P1682" s="73"/>
      <c r="Q1682" s="70"/>
      <c r="R1682" s="70"/>
      <c r="S1682" s="75"/>
      <c r="T1682" s="71"/>
    </row>
    <row r="1683" spans="1:20" x14ac:dyDescent="0.15">
      <c r="A1683" s="68"/>
      <c r="B1683" s="81"/>
      <c r="C1683" s="70"/>
      <c r="D1683" s="70"/>
      <c r="E1683" s="69"/>
      <c r="F1683" s="70"/>
      <c r="G1683" s="70"/>
      <c r="H1683" s="70"/>
      <c r="I1683" s="70"/>
      <c r="J1683" s="69"/>
      <c r="K1683" s="71"/>
      <c r="L1683" s="72"/>
      <c r="M1683" s="73"/>
      <c r="N1683" s="74"/>
      <c r="O1683" s="74"/>
      <c r="P1683" s="73"/>
      <c r="Q1683" s="70"/>
      <c r="R1683" s="70"/>
      <c r="S1683" s="75"/>
      <c r="T1683" s="71"/>
    </row>
    <row r="1684" spans="1:20" x14ac:dyDescent="0.15">
      <c r="A1684" s="68"/>
      <c r="B1684" s="81"/>
      <c r="C1684" s="70"/>
      <c r="D1684" s="70"/>
      <c r="E1684" s="69"/>
      <c r="F1684" s="70"/>
      <c r="G1684" s="70"/>
      <c r="H1684" s="70"/>
      <c r="I1684" s="70"/>
      <c r="J1684" s="69"/>
      <c r="K1684" s="71"/>
      <c r="L1684" s="72"/>
      <c r="M1684" s="73"/>
      <c r="N1684" s="74"/>
      <c r="O1684" s="74"/>
      <c r="P1684" s="73"/>
      <c r="Q1684" s="70"/>
      <c r="R1684" s="70"/>
      <c r="S1684" s="75"/>
      <c r="T1684" s="71"/>
    </row>
    <row r="1685" spans="1:20" x14ac:dyDescent="0.15">
      <c r="A1685" s="68"/>
      <c r="B1685" s="81"/>
      <c r="C1685" s="70"/>
      <c r="D1685" s="70"/>
      <c r="E1685" s="69"/>
      <c r="F1685" s="70"/>
      <c r="G1685" s="70"/>
      <c r="H1685" s="70"/>
      <c r="I1685" s="70"/>
      <c r="J1685" s="69"/>
      <c r="K1685" s="71"/>
      <c r="L1685" s="72"/>
      <c r="M1685" s="73"/>
      <c r="N1685" s="74"/>
      <c r="O1685" s="74"/>
      <c r="P1685" s="73"/>
      <c r="Q1685" s="70"/>
      <c r="R1685" s="70"/>
      <c r="S1685" s="75"/>
      <c r="T1685" s="71"/>
    </row>
    <row r="1686" spans="1:20" x14ac:dyDescent="0.15">
      <c r="A1686" s="68"/>
      <c r="B1686" s="81"/>
      <c r="C1686" s="70"/>
      <c r="D1686" s="70"/>
      <c r="E1686" s="69"/>
      <c r="F1686" s="70"/>
      <c r="G1686" s="70"/>
      <c r="H1686" s="70"/>
      <c r="I1686" s="70"/>
      <c r="J1686" s="69"/>
      <c r="K1686" s="71"/>
      <c r="L1686" s="72"/>
      <c r="M1686" s="73"/>
      <c r="N1686" s="74"/>
      <c r="O1686" s="74"/>
      <c r="P1686" s="73"/>
      <c r="Q1686" s="70"/>
      <c r="R1686" s="70"/>
      <c r="S1686" s="75"/>
      <c r="T1686" s="71"/>
    </row>
    <row r="1687" spans="1:20" x14ac:dyDescent="0.15">
      <c r="A1687" s="68"/>
      <c r="B1687" s="81"/>
      <c r="C1687" s="70"/>
      <c r="D1687" s="70"/>
      <c r="E1687" s="69"/>
      <c r="F1687" s="70"/>
      <c r="G1687" s="70"/>
      <c r="H1687" s="70"/>
      <c r="I1687" s="70"/>
      <c r="J1687" s="69"/>
      <c r="K1687" s="71"/>
      <c r="L1687" s="72"/>
      <c r="M1687" s="73"/>
      <c r="N1687" s="74"/>
      <c r="O1687" s="74"/>
      <c r="P1687" s="73"/>
      <c r="Q1687" s="70"/>
      <c r="R1687" s="70"/>
      <c r="S1687" s="75"/>
      <c r="T1687" s="71"/>
    </row>
    <row r="1688" spans="1:20" x14ac:dyDescent="0.15">
      <c r="A1688" s="68"/>
      <c r="B1688" s="81"/>
      <c r="C1688" s="70"/>
      <c r="D1688" s="70"/>
      <c r="E1688" s="69"/>
      <c r="F1688" s="70"/>
      <c r="G1688" s="70"/>
      <c r="H1688" s="70"/>
      <c r="I1688" s="70"/>
      <c r="J1688" s="69"/>
      <c r="K1688" s="71"/>
      <c r="L1688" s="72"/>
      <c r="M1688" s="73"/>
      <c r="N1688" s="74"/>
      <c r="O1688" s="74"/>
      <c r="P1688" s="73"/>
      <c r="Q1688" s="70"/>
      <c r="R1688" s="70"/>
      <c r="S1688" s="75"/>
      <c r="T1688" s="71"/>
    </row>
    <row r="1689" spans="1:20" x14ac:dyDescent="0.15">
      <c r="A1689" s="68"/>
      <c r="B1689" s="81"/>
      <c r="C1689" s="70"/>
      <c r="D1689" s="70"/>
      <c r="E1689" s="69"/>
      <c r="F1689" s="70"/>
      <c r="G1689" s="70"/>
      <c r="H1689" s="70"/>
      <c r="I1689" s="70"/>
      <c r="J1689" s="69"/>
      <c r="K1689" s="71"/>
      <c r="L1689" s="72"/>
      <c r="M1689" s="73"/>
      <c r="N1689" s="74"/>
      <c r="O1689" s="74"/>
      <c r="P1689" s="73"/>
      <c r="Q1689" s="70"/>
      <c r="R1689" s="70"/>
      <c r="S1689" s="75"/>
      <c r="T1689" s="71"/>
    </row>
    <row r="1690" spans="1:20" x14ac:dyDescent="0.15">
      <c r="A1690" s="68"/>
      <c r="B1690" s="81"/>
      <c r="C1690" s="70"/>
      <c r="D1690" s="70"/>
      <c r="E1690" s="69"/>
      <c r="F1690" s="70"/>
      <c r="G1690" s="70"/>
      <c r="H1690" s="70"/>
      <c r="I1690" s="70"/>
      <c r="J1690" s="69"/>
      <c r="K1690" s="71"/>
      <c r="L1690" s="72"/>
      <c r="M1690" s="73"/>
      <c r="N1690" s="74"/>
      <c r="O1690" s="74"/>
      <c r="P1690" s="73"/>
      <c r="Q1690" s="70"/>
      <c r="R1690" s="70"/>
      <c r="S1690" s="75"/>
      <c r="T1690" s="71"/>
    </row>
    <row r="1691" spans="1:20" x14ac:dyDescent="0.15">
      <c r="A1691" s="68"/>
      <c r="B1691" s="81"/>
      <c r="C1691" s="70"/>
      <c r="D1691" s="70"/>
      <c r="E1691" s="69"/>
      <c r="F1691" s="70"/>
      <c r="G1691" s="70"/>
      <c r="H1691" s="70"/>
      <c r="I1691" s="70"/>
      <c r="J1691" s="69"/>
      <c r="K1691" s="71"/>
      <c r="L1691" s="72"/>
      <c r="M1691" s="73"/>
      <c r="N1691" s="74"/>
      <c r="O1691" s="74"/>
      <c r="P1691" s="73"/>
      <c r="Q1691" s="70"/>
      <c r="R1691" s="70"/>
      <c r="S1691" s="75"/>
      <c r="T1691" s="71"/>
    </row>
    <row r="1692" spans="1:20" x14ac:dyDescent="0.15">
      <c r="A1692" s="68"/>
      <c r="B1692" s="81"/>
      <c r="C1692" s="70"/>
      <c r="D1692" s="70"/>
      <c r="E1692" s="69"/>
      <c r="F1692" s="70"/>
      <c r="G1692" s="70"/>
      <c r="H1692" s="70"/>
      <c r="I1692" s="70"/>
      <c r="J1692" s="69"/>
      <c r="K1692" s="71"/>
      <c r="L1692" s="72"/>
      <c r="M1692" s="73"/>
      <c r="N1692" s="74"/>
      <c r="O1692" s="74"/>
      <c r="P1692" s="73"/>
      <c r="Q1692" s="70"/>
      <c r="R1692" s="70"/>
      <c r="S1692" s="75"/>
      <c r="T1692" s="71"/>
    </row>
    <row r="1693" spans="1:20" x14ac:dyDescent="0.15">
      <c r="A1693" s="68"/>
      <c r="B1693" s="81"/>
      <c r="C1693" s="70"/>
      <c r="D1693" s="70"/>
      <c r="E1693" s="69"/>
      <c r="F1693" s="70"/>
      <c r="G1693" s="70"/>
      <c r="H1693" s="70"/>
      <c r="I1693" s="70"/>
      <c r="J1693" s="69"/>
      <c r="K1693" s="71"/>
      <c r="L1693" s="72"/>
      <c r="M1693" s="73"/>
      <c r="N1693" s="74"/>
      <c r="O1693" s="74"/>
      <c r="P1693" s="73"/>
      <c r="Q1693" s="70"/>
      <c r="R1693" s="70"/>
      <c r="S1693" s="75"/>
      <c r="T1693" s="71"/>
    </row>
    <row r="1694" spans="1:20" x14ac:dyDescent="0.15">
      <c r="A1694" s="68"/>
      <c r="B1694" s="81"/>
      <c r="C1694" s="70"/>
      <c r="D1694" s="70"/>
      <c r="E1694" s="69"/>
      <c r="F1694" s="70"/>
      <c r="G1694" s="70"/>
      <c r="H1694" s="70"/>
      <c r="I1694" s="70"/>
      <c r="J1694" s="69"/>
      <c r="K1694" s="71"/>
      <c r="L1694" s="72"/>
      <c r="M1694" s="73"/>
      <c r="N1694" s="74"/>
      <c r="O1694" s="74"/>
      <c r="P1694" s="73"/>
      <c r="Q1694" s="70"/>
      <c r="R1694" s="70"/>
      <c r="S1694" s="75"/>
      <c r="T1694" s="71"/>
    </row>
    <row r="1695" spans="1:20" x14ac:dyDescent="0.15">
      <c r="A1695" s="68"/>
      <c r="B1695" s="81"/>
      <c r="C1695" s="70"/>
      <c r="D1695" s="70"/>
      <c r="E1695" s="69"/>
      <c r="F1695" s="70"/>
      <c r="G1695" s="70"/>
      <c r="H1695" s="70"/>
      <c r="I1695" s="70"/>
      <c r="J1695" s="69"/>
      <c r="K1695" s="71"/>
      <c r="L1695" s="72"/>
      <c r="M1695" s="73"/>
      <c r="N1695" s="74"/>
      <c r="O1695" s="74"/>
      <c r="P1695" s="73"/>
      <c r="Q1695" s="70"/>
      <c r="R1695" s="70"/>
      <c r="S1695" s="75"/>
      <c r="T1695" s="71"/>
    </row>
    <row r="1696" spans="1:20" x14ac:dyDescent="0.15">
      <c r="A1696" s="68"/>
      <c r="B1696" s="81"/>
      <c r="C1696" s="70"/>
      <c r="D1696" s="70"/>
      <c r="E1696" s="69"/>
      <c r="F1696" s="70"/>
      <c r="G1696" s="70"/>
      <c r="H1696" s="70"/>
      <c r="I1696" s="70"/>
      <c r="J1696" s="69"/>
      <c r="K1696" s="71"/>
      <c r="L1696" s="72"/>
      <c r="M1696" s="73"/>
      <c r="N1696" s="74"/>
      <c r="O1696" s="74"/>
      <c r="P1696" s="73"/>
      <c r="Q1696" s="70"/>
      <c r="R1696" s="70"/>
      <c r="S1696" s="75"/>
      <c r="T1696" s="71"/>
    </row>
    <row r="1697" spans="1:20" x14ac:dyDescent="0.15">
      <c r="A1697" s="68"/>
      <c r="B1697" s="81"/>
      <c r="C1697" s="70"/>
      <c r="D1697" s="70"/>
      <c r="E1697" s="69"/>
      <c r="F1697" s="70"/>
      <c r="G1697" s="70"/>
      <c r="H1697" s="70"/>
      <c r="I1697" s="70"/>
      <c r="J1697" s="69"/>
      <c r="K1697" s="71"/>
      <c r="L1697" s="72"/>
      <c r="M1697" s="73"/>
      <c r="N1697" s="74"/>
      <c r="O1697" s="74"/>
      <c r="P1697" s="73"/>
      <c r="Q1697" s="70"/>
      <c r="R1697" s="70"/>
      <c r="S1697" s="75"/>
      <c r="T1697" s="71"/>
    </row>
    <row r="1698" spans="1:20" x14ac:dyDescent="0.15">
      <c r="A1698" s="68"/>
      <c r="B1698" s="81"/>
      <c r="C1698" s="70"/>
      <c r="D1698" s="70"/>
      <c r="E1698" s="69"/>
      <c r="F1698" s="70"/>
      <c r="G1698" s="70"/>
      <c r="H1698" s="70"/>
      <c r="I1698" s="70"/>
      <c r="J1698" s="69"/>
      <c r="K1698" s="71"/>
      <c r="L1698" s="72"/>
      <c r="M1698" s="73"/>
      <c r="N1698" s="74"/>
      <c r="O1698" s="74"/>
      <c r="P1698" s="73"/>
      <c r="Q1698" s="70"/>
      <c r="R1698" s="70"/>
      <c r="S1698" s="75"/>
      <c r="T1698" s="71"/>
    </row>
    <row r="1699" spans="1:20" x14ac:dyDescent="0.15">
      <c r="A1699" s="68"/>
      <c r="B1699" s="81"/>
      <c r="C1699" s="70"/>
      <c r="D1699" s="70"/>
      <c r="E1699" s="69"/>
      <c r="F1699" s="70"/>
      <c r="G1699" s="70"/>
      <c r="H1699" s="70"/>
      <c r="I1699" s="70"/>
      <c r="J1699" s="69"/>
      <c r="K1699" s="71"/>
      <c r="L1699" s="72"/>
      <c r="M1699" s="73"/>
      <c r="N1699" s="74"/>
      <c r="O1699" s="74"/>
      <c r="P1699" s="73"/>
      <c r="Q1699" s="70"/>
      <c r="R1699" s="70"/>
      <c r="S1699" s="75"/>
      <c r="T1699" s="71"/>
    </row>
    <row r="1700" spans="1:20" x14ac:dyDescent="0.15">
      <c r="A1700" s="68"/>
      <c r="B1700" s="81"/>
      <c r="C1700" s="70"/>
      <c r="D1700" s="70"/>
      <c r="E1700" s="69"/>
      <c r="F1700" s="70"/>
      <c r="G1700" s="70"/>
      <c r="H1700" s="70"/>
      <c r="I1700" s="70"/>
      <c r="J1700" s="69"/>
      <c r="K1700" s="71"/>
      <c r="L1700" s="72"/>
      <c r="M1700" s="73"/>
      <c r="N1700" s="74"/>
      <c r="O1700" s="74"/>
      <c r="P1700" s="73"/>
      <c r="Q1700" s="70"/>
      <c r="R1700" s="70"/>
      <c r="S1700" s="75"/>
      <c r="T1700" s="71"/>
    </row>
    <row r="1701" spans="1:20" x14ac:dyDescent="0.15">
      <c r="A1701" s="68"/>
      <c r="B1701" s="81"/>
      <c r="C1701" s="70"/>
      <c r="D1701" s="70"/>
      <c r="E1701" s="69"/>
      <c r="F1701" s="70"/>
      <c r="G1701" s="70"/>
      <c r="H1701" s="70"/>
      <c r="I1701" s="70"/>
      <c r="J1701" s="69"/>
      <c r="K1701" s="71"/>
      <c r="L1701" s="72"/>
      <c r="M1701" s="73"/>
      <c r="N1701" s="74"/>
      <c r="O1701" s="74"/>
      <c r="P1701" s="73"/>
      <c r="Q1701" s="70"/>
      <c r="R1701" s="70"/>
      <c r="S1701" s="75"/>
      <c r="T1701" s="71"/>
    </row>
    <row r="1702" spans="1:20" x14ac:dyDescent="0.15">
      <c r="A1702" s="68"/>
      <c r="B1702" s="81"/>
      <c r="C1702" s="70"/>
      <c r="D1702" s="70"/>
      <c r="E1702" s="69"/>
      <c r="F1702" s="70"/>
      <c r="G1702" s="70"/>
      <c r="H1702" s="70"/>
      <c r="I1702" s="70"/>
      <c r="J1702" s="69"/>
      <c r="K1702" s="71"/>
      <c r="L1702" s="72"/>
      <c r="M1702" s="73"/>
      <c r="N1702" s="74"/>
      <c r="O1702" s="74"/>
      <c r="P1702" s="73"/>
      <c r="Q1702" s="70"/>
      <c r="R1702" s="70"/>
      <c r="S1702" s="75"/>
      <c r="T1702" s="71"/>
    </row>
    <row r="1703" spans="1:20" x14ac:dyDescent="0.15">
      <c r="A1703" s="68"/>
      <c r="B1703" s="81"/>
      <c r="C1703" s="70"/>
      <c r="D1703" s="70"/>
      <c r="E1703" s="69"/>
      <c r="F1703" s="70"/>
      <c r="G1703" s="70"/>
      <c r="H1703" s="70"/>
      <c r="I1703" s="70"/>
      <c r="J1703" s="69"/>
      <c r="K1703" s="71"/>
      <c r="L1703" s="72"/>
      <c r="M1703" s="73"/>
      <c r="N1703" s="74"/>
      <c r="O1703" s="74"/>
      <c r="P1703" s="73"/>
      <c r="Q1703" s="70"/>
      <c r="R1703" s="70"/>
      <c r="S1703" s="75"/>
      <c r="T1703" s="71"/>
    </row>
    <row r="1704" spans="1:20" x14ac:dyDescent="0.15">
      <c r="A1704" s="68"/>
      <c r="B1704" s="81"/>
      <c r="C1704" s="70"/>
      <c r="D1704" s="70"/>
      <c r="E1704" s="69"/>
      <c r="F1704" s="70"/>
      <c r="G1704" s="70"/>
      <c r="H1704" s="70"/>
      <c r="I1704" s="70"/>
      <c r="J1704" s="69"/>
      <c r="K1704" s="71"/>
      <c r="L1704" s="72"/>
      <c r="M1704" s="73"/>
      <c r="N1704" s="74"/>
      <c r="O1704" s="74"/>
      <c r="P1704" s="73"/>
      <c r="Q1704" s="70"/>
      <c r="R1704" s="70"/>
      <c r="S1704" s="75"/>
      <c r="T1704" s="71"/>
    </row>
    <row r="1705" spans="1:20" x14ac:dyDescent="0.15">
      <c r="A1705" s="68"/>
      <c r="B1705" s="81"/>
      <c r="C1705" s="70"/>
      <c r="D1705" s="70"/>
      <c r="E1705" s="69"/>
      <c r="F1705" s="70"/>
      <c r="G1705" s="70"/>
      <c r="H1705" s="70"/>
      <c r="I1705" s="70"/>
      <c r="J1705" s="69"/>
      <c r="K1705" s="71"/>
      <c r="L1705" s="72"/>
      <c r="M1705" s="73"/>
      <c r="N1705" s="74"/>
      <c r="O1705" s="74"/>
      <c r="P1705" s="73"/>
      <c r="Q1705" s="70"/>
      <c r="R1705" s="70"/>
      <c r="S1705" s="75"/>
      <c r="T1705" s="71"/>
    </row>
    <row r="1706" spans="1:20" x14ac:dyDescent="0.15">
      <c r="A1706" s="68"/>
      <c r="B1706" s="81"/>
      <c r="C1706" s="70"/>
      <c r="D1706" s="70"/>
      <c r="E1706" s="69"/>
      <c r="F1706" s="70"/>
      <c r="G1706" s="70"/>
      <c r="H1706" s="70"/>
      <c r="I1706" s="70"/>
      <c r="J1706" s="69"/>
      <c r="K1706" s="71"/>
      <c r="L1706" s="72"/>
      <c r="M1706" s="73"/>
      <c r="N1706" s="74"/>
      <c r="O1706" s="74"/>
      <c r="P1706" s="73"/>
      <c r="Q1706" s="70"/>
      <c r="R1706" s="70"/>
      <c r="S1706" s="75"/>
      <c r="T1706" s="71"/>
    </row>
    <row r="1707" spans="1:20" x14ac:dyDescent="0.15">
      <c r="A1707" s="68"/>
      <c r="B1707" s="81"/>
      <c r="C1707" s="70"/>
      <c r="D1707" s="70"/>
      <c r="E1707" s="69"/>
      <c r="F1707" s="70"/>
      <c r="G1707" s="70"/>
      <c r="H1707" s="70"/>
      <c r="I1707" s="70"/>
      <c r="J1707" s="69"/>
      <c r="K1707" s="71"/>
      <c r="L1707" s="72"/>
      <c r="M1707" s="73"/>
      <c r="N1707" s="74"/>
      <c r="O1707" s="74"/>
      <c r="P1707" s="73"/>
      <c r="Q1707" s="70"/>
      <c r="R1707" s="70"/>
      <c r="S1707" s="75"/>
      <c r="T1707" s="71"/>
    </row>
    <row r="1708" spans="1:20" x14ac:dyDescent="0.15">
      <c r="A1708" s="68"/>
      <c r="B1708" s="81"/>
      <c r="C1708" s="70"/>
      <c r="D1708" s="70"/>
      <c r="E1708" s="69"/>
      <c r="F1708" s="70"/>
      <c r="G1708" s="70"/>
      <c r="H1708" s="70"/>
      <c r="I1708" s="70"/>
      <c r="J1708" s="69"/>
      <c r="K1708" s="71"/>
      <c r="L1708" s="72"/>
      <c r="M1708" s="73"/>
      <c r="N1708" s="74"/>
      <c r="O1708" s="74"/>
      <c r="P1708" s="73"/>
      <c r="Q1708" s="70"/>
      <c r="R1708" s="70"/>
      <c r="S1708" s="75"/>
      <c r="T1708" s="71"/>
    </row>
    <row r="1709" spans="1:20" x14ac:dyDescent="0.15">
      <c r="A1709" s="68"/>
      <c r="B1709" s="81"/>
      <c r="C1709" s="70"/>
      <c r="D1709" s="70"/>
      <c r="E1709" s="69"/>
      <c r="F1709" s="70"/>
      <c r="G1709" s="70"/>
      <c r="H1709" s="70"/>
      <c r="I1709" s="70"/>
      <c r="J1709" s="69"/>
      <c r="K1709" s="71"/>
      <c r="L1709" s="72"/>
      <c r="M1709" s="73"/>
      <c r="N1709" s="74"/>
      <c r="O1709" s="74"/>
      <c r="P1709" s="73"/>
      <c r="Q1709" s="70"/>
      <c r="R1709" s="70"/>
      <c r="S1709" s="75"/>
      <c r="T1709" s="71"/>
    </row>
    <row r="1710" spans="1:20" x14ac:dyDescent="0.15">
      <c r="A1710" s="68"/>
      <c r="B1710" s="81"/>
      <c r="C1710" s="70"/>
      <c r="D1710" s="70"/>
      <c r="E1710" s="69"/>
      <c r="F1710" s="70"/>
      <c r="G1710" s="70"/>
      <c r="H1710" s="70"/>
      <c r="I1710" s="70"/>
      <c r="J1710" s="69"/>
      <c r="K1710" s="71"/>
      <c r="L1710" s="72"/>
      <c r="M1710" s="73"/>
      <c r="N1710" s="74"/>
      <c r="O1710" s="74"/>
      <c r="P1710" s="73"/>
      <c r="Q1710" s="70"/>
      <c r="R1710" s="70"/>
      <c r="S1710" s="75"/>
      <c r="T1710" s="71"/>
    </row>
    <row r="1711" spans="1:20" x14ac:dyDescent="0.15">
      <c r="A1711" s="68"/>
      <c r="B1711" s="81"/>
      <c r="C1711" s="70"/>
      <c r="D1711" s="70"/>
      <c r="E1711" s="69"/>
      <c r="F1711" s="70"/>
      <c r="G1711" s="70"/>
      <c r="H1711" s="70"/>
      <c r="I1711" s="70"/>
      <c r="J1711" s="69"/>
      <c r="K1711" s="71"/>
      <c r="L1711" s="72"/>
      <c r="M1711" s="73"/>
      <c r="N1711" s="74"/>
      <c r="O1711" s="74"/>
      <c r="P1711" s="73"/>
      <c r="Q1711" s="70"/>
      <c r="R1711" s="70"/>
      <c r="S1711" s="75"/>
      <c r="T1711" s="71"/>
    </row>
    <row r="1712" spans="1:20" x14ac:dyDescent="0.15">
      <c r="A1712" s="68"/>
      <c r="B1712" s="81"/>
      <c r="C1712" s="70"/>
      <c r="D1712" s="70"/>
      <c r="E1712" s="69"/>
      <c r="F1712" s="70"/>
      <c r="G1712" s="70"/>
      <c r="H1712" s="70"/>
      <c r="I1712" s="70"/>
      <c r="J1712" s="69"/>
      <c r="K1712" s="71"/>
      <c r="L1712" s="72"/>
      <c r="M1712" s="73"/>
      <c r="N1712" s="74"/>
      <c r="O1712" s="74"/>
      <c r="P1712" s="73"/>
      <c r="Q1712" s="70"/>
      <c r="R1712" s="70"/>
      <c r="S1712" s="75"/>
      <c r="T1712" s="71"/>
    </row>
    <row r="1713" spans="1:20" x14ac:dyDescent="0.15">
      <c r="A1713" s="68"/>
      <c r="B1713" s="81"/>
      <c r="C1713" s="70"/>
      <c r="D1713" s="70"/>
      <c r="E1713" s="69"/>
      <c r="F1713" s="70"/>
      <c r="G1713" s="70"/>
      <c r="H1713" s="70"/>
      <c r="I1713" s="70"/>
      <c r="J1713" s="69"/>
      <c r="K1713" s="71"/>
      <c r="L1713" s="72"/>
      <c r="M1713" s="73"/>
      <c r="N1713" s="74"/>
      <c r="O1713" s="74"/>
      <c r="P1713" s="73"/>
      <c r="Q1713" s="70"/>
      <c r="R1713" s="70"/>
      <c r="S1713" s="75"/>
      <c r="T1713" s="71"/>
    </row>
    <row r="1714" spans="1:20" x14ac:dyDescent="0.15">
      <c r="A1714" s="68"/>
      <c r="B1714" s="81"/>
      <c r="C1714" s="70"/>
      <c r="D1714" s="70"/>
      <c r="E1714" s="69"/>
      <c r="F1714" s="70"/>
      <c r="G1714" s="70"/>
      <c r="H1714" s="70"/>
      <c r="I1714" s="70"/>
      <c r="J1714" s="69"/>
      <c r="K1714" s="71"/>
      <c r="L1714" s="72"/>
      <c r="M1714" s="73"/>
      <c r="N1714" s="74"/>
      <c r="O1714" s="74"/>
      <c r="P1714" s="73"/>
      <c r="Q1714" s="70"/>
      <c r="R1714" s="70"/>
      <c r="S1714" s="75"/>
      <c r="T1714" s="71"/>
    </row>
    <row r="1715" spans="1:20" x14ac:dyDescent="0.15">
      <c r="A1715" s="68"/>
      <c r="B1715" s="81"/>
      <c r="C1715" s="70"/>
      <c r="D1715" s="70"/>
      <c r="E1715" s="69"/>
      <c r="F1715" s="70"/>
      <c r="G1715" s="70"/>
      <c r="H1715" s="70"/>
      <c r="I1715" s="70"/>
      <c r="J1715" s="69"/>
      <c r="K1715" s="71"/>
      <c r="L1715" s="72"/>
      <c r="M1715" s="73"/>
      <c r="N1715" s="74"/>
      <c r="O1715" s="74"/>
      <c r="P1715" s="73"/>
      <c r="Q1715" s="70"/>
      <c r="R1715" s="70"/>
      <c r="S1715" s="75"/>
      <c r="T1715" s="71"/>
    </row>
    <row r="1716" spans="1:20" x14ac:dyDescent="0.15">
      <c r="A1716" s="68"/>
      <c r="B1716" s="81"/>
      <c r="C1716" s="70"/>
      <c r="D1716" s="70"/>
      <c r="E1716" s="69"/>
      <c r="F1716" s="70"/>
      <c r="G1716" s="70"/>
      <c r="H1716" s="70"/>
      <c r="I1716" s="70"/>
      <c r="J1716" s="69"/>
      <c r="K1716" s="71"/>
      <c r="L1716" s="72"/>
      <c r="M1716" s="73"/>
      <c r="N1716" s="74"/>
      <c r="O1716" s="74"/>
      <c r="P1716" s="73"/>
      <c r="Q1716" s="70"/>
      <c r="R1716" s="70"/>
      <c r="S1716" s="75"/>
      <c r="T1716" s="71"/>
    </row>
    <row r="1717" spans="1:20" x14ac:dyDescent="0.15">
      <c r="A1717" s="68"/>
      <c r="B1717" s="81"/>
      <c r="C1717" s="70"/>
      <c r="D1717" s="70"/>
      <c r="E1717" s="69"/>
      <c r="F1717" s="70"/>
      <c r="G1717" s="70"/>
      <c r="H1717" s="70"/>
      <c r="I1717" s="70"/>
      <c r="J1717" s="69"/>
      <c r="K1717" s="71"/>
      <c r="L1717" s="72"/>
      <c r="M1717" s="73"/>
      <c r="N1717" s="74"/>
      <c r="O1717" s="74"/>
      <c r="P1717" s="73"/>
      <c r="Q1717" s="70"/>
      <c r="R1717" s="70"/>
      <c r="S1717" s="75"/>
      <c r="T1717" s="71"/>
    </row>
    <row r="1718" spans="1:20" x14ac:dyDescent="0.15">
      <c r="A1718" s="68"/>
      <c r="B1718" s="81"/>
      <c r="C1718" s="70"/>
      <c r="D1718" s="70"/>
      <c r="E1718" s="69"/>
      <c r="F1718" s="70"/>
      <c r="G1718" s="70"/>
      <c r="H1718" s="70"/>
      <c r="I1718" s="70"/>
      <c r="J1718" s="69"/>
      <c r="K1718" s="71"/>
      <c r="L1718" s="72"/>
      <c r="M1718" s="73"/>
      <c r="N1718" s="74"/>
      <c r="O1718" s="74"/>
      <c r="P1718" s="73"/>
      <c r="Q1718" s="70"/>
      <c r="R1718" s="70"/>
      <c r="S1718" s="75"/>
      <c r="T1718" s="71"/>
    </row>
    <row r="1719" spans="1:20" x14ac:dyDescent="0.15">
      <c r="A1719" s="68"/>
      <c r="B1719" s="81"/>
      <c r="C1719" s="70"/>
      <c r="D1719" s="70"/>
      <c r="E1719" s="69"/>
      <c r="F1719" s="70"/>
      <c r="G1719" s="70"/>
      <c r="H1719" s="70"/>
      <c r="I1719" s="70"/>
      <c r="J1719" s="69"/>
      <c r="K1719" s="71"/>
      <c r="L1719" s="72"/>
      <c r="M1719" s="73"/>
      <c r="N1719" s="74"/>
      <c r="O1719" s="74"/>
      <c r="P1719" s="73"/>
      <c r="Q1719" s="70"/>
      <c r="R1719" s="70"/>
      <c r="S1719" s="75"/>
      <c r="T1719" s="71"/>
    </row>
    <row r="1720" spans="1:20" x14ac:dyDescent="0.15">
      <c r="A1720" s="68"/>
      <c r="B1720" s="81"/>
      <c r="C1720" s="70"/>
      <c r="D1720" s="70"/>
      <c r="E1720" s="69"/>
      <c r="F1720" s="70"/>
      <c r="G1720" s="70"/>
      <c r="H1720" s="70"/>
      <c r="I1720" s="70"/>
      <c r="J1720" s="69"/>
      <c r="K1720" s="71"/>
      <c r="L1720" s="72"/>
      <c r="M1720" s="73"/>
      <c r="N1720" s="74"/>
      <c r="O1720" s="74"/>
      <c r="P1720" s="73"/>
      <c r="Q1720" s="70"/>
      <c r="R1720" s="70"/>
      <c r="S1720" s="75"/>
      <c r="T1720" s="71"/>
    </row>
    <row r="1721" spans="1:20" x14ac:dyDescent="0.15">
      <c r="A1721" s="68"/>
      <c r="B1721" s="81"/>
      <c r="C1721" s="70"/>
      <c r="D1721" s="70"/>
      <c r="E1721" s="69"/>
      <c r="F1721" s="70"/>
      <c r="G1721" s="70"/>
      <c r="H1721" s="70"/>
      <c r="I1721" s="70"/>
      <c r="J1721" s="69"/>
      <c r="K1721" s="71"/>
      <c r="L1721" s="72"/>
      <c r="M1721" s="73"/>
      <c r="N1721" s="74"/>
      <c r="O1721" s="74"/>
      <c r="P1721" s="73"/>
      <c r="Q1721" s="70"/>
      <c r="R1721" s="70"/>
      <c r="S1721" s="75"/>
      <c r="T1721" s="71"/>
    </row>
    <row r="1722" spans="1:20" x14ac:dyDescent="0.15">
      <c r="A1722" s="68"/>
      <c r="B1722" s="81"/>
      <c r="C1722" s="70"/>
      <c r="D1722" s="70"/>
      <c r="E1722" s="69"/>
      <c r="F1722" s="70"/>
      <c r="G1722" s="70"/>
      <c r="H1722" s="70"/>
      <c r="I1722" s="70"/>
      <c r="J1722" s="69"/>
      <c r="K1722" s="71"/>
      <c r="L1722" s="72"/>
      <c r="M1722" s="73"/>
      <c r="N1722" s="74"/>
      <c r="O1722" s="74"/>
      <c r="P1722" s="73"/>
      <c r="Q1722" s="70"/>
      <c r="R1722" s="70"/>
      <c r="S1722" s="75"/>
      <c r="T1722" s="71"/>
    </row>
    <row r="1723" spans="1:20" x14ac:dyDescent="0.15">
      <c r="A1723" s="68"/>
      <c r="B1723" s="81"/>
      <c r="C1723" s="70"/>
      <c r="D1723" s="70"/>
      <c r="E1723" s="69"/>
      <c r="F1723" s="70"/>
      <c r="G1723" s="70"/>
      <c r="H1723" s="70"/>
      <c r="I1723" s="70"/>
      <c r="J1723" s="69"/>
      <c r="K1723" s="71"/>
      <c r="L1723" s="72"/>
      <c r="M1723" s="73"/>
      <c r="N1723" s="74"/>
      <c r="O1723" s="74"/>
      <c r="P1723" s="73"/>
      <c r="Q1723" s="70"/>
      <c r="R1723" s="70"/>
      <c r="S1723" s="75"/>
      <c r="T1723" s="71"/>
    </row>
    <row r="1724" spans="1:20" x14ac:dyDescent="0.15">
      <c r="A1724" s="68"/>
      <c r="B1724" s="81"/>
      <c r="C1724" s="70"/>
      <c r="D1724" s="70"/>
      <c r="E1724" s="69"/>
      <c r="F1724" s="70"/>
      <c r="G1724" s="70"/>
      <c r="H1724" s="70"/>
      <c r="I1724" s="70"/>
      <c r="J1724" s="69"/>
      <c r="K1724" s="71"/>
      <c r="L1724" s="72"/>
      <c r="M1724" s="73"/>
      <c r="N1724" s="74"/>
      <c r="O1724" s="74"/>
      <c r="P1724" s="73"/>
      <c r="Q1724" s="70"/>
      <c r="R1724" s="70"/>
      <c r="S1724" s="75"/>
      <c r="T1724" s="71"/>
    </row>
    <row r="1725" spans="1:20" x14ac:dyDescent="0.15">
      <c r="A1725" s="68"/>
      <c r="B1725" s="81"/>
      <c r="C1725" s="70"/>
      <c r="D1725" s="70"/>
      <c r="E1725" s="69"/>
      <c r="F1725" s="70"/>
      <c r="G1725" s="70"/>
      <c r="H1725" s="70"/>
      <c r="I1725" s="70"/>
      <c r="J1725" s="69"/>
      <c r="K1725" s="71"/>
      <c r="L1725" s="72"/>
      <c r="M1725" s="73"/>
      <c r="N1725" s="74"/>
      <c r="O1725" s="74"/>
      <c r="P1725" s="73"/>
      <c r="Q1725" s="70"/>
      <c r="R1725" s="70"/>
      <c r="S1725" s="75"/>
      <c r="T1725" s="71"/>
    </row>
    <row r="1726" spans="1:20" x14ac:dyDescent="0.15">
      <c r="A1726" s="68"/>
      <c r="B1726" s="81"/>
      <c r="C1726" s="70"/>
      <c r="D1726" s="70"/>
      <c r="E1726" s="69"/>
      <c r="F1726" s="70"/>
      <c r="G1726" s="70"/>
      <c r="H1726" s="70"/>
      <c r="I1726" s="70"/>
      <c r="J1726" s="69"/>
      <c r="K1726" s="71"/>
      <c r="L1726" s="72"/>
      <c r="M1726" s="73"/>
      <c r="N1726" s="74"/>
      <c r="O1726" s="74"/>
      <c r="P1726" s="73"/>
      <c r="Q1726" s="70"/>
      <c r="R1726" s="70"/>
      <c r="S1726" s="75"/>
      <c r="T1726" s="71"/>
    </row>
    <row r="1727" spans="1:20" x14ac:dyDescent="0.15">
      <c r="A1727" s="68"/>
      <c r="B1727" s="81"/>
      <c r="C1727" s="70"/>
      <c r="D1727" s="70"/>
      <c r="E1727" s="69"/>
      <c r="F1727" s="70"/>
      <c r="G1727" s="70"/>
      <c r="H1727" s="70"/>
      <c r="I1727" s="70"/>
      <c r="J1727" s="69"/>
      <c r="K1727" s="71"/>
      <c r="L1727" s="72"/>
      <c r="M1727" s="73"/>
      <c r="N1727" s="74"/>
      <c r="O1727" s="74"/>
      <c r="P1727" s="73"/>
      <c r="Q1727" s="70"/>
      <c r="R1727" s="70"/>
      <c r="S1727" s="75"/>
      <c r="T1727" s="71"/>
    </row>
    <row r="1728" spans="1:20" x14ac:dyDescent="0.15">
      <c r="A1728" s="68"/>
      <c r="B1728" s="81"/>
      <c r="C1728" s="70"/>
      <c r="D1728" s="70"/>
      <c r="E1728" s="69"/>
      <c r="F1728" s="70"/>
      <c r="G1728" s="70"/>
      <c r="H1728" s="70"/>
      <c r="I1728" s="70"/>
      <c r="J1728" s="69"/>
      <c r="K1728" s="71"/>
      <c r="L1728" s="72"/>
      <c r="M1728" s="73"/>
      <c r="N1728" s="74"/>
      <c r="O1728" s="74"/>
      <c r="P1728" s="73"/>
      <c r="Q1728" s="70"/>
      <c r="R1728" s="70"/>
      <c r="S1728" s="75"/>
      <c r="T1728" s="71"/>
    </row>
    <row r="1729" spans="1:20" x14ac:dyDescent="0.15">
      <c r="A1729" s="68"/>
      <c r="B1729" s="81"/>
      <c r="C1729" s="70"/>
      <c r="D1729" s="70"/>
      <c r="E1729" s="69"/>
      <c r="F1729" s="70"/>
      <c r="G1729" s="70"/>
      <c r="H1729" s="70"/>
      <c r="I1729" s="70"/>
      <c r="J1729" s="69"/>
      <c r="K1729" s="71"/>
      <c r="L1729" s="72"/>
      <c r="M1729" s="73"/>
      <c r="N1729" s="74"/>
      <c r="O1729" s="74"/>
      <c r="P1729" s="73"/>
      <c r="Q1729" s="70"/>
      <c r="R1729" s="70"/>
      <c r="S1729" s="75"/>
      <c r="T1729" s="71"/>
    </row>
    <row r="1730" spans="1:20" x14ac:dyDescent="0.15">
      <c r="A1730" s="68"/>
      <c r="B1730" s="81"/>
      <c r="C1730" s="70"/>
      <c r="D1730" s="70"/>
      <c r="E1730" s="69"/>
      <c r="F1730" s="70"/>
      <c r="G1730" s="70"/>
      <c r="H1730" s="70"/>
      <c r="I1730" s="70"/>
      <c r="J1730" s="69"/>
      <c r="K1730" s="71"/>
      <c r="L1730" s="72"/>
      <c r="M1730" s="73"/>
      <c r="N1730" s="74"/>
      <c r="O1730" s="74"/>
      <c r="P1730" s="73"/>
      <c r="Q1730" s="70"/>
      <c r="R1730" s="70"/>
      <c r="S1730" s="75"/>
      <c r="T1730" s="71"/>
    </row>
    <row r="1731" spans="1:20" x14ac:dyDescent="0.15">
      <c r="A1731" s="68"/>
      <c r="B1731" s="81"/>
      <c r="C1731" s="70"/>
      <c r="D1731" s="70"/>
      <c r="E1731" s="69"/>
      <c r="F1731" s="70"/>
      <c r="G1731" s="70"/>
      <c r="H1731" s="70"/>
      <c r="I1731" s="70"/>
      <c r="J1731" s="69"/>
      <c r="K1731" s="71"/>
      <c r="L1731" s="72"/>
      <c r="M1731" s="73"/>
      <c r="N1731" s="74"/>
      <c r="O1731" s="74"/>
      <c r="P1731" s="73"/>
      <c r="Q1731" s="70"/>
      <c r="R1731" s="70"/>
      <c r="S1731" s="75"/>
      <c r="T1731" s="71"/>
    </row>
    <row r="1732" spans="1:20" x14ac:dyDescent="0.15">
      <c r="A1732" s="68"/>
      <c r="B1732" s="81"/>
      <c r="C1732" s="70"/>
      <c r="D1732" s="70"/>
      <c r="E1732" s="69"/>
      <c r="F1732" s="70"/>
      <c r="G1732" s="70"/>
      <c r="H1732" s="70"/>
      <c r="I1732" s="70"/>
      <c r="J1732" s="69"/>
      <c r="K1732" s="71"/>
      <c r="L1732" s="72"/>
      <c r="M1732" s="73"/>
      <c r="N1732" s="74"/>
      <c r="O1732" s="74"/>
      <c r="P1732" s="73"/>
      <c r="Q1732" s="70"/>
      <c r="R1732" s="70"/>
      <c r="S1732" s="75"/>
      <c r="T1732" s="71"/>
    </row>
    <row r="1733" spans="1:20" x14ac:dyDescent="0.15">
      <c r="A1733" s="68"/>
      <c r="B1733" s="81"/>
      <c r="C1733" s="70"/>
      <c r="D1733" s="70"/>
      <c r="E1733" s="69"/>
      <c r="F1733" s="70"/>
      <c r="G1733" s="70"/>
      <c r="H1733" s="70"/>
      <c r="I1733" s="70"/>
      <c r="J1733" s="69"/>
      <c r="K1733" s="71"/>
      <c r="L1733" s="72"/>
      <c r="M1733" s="73"/>
      <c r="N1733" s="74"/>
      <c r="O1733" s="74"/>
      <c r="P1733" s="73"/>
      <c r="Q1733" s="70"/>
      <c r="R1733" s="70"/>
      <c r="S1733" s="75"/>
      <c r="T1733" s="71"/>
    </row>
    <row r="1734" spans="1:20" x14ac:dyDescent="0.15">
      <c r="A1734" s="68"/>
      <c r="B1734" s="81"/>
      <c r="C1734" s="70"/>
      <c r="D1734" s="70"/>
      <c r="E1734" s="69"/>
      <c r="F1734" s="70"/>
      <c r="G1734" s="70"/>
      <c r="H1734" s="70"/>
      <c r="I1734" s="70"/>
      <c r="J1734" s="69"/>
      <c r="K1734" s="71"/>
      <c r="L1734" s="72"/>
      <c r="M1734" s="73"/>
      <c r="N1734" s="74"/>
      <c r="O1734" s="74"/>
      <c r="P1734" s="73"/>
      <c r="Q1734" s="70"/>
      <c r="R1734" s="70"/>
      <c r="S1734" s="75"/>
      <c r="T1734" s="71"/>
    </row>
    <row r="1735" spans="1:20" x14ac:dyDescent="0.15">
      <c r="A1735" s="68"/>
      <c r="B1735" s="81"/>
      <c r="C1735" s="70"/>
      <c r="D1735" s="70"/>
      <c r="E1735" s="69"/>
      <c r="F1735" s="70"/>
      <c r="G1735" s="70"/>
      <c r="H1735" s="70"/>
      <c r="I1735" s="70"/>
      <c r="J1735" s="69"/>
      <c r="K1735" s="71"/>
      <c r="L1735" s="72"/>
      <c r="M1735" s="73"/>
      <c r="N1735" s="74"/>
      <c r="O1735" s="74"/>
      <c r="P1735" s="73"/>
      <c r="Q1735" s="70"/>
      <c r="R1735" s="70"/>
      <c r="S1735" s="75"/>
      <c r="T1735" s="71"/>
    </row>
    <row r="1736" spans="1:20" x14ac:dyDescent="0.15">
      <c r="A1736" s="68"/>
      <c r="B1736" s="81"/>
      <c r="C1736" s="70"/>
      <c r="D1736" s="70"/>
      <c r="E1736" s="69"/>
      <c r="F1736" s="70"/>
      <c r="G1736" s="70"/>
      <c r="H1736" s="70"/>
      <c r="I1736" s="70"/>
      <c r="J1736" s="69"/>
      <c r="K1736" s="71"/>
      <c r="L1736" s="72"/>
      <c r="M1736" s="73"/>
      <c r="N1736" s="74"/>
      <c r="O1736" s="74"/>
      <c r="P1736" s="73"/>
      <c r="Q1736" s="70"/>
      <c r="R1736" s="70"/>
      <c r="S1736" s="75"/>
      <c r="T1736" s="71"/>
    </row>
    <row r="1737" spans="1:20" x14ac:dyDescent="0.15">
      <c r="A1737" s="68"/>
      <c r="B1737" s="81"/>
      <c r="C1737" s="70"/>
      <c r="D1737" s="70"/>
      <c r="E1737" s="69"/>
      <c r="F1737" s="70"/>
      <c r="G1737" s="70"/>
      <c r="H1737" s="70"/>
      <c r="I1737" s="70"/>
      <c r="J1737" s="69"/>
      <c r="K1737" s="71"/>
      <c r="L1737" s="72"/>
      <c r="M1737" s="73"/>
      <c r="N1737" s="74"/>
      <c r="O1737" s="74"/>
      <c r="P1737" s="73"/>
      <c r="Q1737" s="70"/>
      <c r="R1737" s="70"/>
      <c r="S1737" s="75"/>
      <c r="T1737" s="71"/>
    </row>
    <row r="1738" spans="1:20" x14ac:dyDescent="0.15">
      <c r="A1738" s="68"/>
      <c r="B1738" s="81"/>
      <c r="C1738" s="70"/>
      <c r="D1738" s="70"/>
      <c r="E1738" s="69"/>
      <c r="F1738" s="70"/>
      <c r="G1738" s="70"/>
      <c r="H1738" s="70"/>
      <c r="I1738" s="70"/>
      <c r="J1738" s="69"/>
      <c r="K1738" s="71"/>
      <c r="L1738" s="72"/>
      <c r="M1738" s="73"/>
      <c r="N1738" s="74"/>
      <c r="O1738" s="74"/>
      <c r="P1738" s="73"/>
      <c r="Q1738" s="70"/>
      <c r="R1738" s="70"/>
      <c r="S1738" s="75"/>
      <c r="T1738" s="71"/>
    </row>
    <row r="1739" spans="1:20" x14ac:dyDescent="0.15">
      <c r="A1739" s="68"/>
      <c r="B1739" s="81"/>
      <c r="C1739" s="70"/>
      <c r="D1739" s="70"/>
      <c r="E1739" s="69"/>
      <c r="F1739" s="70"/>
      <c r="G1739" s="70"/>
      <c r="H1739" s="70"/>
      <c r="I1739" s="70"/>
      <c r="J1739" s="69"/>
      <c r="K1739" s="71"/>
      <c r="L1739" s="72"/>
      <c r="M1739" s="73"/>
      <c r="N1739" s="74"/>
      <c r="O1739" s="74"/>
      <c r="P1739" s="73"/>
      <c r="Q1739" s="70"/>
      <c r="R1739" s="70"/>
      <c r="S1739" s="75"/>
      <c r="T1739" s="71"/>
    </row>
    <row r="1740" spans="1:20" x14ac:dyDescent="0.15">
      <c r="A1740" s="68"/>
      <c r="B1740" s="81"/>
      <c r="C1740" s="70"/>
      <c r="D1740" s="70"/>
      <c r="E1740" s="69"/>
      <c r="F1740" s="70"/>
      <c r="G1740" s="70"/>
      <c r="H1740" s="70"/>
      <c r="I1740" s="70"/>
      <c r="J1740" s="69"/>
      <c r="K1740" s="71"/>
      <c r="L1740" s="72"/>
      <c r="M1740" s="73"/>
      <c r="N1740" s="74"/>
      <c r="O1740" s="74"/>
      <c r="P1740" s="73"/>
      <c r="Q1740" s="70"/>
      <c r="R1740" s="70"/>
      <c r="S1740" s="75"/>
      <c r="T1740" s="71"/>
    </row>
    <row r="1741" spans="1:20" x14ac:dyDescent="0.15">
      <c r="A1741" s="68"/>
      <c r="B1741" s="81"/>
      <c r="C1741" s="70"/>
      <c r="D1741" s="70"/>
      <c r="E1741" s="69"/>
      <c r="F1741" s="70"/>
      <c r="G1741" s="70"/>
      <c r="H1741" s="70"/>
      <c r="I1741" s="70"/>
      <c r="J1741" s="69"/>
      <c r="K1741" s="71"/>
      <c r="L1741" s="72"/>
      <c r="M1741" s="73"/>
      <c r="N1741" s="74"/>
      <c r="O1741" s="74"/>
      <c r="P1741" s="73"/>
      <c r="Q1741" s="70"/>
      <c r="R1741" s="70"/>
      <c r="S1741" s="75"/>
      <c r="T1741" s="71"/>
    </row>
    <row r="1742" spans="1:20" x14ac:dyDescent="0.15">
      <c r="A1742" s="68"/>
      <c r="B1742" s="81"/>
      <c r="C1742" s="70"/>
      <c r="D1742" s="70"/>
      <c r="E1742" s="69"/>
      <c r="F1742" s="70"/>
      <c r="G1742" s="70"/>
      <c r="H1742" s="70"/>
      <c r="I1742" s="70"/>
      <c r="J1742" s="69"/>
      <c r="K1742" s="71"/>
      <c r="L1742" s="72"/>
      <c r="M1742" s="73"/>
      <c r="N1742" s="74"/>
      <c r="O1742" s="74"/>
      <c r="P1742" s="73"/>
      <c r="Q1742" s="70"/>
      <c r="R1742" s="70"/>
      <c r="S1742" s="75"/>
      <c r="T1742" s="71"/>
    </row>
    <row r="1743" spans="1:20" x14ac:dyDescent="0.15">
      <c r="A1743" s="68"/>
      <c r="B1743" s="81"/>
      <c r="C1743" s="70"/>
      <c r="D1743" s="70"/>
      <c r="E1743" s="69"/>
      <c r="F1743" s="70"/>
      <c r="G1743" s="70"/>
      <c r="H1743" s="70"/>
      <c r="I1743" s="70"/>
      <c r="J1743" s="69"/>
      <c r="K1743" s="71"/>
      <c r="L1743" s="72"/>
      <c r="M1743" s="73"/>
      <c r="N1743" s="74"/>
      <c r="O1743" s="74"/>
      <c r="P1743" s="73"/>
      <c r="Q1743" s="70"/>
      <c r="R1743" s="70"/>
      <c r="S1743" s="75"/>
      <c r="T1743" s="71"/>
    </row>
    <row r="1744" spans="1:20" x14ac:dyDescent="0.15">
      <c r="A1744" s="68"/>
      <c r="B1744" s="81"/>
      <c r="C1744" s="70"/>
      <c r="D1744" s="70"/>
      <c r="E1744" s="69"/>
      <c r="F1744" s="70"/>
      <c r="G1744" s="70"/>
      <c r="H1744" s="70"/>
      <c r="I1744" s="70"/>
      <c r="J1744" s="69"/>
      <c r="K1744" s="71"/>
      <c r="L1744" s="72"/>
      <c r="M1744" s="73"/>
      <c r="N1744" s="74"/>
      <c r="O1744" s="74"/>
      <c r="P1744" s="73"/>
      <c r="Q1744" s="70"/>
      <c r="R1744" s="70"/>
      <c r="S1744" s="75"/>
      <c r="T1744" s="71"/>
    </row>
    <row r="1745" spans="1:20" x14ac:dyDescent="0.15">
      <c r="A1745" s="68"/>
      <c r="B1745" s="81"/>
      <c r="C1745" s="70"/>
      <c r="D1745" s="70"/>
      <c r="E1745" s="69"/>
      <c r="F1745" s="70"/>
      <c r="G1745" s="70"/>
      <c r="H1745" s="70"/>
      <c r="I1745" s="70"/>
      <c r="J1745" s="69"/>
      <c r="K1745" s="71"/>
      <c r="L1745" s="72"/>
      <c r="M1745" s="73"/>
      <c r="N1745" s="74"/>
      <c r="O1745" s="74"/>
      <c r="P1745" s="73"/>
      <c r="Q1745" s="70"/>
      <c r="R1745" s="70"/>
      <c r="S1745" s="75"/>
      <c r="T1745" s="71"/>
    </row>
    <row r="1746" spans="1:20" x14ac:dyDescent="0.15">
      <c r="A1746" s="68"/>
      <c r="B1746" s="81"/>
      <c r="C1746" s="70"/>
      <c r="D1746" s="70"/>
      <c r="E1746" s="69"/>
      <c r="F1746" s="70"/>
      <c r="G1746" s="70"/>
      <c r="H1746" s="70"/>
      <c r="I1746" s="70"/>
      <c r="J1746" s="69"/>
      <c r="K1746" s="71"/>
      <c r="L1746" s="72"/>
      <c r="M1746" s="73"/>
      <c r="N1746" s="74"/>
      <c r="O1746" s="74"/>
      <c r="P1746" s="73"/>
      <c r="Q1746" s="70"/>
      <c r="R1746" s="70"/>
      <c r="S1746" s="75"/>
      <c r="T1746" s="71"/>
    </row>
    <row r="1747" spans="1:20" x14ac:dyDescent="0.15">
      <c r="A1747" s="68"/>
      <c r="B1747" s="81"/>
      <c r="C1747" s="70"/>
      <c r="D1747" s="70"/>
      <c r="E1747" s="69"/>
      <c r="F1747" s="70"/>
      <c r="G1747" s="70"/>
      <c r="H1747" s="70"/>
      <c r="I1747" s="70"/>
      <c r="J1747" s="69"/>
      <c r="K1747" s="71"/>
      <c r="L1747" s="72"/>
      <c r="M1747" s="73"/>
      <c r="N1747" s="74"/>
      <c r="O1747" s="74"/>
      <c r="P1747" s="73"/>
      <c r="Q1747" s="70"/>
      <c r="R1747" s="70"/>
      <c r="S1747" s="75"/>
      <c r="T1747" s="71"/>
    </row>
    <row r="1748" spans="1:20" x14ac:dyDescent="0.15">
      <c r="A1748" s="68"/>
      <c r="B1748" s="81"/>
      <c r="C1748" s="70"/>
      <c r="D1748" s="70"/>
      <c r="E1748" s="69"/>
      <c r="F1748" s="70"/>
      <c r="G1748" s="70"/>
      <c r="H1748" s="70"/>
      <c r="I1748" s="70"/>
      <c r="J1748" s="69"/>
      <c r="K1748" s="71"/>
      <c r="L1748" s="72"/>
      <c r="M1748" s="73"/>
      <c r="N1748" s="74"/>
      <c r="O1748" s="74"/>
      <c r="P1748" s="73"/>
      <c r="Q1748" s="70"/>
      <c r="R1748" s="70"/>
      <c r="S1748" s="75"/>
      <c r="T1748" s="71"/>
    </row>
    <row r="1749" spans="1:20" x14ac:dyDescent="0.15">
      <c r="A1749" s="68"/>
      <c r="B1749" s="81"/>
      <c r="C1749" s="70"/>
      <c r="D1749" s="70"/>
      <c r="E1749" s="69"/>
      <c r="F1749" s="70"/>
      <c r="G1749" s="70"/>
      <c r="H1749" s="70"/>
      <c r="I1749" s="70"/>
      <c r="J1749" s="69"/>
      <c r="K1749" s="71"/>
      <c r="L1749" s="72"/>
      <c r="M1749" s="73"/>
      <c r="N1749" s="74"/>
      <c r="O1749" s="74"/>
      <c r="P1749" s="73"/>
      <c r="Q1749" s="70"/>
      <c r="R1749" s="70"/>
      <c r="S1749" s="75"/>
      <c r="T1749" s="71"/>
    </row>
    <row r="1750" spans="1:20" x14ac:dyDescent="0.15">
      <c r="A1750" s="68"/>
      <c r="B1750" s="81"/>
      <c r="C1750" s="70"/>
      <c r="D1750" s="70"/>
      <c r="E1750" s="69"/>
      <c r="F1750" s="70"/>
      <c r="G1750" s="70"/>
      <c r="H1750" s="70"/>
      <c r="I1750" s="70"/>
      <c r="J1750" s="69"/>
      <c r="K1750" s="71"/>
      <c r="L1750" s="72"/>
      <c r="M1750" s="73"/>
      <c r="N1750" s="74"/>
      <c r="O1750" s="74"/>
      <c r="P1750" s="73"/>
      <c r="Q1750" s="70"/>
      <c r="R1750" s="70"/>
      <c r="S1750" s="75"/>
      <c r="T1750" s="71"/>
    </row>
    <row r="1751" spans="1:20" x14ac:dyDescent="0.15">
      <c r="A1751" s="68"/>
      <c r="B1751" s="81"/>
      <c r="C1751" s="70"/>
      <c r="D1751" s="70"/>
      <c r="E1751" s="69"/>
      <c r="F1751" s="70"/>
      <c r="G1751" s="70"/>
      <c r="H1751" s="70"/>
      <c r="I1751" s="70"/>
      <c r="J1751" s="69"/>
      <c r="K1751" s="71"/>
      <c r="L1751" s="72"/>
      <c r="M1751" s="73"/>
      <c r="N1751" s="74"/>
      <c r="O1751" s="74"/>
      <c r="P1751" s="73"/>
      <c r="Q1751" s="70"/>
      <c r="R1751" s="70"/>
      <c r="S1751" s="75"/>
      <c r="T1751" s="71"/>
    </row>
    <row r="1752" spans="1:20" x14ac:dyDescent="0.15">
      <c r="A1752" s="68"/>
      <c r="B1752" s="81"/>
      <c r="C1752" s="70"/>
      <c r="D1752" s="70"/>
      <c r="E1752" s="69"/>
      <c r="F1752" s="70"/>
      <c r="G1752" s="70"/>
      <c r="H1752" s="70"/>
      <c r="I1752" s="70"/>
      <c r="J1752" s="69"/>
      <c r="K1752" s="71"/>
      <c r="L1752" s="72"/>
      <c r="M1752" s="73"/>
      <c r="N1752" s="74"/>
      <c r="O1752" s="74"/>
      <c r="P1752" s="73"/>
      <c r="Q1752" s="70"/>
      <c r="R1752" s="70"/>
      <c r="S1752" s="75"/>
      <c r="T1752" s="71"/>
    </row>
    <row r="1753" spans="1:20" x14ac:dyDescent="0.15">
      <c r="A1753" s="68"/>
      <c r="B1753" s="81"/>
      <c r="C1753" s="70"/>
      <c r="D1753" s="70"/>
      <c r="E1753" s="69"/>
      <c r="F1753" s="70"/>
      <c r="G1753" s="70"/>
      <c r="H1753" s="70"/>
      <c r="I1753" s="70"/>
      <c r="J1753" s="69"/>
      <c r="K1753" s="71"/>
      <c r="L1753" s="72"/>
      <c r="M1753" s="73"/>
      <c r="N1753" s="74"/>
      <c r="O1753" s="74"/>
      <c r="P1753" s="73"/>
      <c r="Q1753" s="70"/>
      <c r="R1753" s="70"/>
      <c r="S1753" s="75"/>
      <c r="T1753" s="71"/>
    </row>
    <row r="1754" spans="1:20" x14ac:dyDescent="0.15">
      <c r="A1754" s="68"/>
      <c r="B1754" s="81"/>
      <c r="C1754" s="70"/>
      <c r="D1754" s="70"/>
      <c r="E1754" s="69"/>
      <c r="F1754" s="70"/>
      <c r="G1754" s="70"/>
      <c r="H1754" s="70"/>
      <c r="I1754" s="70"/>
      <c r="J1754" s="69"/>
      <c r="K1754" s="71"/>
      <c r="L1754" s="72"/>
      <c r="M1754" s="73"/>
      <c r="N1754" s="74"/>
      <c r="O1754" s="74"/>
      <c r="P1754" s="73"/>
      <c r="Q1754" s="70"/>
      <c r="R1754" s="70"/>
      <c r="S1754" s="75"/>
      <c r="T1754" s="71"/>
    </row>
    <row r="1755" spans="1:20" x14ac:dyDescent="0.15">
      <c r="A1755" s="68"/>
      <c r="B1755" s="81"/>
      <c r="C1755" s="70"/>
      <c r="D1755" s="70"/>
      <c r="E1755" s="69"/>
      <c r="F1755" s="70"/>
      <c r="G1755" s="70"/>
      <c r="H1755" s="70"/>
      <c r="I1755" s="70"/>
      <c r="J1755" s="69"/>
      <c r="K1755" s="71"/>
      <c r="L1755" s="72"/>
      <c r="M1755" s="73"/>
      <c r="N1755" s="74"/>
      <c r="O1755" s="74"/>
      <c r="P1755" s="73"/>
      <c r="Q1755" s="70"/>
      <c r="R1755" s="70"/>
      <c r="S1755" s="75"/>
      <c r="T1755" s="71"/>
    </row>
    <row r="1756" spans="1:20" x14ac:dyDescent="0.15">
      <c r="A1756" s="68"/>
      <c r="B1756" s="81"/>
      <c r="C1756" s="70"/>
      <c r="D1756" s="70"/>
      <c r="E1756" s="69"/>
      <c r="F1756" s="70"/>
      <c r="G1756" s="70"/>
      <c r="H1756" s="70"/>
      <c r="I1756" s="70"/>
      <c r="J1756" s="69"/>
      <c r="K1756" s="71"/>
      <c r="L1756" s="72"/>
      <c r="M1756" s="73"/>
      <c r="N1756" s="74"/>
      <c r="O1756" s="74"/>
      <c r="P1756" s="73"/>
      <c r="Q1756" s="70"/>
      <c r="R1756" s="70"/>
      <c r="S1756" s="75"/>
      <c r="T1756" s="71"/>
    </row>
    <row r="1757" spans="1:20" x14ac:dyDescent="0.15">
      <c r="A1757" s="68"/>
      <c r="B1757" s="81"/>
      <c r="C1757" s="70"/>
      <c r="D1757" s="70"/>
      <c r="E1757" s="69"/>
      <c r="F1757" s="70"/>
      <c r="G1757" s="70"/>
      <c r="H1757" s="70"/>
      <c r="I1757" s="70"/>
      <c r="J1757" s="69"/>
      <c r="K1757" s="71"/>
      <c r="L1757" s="72"/>
      <c r="M1757" s="73"/>
      <c r="N1757" s="74"/>
      <c r="O1757" s="74"/>
      <c r="P1757" s="73"/>
      <c r="Q1757" s="70"/>
      <c r="R1757" s="70"/>
      <c r="S1757" s="75"/>
      <c r="T1757" s="71"/>
    </row>
    <row r="1758" spans="1:20" x14ac:dyDescent="0.15">
      <c r="A1758" s="68"/>
      <c r="B1758" s="81"/>
      <c r="C1758" s="70"/>
      <c r="D1758" s="70"/>
      <c r="E1758" s="69"/>
      <c r="F1758" s="70"/>
      <c r="G1758" s="70"/>
      <c r="H1758" s="70"/>
      <c r="I1758" s="70"/>
      <c r="J1758" s="69"/>
      <c r="K1758" s="71"/>
      <c r="L1758" s="72"/>
      <c r="M1758" s="73"/>
      <c r="N1758" s="74"/>
      <c r="O1758" s="74"/>
      <c r="P1758" s="73"/>
      <c r="Q1758" s="70"/>
      <c r="R1758" s="70"/>
      <c r="S1758" s="75"/>
      <c r="T1758" s="71"/>
    </row>
    <row r="1759" spans="1:20" x14ac:dyDescent="0.15">
      <c r="A1759" s="68"/>
      <c r="B1759" s="81"/>
      <c r="C1759" s="70"/>
      <c r="D1759" s="70"/>
      <c r="E1759" s="69"/>
      <c r="F1759" s="70"/>
      <c r="G1759" s="70"/>
      <c r="H1759" s="70"/>
      <c r="I1759" s="70"/>
      <c r="J1759" s="69"/>
      <c r="K1759" s="71"/>
      <c r="L1759" s="72"/>
      <c r="M1759" s="73"/>
      <c r="N1759" s="74"/>
      <c r="O1759" s="74"/>
      <c r="P1759" s="73"/>
      <c r="Q1759" s="70"/>
      <c r="R1759" s="70"/>
      <c r="S1759" s="75"/>
      <c r="T1759" s="71"/>
    </row>
    <row r="1760" spans="1:20" x14ac:dyDescent="0.15">
      <c r="A1760" s="68"/>
      <c r="B1760" s="81"/>
      <c r="C1760" s="70"/>
      <c r="D1760" s="70"/>
      <c r="E1760" s="69"/>
      <c r="F1760" s="70"/>
      <c r="G1760" s="70"/>
      <c r="H1760" s="70"/>
      <c r="I1760" s="70"/>
      <c r="J1760" s="69"/>
      <c r="K1760" s="71"/>
      <c r="L1760" s="72"/>
      <c r="M1760" s="73"/>
      <c r="N1760" s="74"/>
      <c r="O1760" s="74"/>
      <c r="P1760" s="73"/>
      <c r="Q1760" s="70"/>
      <c r="R1760" s="70"/>
      <c r="S1760" s="75"/>
      <c r="T1760" s="71"/>
    </row>
    <row r="1761" spans="1:20" x14ac:dyDescent="0.15">
      <c r="A1761" s="68"/>
      <c r="B1761" s="81"/>
      <c r="C1761" s="70"/>
      <c r="D1761" s="70"/>
      <c r="E1761" s="69"/>
      <c r="F1761" s="70"/>
      <c r="G1761" s="70"/>
      <c r="H1761" s="70"/>
      <c r="I1761" s="70"/>
      <c r="J1761" s="69"/>
      <c r="K1761" s="71"/>
      <c r="L1761" s="72"/>
      <c r="M1761" s="73"/>
      <c r="N1761" s="74"/>
      <c r="O1761" s="74"/>
      <c r="P1761" s="73"/>
      <c r="Q1761" s="70"/>
      <c r="R1761" s="70"/>
      <c r="S1761" s="75"/>
      <c r="T1761" s="71"/>
    </row>
    <row r="1762" spans="1:20" x14ac:dyDescent="0.15">
      <c r="A1762" s="68"/>
      <c r="B1762" s="81"/>
      <c r="C1762" s="70"/>
      <c r="D1762" s="70"/>
      <c r="E1762" s="69"/>
      <c r="F1762" s="70"/>
      <c r="G1762" s="70"/>
      <c r="H1762" s="70"/>
      <c r="I1762" s="70"/>
      <c r="J1762" s="69"/>
      <c r="K1762" s="71"/>
      <c r="L1762" s="72"/>
      <c r="M1762" s="73"/>
      <c r="N1762" s="74"/>
      <c r="O1762" s="74"/>
      <c r="P1762" s="73"/>
      <c r="Q1762" s="70"/>
      <c r="R1762" s="70"/>
      <c r="S1762" s="75"/>
      <c r="T1762" s="71"/>
    </row>
    <row r="1763" spans="1:20" x14ac:dyDescent="0.15">
      <c r="A1763" s="68"/>
      <c r="B1763" s="81"/>
      <c r="C1763" s="70"/>
      <c r="D1763" s="70"/>
      <c r="E1763" s="69"/>
      <c r="F1763" s="70"/>
      <c r="G1763" s="70"/>
      <c r="H1763" s="70"/>
      <c r="I1763" s="70"/>
      <c r="J1763" s="69"/>
      <c r="K1763" s="71"/>
      <c r="L1763" s="72"/>
      <c r="M1763" s="73"/>
      <c r="N1763" s="74"/>
      <c r="O1763" s="74"/>
      <c r="P1763" s="73"/>
      <c r="Q1763" s="70"/>
      <c r="R1763" s="70"/>
      <c r="S1763" s="75"/>
      <c r="T1763" s="71"/>
    </row>
    <row r="1764" spans="1:20" x14ac:dyDescent="0.15">
      <c r="A1764" s="68"/>
      <c r="B1764" s="81"/>
      <c r="C1764" s="70"/>
      <c r="D1764" s="70"/>
      <c r="E1764" s="69"/>
      <c r="F1764" s="70"/>
      <c r="G1764" s="70"/>
      <c r="H1764" s="70"/>
      <c r="I1764" s="70"/>
      <c r="J1764" s="69"/>
      <c r="K1764" s="71"/>
      <c r="L1764" s="72"/>
      <c r="M1764" s="73"/>
      <c r="N1764" s="74"/>
      <c r="O1764" s="74"/>
      <c r="P1764" s="73"/>
      <c r="Q1764" s="70"/>
      <c r="R1764" s="70"/>
      <c r="S1764" s="75"/>
      <c r="T1764" s="71"/>
    </row>
    <row r="1765" spans="1:20" x14ac:dyDescent="0.15">
      <c r="A1765" s="68"/>
      <c r="B1765" s="81"/>
      <c r="C1765" s="70"/>
      <c r="D1765" s="70"/>
      <c r="E1765" s="69"/>
      <c r="F1765" s="70"/>
      <c r="G1765" s="70"/>
      <c r="H1765" s="70"/>
      <c r="I1765" s="70"/>
      <c r="J1765" s="69"/>
      <c r="K1765" s="71"/>
      <c r="L1765" s="72"/>
      <c r="M1765" s="73"/>
      <c r="N1765" s="74"/>
      <c r="O1765" s="74"/>
      <c r="P1765" s="73"/>
      <c r="Q1765" s="70"/>
      <c r="R1765" s="70"/>
      <c r="S1765" s="75"/>
      <c r="T1765" s="71"/>
    </row>
    <row r="1766" spans="1:20" x14ac:dyDescent="0.15">
      <c r="A1766" s="68"/>
      <c r="B1766" s="81"/>
      <c r="C1766" s="70"/>
      <c r="D1766" s="70"/>
      <c r="E1766" s="69"/>
      <c r="F1766" s="70"/>
      <c r="G1766" s="70"/>
      <c r="H1766" s="70"/>
      <c r="I1766" s="70"/>
      <c r="J1766" s="69"/>
      <c r="K1766" s="71"/>
      <c r="L1766" s="72"/>
      <c r="M1766" s="73"/>
      <c r="N1766" s="74"/>
      <c r="O1766" s="74"/>
      <c r="P1766" s="73"/>
      <c r="Q1766" s="70"/>
      <c r="R1766" s="70"/>
      <c r="S1766" s="75"/>
      <c r="T1766" s="71"/>
    </row>
    <row r="1767" spans="1:20" x14ac:dyDescent="0.15">
      <c r="A1767" s="68"/>
      <c r="B1767" s="81"/>
      <c r="C1767" s="70"/>
      <c r="D1767" s="70"/>
      <c r="E1767" s="69"/>
      <c r="F1767" s="70"/>
      <c r="G1767" s="70"/>
      <c r="H1767" s="70"/>
      <c r="I1767" s="70"/>
      <c r="J1767" s="69"/>
      <c r="K1767" s="71"/>
      <c r="L1767" s="72"/>
      <c r="M1767" s="73"/>
      <c r="N1767" s="74"/>
      <c r="O1767" s="74"/>
      <c r="P1767" s="73"/>
      <c r="Q1767" s="70"/>
      <c r="R1767" s="70"/>
      <c r="S1767" s="75"/>
      <c r="T1767" s="71"/>
    </row>
    <row r="1768" spans="1:20" x14ac:dyDescent="0.15">
      <c r="A1768" s="68"/>
      <c r="B1768" s="81"/>
      <c r="C1768" s="70"/>
      <c r="D1768" s="70"/>
      <c r="E1768" s="69"/>
      <c r="F1768" s="70"/>
      <c r="G1768" s="70"/>
      <c r="H1768" s="70"/>
      <c r="I1768" s="70"/>
      <c r="J1768" s="69"/>
      <c r="K1768" s="71"/>
      <c r="L1768" s="72"/>
      <c r="M1768" s="73"/>
      <c r="N1768" s="74"/>
      <c r="O1768" s="74"/>
      <c r="P1768" s="73"/>
      <c r="Q1768" s="70"/>
      <c r="R1768" s="70"/>
      <c r="S1768" s="75"/>
      <c r="T1768" s="71"/>
    </row>
    <row r="1769" spans="1:20" x14ac:dyDescent="0.15">
      <c r="A1769" s="68"/>
      <c r="B1769" s="81"/>
      <c r="C1769" s="70"/>
      <c r="D1769" s="70"/>
      <c r="E1769" s="69"/>
      <c r="F1769" s="70"/>
      <c r="G1769" s="70"/>
      <c r="H1769" s="70"/>
      <c r="I1769" s="70"/>
      <c r="J1769" s="69"/>
      <c r="K1769" s="71"/>
      <c r="L1769" s="72"/>
      <c r="M1769" s="73"/>
      <c r="N1769" s="74"/>
      <c r="O1769" s="74"/>
      <c r="P1769" s="73"/>
      <c r="Q1769" s="70"/>
      <c r="R1769" s="70"/>
      <c r="S1769" s="75"/>
      <c r="T1769" s="71"/>
    </row>
    <row r="1770" spans="1:20" x14ac:dyDescent="0.15">
      <c r="A1770" s="68"/>
      <c r="B1770" s="81"/>
      <c r="C1770" s="70"/>
      <c r="D1770" s="70"/>
      <c r="E1770" s="69"/>
      <c r="F1770" s="70"/>
      <c r="G1770" s="70"/>
      <c r="H1770" s="70"/>
      <c r="I1770" s="70"/>
      <c r="J1770" s="69"/>
      <c r="K1770" s="71"/>
      <c r="L1770" s="72"/>
      <c r="M1770" s="73"/>
      <c r="N1770" s="74"/>
      <c r="O1770" s="74"/>
      <c r="P1770" s="73"/>
      <c r="Q1770" s="70"/>
      <c r="R1770" s="70"/>
      <c r="S1770" s="75"/>
      <c r="T1770" s="71"/>
    </row>
    <row r="1771" spans="1:20" x14ac:dyDescent="0.15">
      <c r="A1771" s="68"/>
      <c r="B1771" s="81"/>
      <c r="C1771" s="70"/>
      <c r="D1771" s="70"/>
      <c r="E1771" s="69"/>
      <c r="F1771" s="70"/>
      <c r="G1771" s="70"/>
      <c r="H1771" s="70"/>
      <c r="I1771" s="70"/>
      <c r="J1771" s="69"/>
      <c r="K1771" s="71"/>
      <c r="L1771" s="72"/>
      <c r="M1771" s="73"/>
      <c r="N1771" s="74"/>
      <c r="O1771" s="74"/>
      <c r="P1771" s="73"/>
      <c r="Q1771" s="70"/>
      <c r="R1771" s="70"/>
      <c r="S1771" s="75"/>
      <c r="T1771" s="71"/>
    </row>
    <row r="1772" spans="1:20" x14ac:dyDescent="0.15">
      <c r="A1772" s="68"/>
      <c r="B1772" s="81"/>
      <c r="C1772" s="70"/>
      <c r="D1772" s="70"/>
      <c r="E1772" s="69"/>
      <c r="F1772" s="70"/>
      <c r="G1772" s="70"/>
      <c r="H1772" s="70"/>
      <c r="I1772" s="70"/>
      <c r="J1772" s="69"/>
      <c r="K1772" s="71"/>
      <c r="L1772" s="72"/>
      <c r="M1772" s="73"/>
      <c r="N1772" s="74"/>
      <c r="O1772" s="74"/>
      <c r="P1772" s="73"/>
      <c r="Q1772" s="70"/>
      <c r="R1772" s="70"/>
      <c r="S1772" s="75"/>
      <c r="T1772" s="71"/>
    </row>
    <row r="1773" spans="1:20" x14ac:dyDescent="0.15">
      <c r="A1773" s="68"/>
      <c r="B1773" s="81"/>
      <c r="C1773" s="70"/>
      <c r="D1773" s="70"/>
      <c r="E1773" s="69"/>
      <c r="F1773" s="70"/>
      <c r="G1773" s="70"/>
      <c r="H1773" s="70"/>
      <c r="I1773" s="70"/>
      <c r="J1773" s="69"/>
      <c r="K1773" s="71"/>
      <c r="L1773" s="72"/>
      <c r="M1773" s="73"/>
      <c r="N1773" s="74"/>
      <c r="O1773" s="74"/>
      <c r="P1773" s="73"/>
      <c r="Q1773" s="70"/>
      <c r="R1773" s="70"/>
      <c r="S1773" s="75"/>
      <c r="T1773" s="71"/>
    </row>
    <row r="1774" spans="1:20" x14ac:dyDescent="0.15">
      <c r="A1774" s="68"/>
      <c r="B1774" s="81"/>
      <c r="C1774" s="70"/>
      <c r="D1774" s="70"/>
      <c r="E1774" s="69"/>
      <c r="F1774" s="70"/>
      <c r="G1774" s="70"/>
      <c r="H1774" s="70"/>
      <c r="I1774" s="70"/>
      <c r="J1774" s="69"/>
      <c r="K1774" s="71"/>
      <c r="L1774" s="72"/>
      <c r="M1774" s="73"/>
      <c r="N1774" s="74"/>
      <c r="O1774" s="74"/>
      <c r="P1774" s="73"/>
      <c r="Q1774" s="70"/>
      <c r="R1774" s="70"/>
      <c r="S1774" s="75"/>
      <c r="T1774" s="71"/>
    </row>
    <row r="1775" spans="1:20" x14ac:dyDescent="0.15">
      <c r="A1775" s="68"/>
      <c r="B1775" s="81"/>
      <c r="C1775" s="70"/>
      <c r="D1775" s="70"/>
      <c r="E1775" s="69"/>
      <c r="F1775" s="70"/>
      <c r="G1775" s="70"/>
      <c r="H1775" s="70"/>
      <c r="I1775" s="70"/>
      <c r="J1775" s="69"/>
      <c r="K1775" s="71"/>
      <c r="L1775" s="72"/>
      <c r="M1775" s="73"/>
      <c r="N1775" s="74"/>
      <c r="O1775" s="74"/>
      <c r="P1775" s="73"/>
      <c r="Q1775" s="70"/>
      <c r="R1775" s="70"/>
      <c r="S1775" s="75"/>
      <c r="T1775" s="71"/>
    </row>
    <row r="1776" spans="1:20" x14ac:dyDescent="0.15">
      <c r="A1776" s="68"/>
      <c r="B1776" s="81"/>
      <c r="C1776" s="70"/>
      <c r="D1776" s="70"/>
      <c r="E1776" s="69"/>
      <c r="F1776" s="70"/>
      <c r="G1776" s="70"/>
      <c r="H1776" s="70"/>
      <c r="I1776" s="70"/>
      <c r="J1776" s="69"/>
      <c r="K1776" s="71"/>
      <c r="L1776" s="72"/>
      <c r="M1776" s="73"/>
      <c r="N1776" s="74"/>
      <c r="O1776" s="74"/>
      <c r="P1776" s="73"/>
      <c r="Q1776" s="70"/>
      <c r="R1776" s="70"/>
      <c r="S1776" s="75"/>
      <c r="T1776" s="71"/>
    </row>
    <row r="1777" spans="1:20" x14ac:dyDescent="0.15">
      <c r="A1777" s="68"/>
      <c r="B1777" s="81"/>
      <c r="C1777" s="70"/>
      <c r="D1777" s="70"/>
      <c r="E1777" s="69"/>
      <c r="F1777" s="70"/>
      <c r="G1777" s="70"/>
      <c r="H1777" s="70"/>
      <c r="I1777" s="70"/>
      <c r="J1777" s="69"/>
      <c r="K1777" s="71"/>
      <c r="L1777" s="72"/>
      <c r="M1777" s="73"/>
      <c r="N1777" s="74"/>
      <c r="O1777" s="74"/>
      <c r="P1777" s="73"/>
      <c r="Q1777" s="70"/>
      <c r="R1777" s="70"/>
      <c r="S1777" s="75"/>
      <c r="T1777" s="71"/>
    </row>
    <row r="1778" spans="1:20" x14ac:dyDescent="0.15">
      <c r="A1778" s="68"/>
      <c r="B1778" s="81"/>
      <c r="C1778" s="70"/>
      <c r="D1778" s="70"/>
      <c r="E1778" s="69"/>
      <c r="F1778" s="70"/>
      <c r="G1778" s="70"/>
      <c r="H1778" s="70"/>
      <c r="I1778" s="70"/>
      <c r="J1778" s="69"/>
      <c r="K1778" s="71"/>
      <c r="L1778" s="72"/>
      <c r="M1778" s="73"/>
      <c r="N1778" s="74"/>
      <c r="O1778" s="74"/>
      <c r="P1778" s="73"/>
      <c r="Q1778" s="70"/>
      <c r="R1778" s="70"/>
      <c r="S1778" s="75"/>
      <c r="T1778" s="71"/>
    </row>
    <row r="1779" spans="1:20" x14ac:dyDescent="0.15">
      <c r="A1779" s="68"/>
      <c r="B1779" s="81"/>
      <c r="C1779" s="70"/>
      <c r="D1779" s="70"/>
      <c r="E1779" s="69"/>
      <c r="F1779" s="70"/>
      <c r="G1779" s="70"/>
      <c r="H1779" s="70"/>
      <c r="I1779" s="70"/>
      <c r="J1779" s="69"/>
      <c r="K1779" s="71"/>
      <c r="L1779" s="72"/>
      <c r="M1779" s="73"/>
      <c r="N1779" s="74"/>
      <c r="O1779" s="74"/>
      <c r="P1779" s="73"/>
      <c r="Q1779" s="70"/>
      <c r="R1779" s="70"/>
      <c r="S1779" s="75"/>
      <c r="T1779" s="71"/>
    </row>
    <row r="1780" spans="1:20" x14ac:dyDescent="0.15">
      <c r="A1780" s="68"/>
      <c r="B1780" s="81"/>
      <c r="C1780" s="70"/>
      <c r="D1780" s="70"/>
      <c r="E1780" s="69"/>
      <c r="F1780" s="70"/>
      <c r="G1780" s="70"/>
      <c r="H1780" s="70"/>
      <c r="I1780" s="70"/>
      <c r="J1780" s="69"/>
      <c r="K1780" s="71"/>
      <c r="L1780" s="72"/>
      <c r="M1780" s="73"/>
      <c r="N1780" s="74"/>
      <c r="O1780" s="74"/>
      <c r="P1780" s="73"/>
      <c r="Q1780" s="70"/>
      <c r="R1780" s="70"/>
      <c r="S1780" s="75"/>
      <c r="T1780" s="71"/>
    </row>
    <row r="1781" spans="1:20" x14ac:dyDescent="0.15">
      <c r="A1781" s="68"/>
      <c r="B1781" s="81"/>
      <c r="C1781" s="70"/>
      <c r="D1781" s="70"/>
      <c r="E1781" s="69"/>
      <c r="F1781" s="70"/>
      <c r="G1781" s="70"/>
      <c r="H1781" s="70"/>
      <c r="I1781" s="70"/>
      <c r="J1781" s="69"/>
      <c r="K1781" s="71"/>
      <c r="L1781" s="72"/>
      <c r="M1781" s="73"/>
      <c r="N1781" s="74"/>
      <c r="O1781" s="74"/>
      <c r="P1781" s="73"/>
      <c r="Q1781" s="70"/>
      <c r="R1781" s="70"/>
      <c r="S1781" s="75"/>
      <c r="T1781" s="71"/>
    </row>
    <row r="1782" spans="1:20" x14ac:dyDescent="0.15">
      <c r="A1782" s="68"/>
      <c r="B1782" s="81"/>
      <c r="C1782" s="70"/>
      <c r="D1782" s="70"/>
      <c r="E1782" s="69"/>
      <c r="F1782" s="70"/>
      <c r="G1782" s="70"/>
      <c r="H1782" s="70"/>
      <c r="I1782" s="70"/>
      <c r="J1782" s="69"/>
      <c r="K1782" s="71"/>
      <c r="L1782" s="72"/>
      <c r="M1782" s="73"/>
      <c r="N1782" s="74"/>
      <c r="O1782" s="74"/>
      <c r="P1782" s="73"/>
      <c r="Q1782" s="70"/>
      <c r="R1782" s="70"/>
      <c r="S1782" s="75"/>
      <c r="T1782" s="71"/>
    </row>
    <row r="1783" spans="1:20" x14ac:dyDescent="0.15">
      <c r="A1783" s="68"/>
      <c r="B1783" s="81"/>
      <c r="C1783" s="70"/>
      <c r="D1783" s="70"/>
      <c r="E1783" s="69"/>
      <c r="F1783" s="70"/>
      <c r="G1783" s="70"/>
      <c r="H1783" s="70"/>
      <c r="I1783" s="70"/>
      <c r="J1783" s="69"/>
      <c r="K1783" s="71"/>
      <c r="L1783" s="72"/>
      <c r="M1783" s="73"/>
      <c r="N1783" s="74"/>
      <c r="O1783" s="74"/>
      <c r="P1783" s="73"/>
      <c r="Q1783" s="70"/>
      <c r="R1783" s="70"/>
      <c r="S1783" s="75"/>
      <c r="T1783" s="71"/>
    </row>
    <row r="1784" spans="1:20" x14ac:dyDescent="0.15">
      <c r="A1784" s="68"/>
      <c r="B1784" s="81"/>
      <c r="C1784" s="70"/>
      <c r="D1784" s="70"/>
      <c r="E1784" s="69"/>
      <c r="F1784" s="70"/>
      <c r="G1784" s="70"/>
      <c r="H1784" s="70"/>
      <c r="I1784" s="70"/>
      <c r="J1784" s="69"/>
      <c r="K1784" s="71"/>
      <c r="L1784" s="72"/>
      <c r="M1784" s="73"/>
      <c r="N1784" s="74"/>
      <c r="O1784" s="74"/>
      <c r="P1784" s="73"/>
      <c r="Q1784" s="70"/>
      <c r="R1784" s="70"/>
      <c r="S1784" s="75"/>
      <c r="T1784" s="71"/>
    </row>
    <row r="1785" spans="1:20" x14ac:dyDescent="0.15">
      <c r="A1785" s="68"/>
      <c r="B1785" s="81"/>
      <c r="C1785" s="70"/>
      <c r="D1785" s="70"/>
      <c r="E1785" s="69"/>
      <c r="F1785" s="70"/>
      <c r="G1785" s="70"/>
      <c r="H1785" s="70"/>
      <c r="I1785" s="70"/>
      <c r="J1785" s="69"/>
      <c r="K1785" s="71"/>
      <c r="L1785" s="72"/>
      <c r="M1785" s="73"/>
      <c r="N1785" s="74"/>
      <c r="O1785" s="74"/>
      <c r="P1785" s="73"/>
      <c r="Q1785" s="70"/>
      <c r="R1785" s="70"/>
      <c r="S1785" s="75"/>
      <c r="T1785" s="71"/>
    </row>
    <row r="1786" spans="1:20" x14ac:dyDescent="0.15">
      <c r="A1786" s="68"/>
      <c r="B1786" s="81"/>
      <c r="C1786" s="70"/>
      <c r="D1786" s="70"/>
      <c r="E1786" s="69"/>
      <c r="F1786" s="70"/>
      <c r="G1786" s="70"/>
      <c r="H1786" s="70"/>
      <c r="I1786" s="70"/>
      <c r="J1786" s="69"/>
      <c r="K1786" s="71"/>
      <c r="L1786" s="72"/>
      <c r="M1786" s="73"/>
      <c r="N1786" s="74"/>
      <c r="O1786" s="74"/>
      <c r="P1786" s="73"/>
      <c r="Q1786" s="70"/>
      <c r="R1786" s="70"/>
      <c r="S1786" s="75"/>
      <c r="T1786" s="71"/>
    </row>
    <row r="1787" spans="1:20" x14ac:dyDescent="0.15">
      <c r="A1787" s="68"/>
      <c r="B1787" s="81"/>
      <c r="C1787" s="70"/>
      <c r="D1787" s="70"/>
      <c r="E1787" s="69"/>
      <c r="F1787" s="70"/>
      <c r="G1787" s="70"/>
      <c r="H1787" s="70"/>
      <c r="I1787" s="70"/>
      <c r="J1787" s="69"/>
      <c r="K1787" s="71"/>
      <c r="L1787" s="72"/>
      <c r="M1787" s="73"/>
      <c r="N1787" s="74"/>
      <c r="O1787" s="74"/>
      <c r="P1787" s="73"/>
      <c r="Q1787" s="70"/>
      <c r="R1787" s="70"/>
      <c r="S1787" s="75"/>
      <c r="T1787" s="71"/>
    </row>
    <row r="1788" spans="1:20" x14ac:dyDescent="0.15">
      <c r="A1788" s="68"/>
      <c r="B1788" s="81"/>
      <c r="C1788" s="70"/>
      <c r="D1788" s="70"/>
      <c r="E1788" s="69"/>
      <c r="F1788" s="70"/>
      <c r="G1788" s="70"/>
      <c r="H1788" s="70"/>
      <c r="I1788" s="70"/>
      <c r="J1788" s="69"/>
      <c r="K1788" s="71"/>
      <c r="L1788" s="72"/>
      <c r="M1788" s="73"/>
      <c r="N1788" s="74"/>
      <c r="O1788" s="74"/>
      <c r="P1788" s="73"/>
      <c r="Q1788" s="70"/>
      <c r="R1788" s="70"/>
      <c r="S1788" s="75"/>
      <c r="T1788" s="71"/>
    </row>
    <row r="1789" spans="1:20" x14ac:dyDescent="0.15">
      <c r="A1789" s="68"/>
      <c r="B1789" s="81"/>
      <c r="C1789" s="70"/>
      <c r="D1789" s="70"/>
      <c r="E1789" s="69"/>
      <c r="F1789" s="70"/>
      <c r="G1789" s="70"/>
      <c r="H1789" s="70"/>
      <c r="I1789" s="70"/>
      <c r="J1789" s="69"/>
      <c r="K1789" s="71"/>
      <c r="L1789" s="72"/>
      <c r="M1789" s="73"/>
      <c r="N1789" s="74"/>
      <c r="O1789" s="74"/>
      <c r="P1789" s="73"/>
      <c r="Q1789" s="70"/>
      <c r="R1789" s="70"/>
      <c r="S1789" s="75"/>
      <c r="T1789" s="71"/>
    </row>
    <row r="1790" spans="1:20" x14ac:dyDescent="0.15">
      <c r="A1790" s="68"/>
      <c r="B1790" s="81"/>
      <c r="C1790" s="70"/>
      <c r="D1790" s="70"/>
      <c r="E1790" s="69"/>
      <c r="F1790" s="70"/>
      <c r="G1790" s="70"/>
      <c r="H1790" s="70"/>
      <c r="I1790" s="70"/>
      <c r="J1790" s="69"/>
      <c r="K1790" s="71"/>
      <c r="L1790" s="72"/>
      <c r="M1790" s="73"/>
      <c r="N1790" s="74"/>
      <c r="O1790" s="74"/>
      <c r="P1790" s="73"/>
      <c r="Q1790" s="70"/>
      <c r="R1790" s="70"/>
      <c r="S1790" s="75"/>
      <c r="T1790" s="71"/>
    </row>
    <row r="1791" spans="1:20" x14ac:dyDescent="0.15">
      <c r="A1791" s="68"/>
      <c r="B1791" s="81"/>
      <c r="C1791" s="70"/>
      <c r="D1791" s="70"/>
      <c r="E1791" s="69"/>
      <c r="F1791" s="70"/>
      <c r="G1791" s="70"/>
      <c r="H1791" s="70"/>
      <c r="I1791" s="70"/>
      <c r="J1791" s="69"/>
      <c r="K1791" s="71"/>
      <c r="L1791" s="72"/>
      <c r="M1791" s="73"/>
      <c r="N1791" s="74"/>
      <c r="O1791" s="74"/>
      <c r="P1791" s="73"/>
      <c r="Q1791" s="70"/>
      <c r="R1791" s="70"/>
      <c r="S1791" s="75"/>
      <c r="T1791" s="71"/>
    </row>
    <row r="1792" spans="1:20" x14ac:dyDescent="0.15">
      <c r="A1792" s="68"/>
      <c r="B1792" s="81"/>
      <c r="C1792" s="70"/>
      <c r="D1792" s="70"/>
      <c r="E1792" s="69"/>
      <c r="F1792" s="70"/>
      <c r="G1792" s="70"/>
      <c r="H1792" s="70"/>
      <c r="I1792" s="70"/>
      <c r="J1792" s="69"/>
      <c r="K1792" s="71"/>
      <c r="L1792" s="72"/>
      <c r="M1792" s="73"/>
      <c r="N1792" s="74"/>
      <c r="O1792" s="74"/>
      <c r="P1792" s="73"/>
      <c r="Q1792" s="70"/>
      <c r="R1792" s="70"/>
      <c r="S1792" s="75"/>
      <c r="T1792" s="71"/>
    </row>
    <row r="1793" spans="1:20" x14ac:dyDescent="0.15">
      <c r="A1793" s="68"/>
      <c r="B1793" s="81"/>
      <c r="C1793" s="70"/>
      <c r="D1793" s="70"/>
      <c r="E1793" s="69"/>
      <c r="F1793" s="70"/>
      <c r="G1793" s="70"/>
      <c r="H1793" s="70"/>
      <c r="I1793" s="70"/>
      <c r="J1793" s="69"/>
      <c r="K1793" s="71"/>
      <c r="L1793" s="72"/>
      <c r="M1793" s="73"/>
      <c r="N1793" s="74"/>
      <c r="O1793" s="74"/>
      <c r="P1793" s="73"/>
      <c r="Q1793" s="70"/>
      <c r="R1793" s="70"/>
      <c r="S1793" s="75"/>
      <c r="T1793" s="71"/>
    </row>
    <row r="1794" spans="1:20" x14ac:dyDescent="0.15">
      <c r="A1794" s="68"/>
      <c r="B1794" s="81"/>
      <c r="C1794" s="70"/>
      <c r="D1794" s="70"/>
      <c r="E1794" s="69"/>
      <c r="F1794" s="70"/>
      <c r="G1794" s="70"/>
      <c r="H1794" s="70"/>
      <c r="I1794" s="70"/>
      <c r="J1794" s="69"/>
      <c r="K1794" s="71"/>
      <c r="L1794" s="72"/>
      <c r="M1794" s="73"/>
      <c r="N1794" s="74"/>
      <c r="O1794" s="74"/>
      <c r="P1794" s="73"/>
      <c r="Q1794" s="70"/>
      <c r="R1794" s="70"/>
      <c r="S1794" s="75"/>
      <c r="T1794" s="71"/>
    </row>
    <row r="1795" spans="1:20" x14ac:dyDescent="0.15">
      <c r="A1795" s="68"/>
      <c r="B1795" s="81"/>
      <c r="C1795" s="70"/>
      <c r="D1795" s="70"/>
      <c r="E1795" s="69"/>
      <c r="F1795" s="70"/>
      <c r="G1795" s="70"/>
      <c r="H1795" s="70"/>
      <c r="I1795" s="70"/>
      <c r="J1795" s="69"/>
      <c r="K1795" s="71"/>
      <c r="L1795" s="72"/>
      <c r="M1795" s="73"/>
      <c r="N1795" s="74"/>
      <c r="O1795" s="74"/>
      <c r="P1795" s="73"/>
      <c r="Q1795" s="70"/>
      <c r="R1795" s="70"/>
      <c r="S1795" s="75"/>
      <c r="T1795" s="71"/>
    </row>
    <row r="1796" spans="1:20" x14ac:dyDescent="0.15">
      <c r="A1796" s="68"/>
      <c r="B1796" s="81"/>
      <c r="C1796" s="70"/>
      <c r="D1796" s="70"/>
      <c r="E1796" s="69"/>
      <c r="F1796" s="70"/>
      <c r="G1796" s="70"/>
      <c r="H1796" s="70"/>
      <c r="I1796" s="70"/>
      <c r="J1796" s="69"/>
      <c r="K1796" s="71"/>
      <c r="L1796" s="72"/>
      <c r="M1796" s="73"/>
      <c r="N1796" s="74"/>
      <c r="O1796" s="74"/>
      <c r="P1796" s="73"/>
      <c r="Q1796" s="70"/>
      <c r="R1796" s="70"/>
      <c r="S1796" s="75"/>
      <c r="T1796" s="71"/>
    </row>
    <row r="1797" spans="1:20" x14ac:dyDescent="0.15">
      <c r="A1797" s="68"/>
      <c r="B1797" s="81"/>
      <c r="C1797" s="70"/>
      <c r="D1797" s="70"/>
      <c r="E1797" s="69"/>
      <c r="F1797" s="70"/>
      <c r="G1797" s="70"/>
      <c r="H1797" s="70"/>
      <c r="I1797" s="70"/>
      <c r="J1797" s="69"/>
      <c r="K1797" s="71"/>
      <c r="L1797" s="72"/>
      <c r="M1797" s="73"/>
      <c r="N1797" s="74"/>
      <c r="O1797" s="74"/>
      <c r="P1797" s="73"/>
      <c r="Q1797" s="70"/>
      <c r="R1797" s="70"/>
      <c r="S1797" s="75"/>
      <c r="T1797" s="71"/>
    </row>
    <row r="1798" spans="1:20" x14ac:dyDescent="0.15">
      <c r="A1798" s="68"/>
      <c r="B1798" s="81"/>
      <c r="C1798" s="70"/>
      <c r="D1798" s="70"/>
      <c r="E1798" s="69"/>
      <c r="F1798" s="70"/>
      <c r="G1798" s="70"/>
      <c r="H1798" s="70"/>
      <c r="I1798" s="70"/>
      <c r="J1798" s="69"/>
      <c r="K1798" s="71"/>
      <c r="L1798" s="72"/>
      <c r="M1798" s="73"/>
      <c r="N1798" s="74"/>
      <c r="O1798" s="74"/>
      <c r="P1798" s="73"/>
      <c r="Q1798" s="70"/>
      <c r="R1798" s="70"/>
      <c r="S1798" s="75"/>
      <c r="T1798" s="71"/>
    </row>
    <row r="1799" spans="1:20" x14ac:dyDescent="0.15">
      <c r="A1799" s="68"/>
      <c r="B1799" s="81"/>
      <c r="C1799" s="70"/>
      <c r="D1799" s="70"/>
      <c r="E1799" s="69"/>
      <c r="F1799" s="70"/>
      <c r="G1799" s="70"/>
      <c r="H1799" s="70"/>
      <c r="I1799" s="70"/>
      <c r="J1799" s="69"/>
      <c r="K1799" s="71"/>
      <c r="L1799" s="72"/>
      <c r="M1799" s="73"/>
      <c r="N1799" s="74"/>
      <c r="O1799" s="74"/>
      <c r="P1799" s="73"/>
      <c r="Q1799" s="70"/>
      <c r="R1799" s="70"/>
      <c r="S1799" s="75"/>
      <c r="T1799" s="71"/>
    </row>
    <row r="1800" spans="1:20" x14ac:dyDescent="0.15">
      <c r="A1800" s="68"/>
      <c r="B1800" s="81"/>
      <c r="C1800" s="70"/>
      <c r="D1800" s="70"/>
      <c r="E1800" s="69"/>
      <c r="F1800" s="70"/>
      <c r="G1800" s="70"/>
      <c r="H1800" s="70"/>
      <c r="I1800" s="70"/>
      <c r="J1800" s="69"/>
      <c r="K1800" s="71"/>
      <c r="L1800" s="72"/>
      <c r="M1800" s="73"/>
      <c r="N1800" s="74"/>
      <c r="O1800" s="74"/>
      <c r="P1800" s="73"/>
      <c r="Q1800" s="70"/>
      <c r="R1800" s="70"/>
      <c r="S1800" s="75"/>
      <c r="T1800" s="71"/>
    </row>
    <row r="1801" spans="1:20" x14ac:dyDescent="0.15">
      <c r="A1801" s="68"/>
      <c r="B1801" s="81"/>
      <c r="C1801" s="70"/>
      <c r="D1801" s="70"/>
      <c r="E1801" s="69"/>
      <c r="F1801" s="70"/>
      <c r="G1801" s="70"/>
      <c r="H1801" s="70"/>
      <c r="I1801" s="70"/>
      <c r="J1801" s="69"/>
      <c r="K1801" s="71"/>
      <c r="L1801" s="72"/>
      <c r="M1801" s="73"/>
      <c r="N1801" s="74"/>
      <c r="O1801" s="74"/>
      <c r="P1801" s="73"/>
      <c r="Q1801" s="70"/>
      <c r="R1801" s="70"/>
      <c r="S1801" s="75"/>
      <c r="T1801" s="71"/>
    </row>
    <row r="1802" spans="1:20" x14ac:dyDescent="0.15">
      <c r="A1802" s="68"/>
      <c r="B1802" s="81"/>
      <c r="C1802" s="70"/>
      <c r="D1802" s="70"/>
      <c r="E1802" s="69"/>
      <c r="F1802" s="70"/>
      <c r="G1802" s="70"/>
      <c r="H1802" s="70"/>
      <c r="I1802" s="70"/>
      <c r="J1802" s="69"/>
      <c r="K1802" s="71"/>
      <c r="L1802" s="72"/>
      <c r="M1802" s="73"/>
      <c r="N1802" s="74"/>
      <c r="O1802" s="74"/>
      <c r="P1802" s="73"/>
      <c r="Q1802" s="70"/>
      <c r="R1802" s="70"/>
      <c r="S1802" s="75"/>
      <c r="T1802" s="71"/>
    </row>
    <row r="1803" spans="1:20" x14ac:dyDescent="0.15">
      <c r="A1803" s="68"/>
      <c r="B1803" s="81"/>
      <c r="C1803" s="70"/>
      <c r="D1803" s="70"/>
      <c r="E1803" s="69"/>
      <c r="F1803" s="70"/>
      <c r="G1803" s="70"/>
      <c r="H1803" s="70"/>
      <c r="I1803" s="70"/>
      <c r="J1803" s="69"/>
      <c r="K1803" s="71"/>
      <c r="L1803" s="72"/>
      <c r="M1803" s="73"/>
      <c r="N1803" s="74"/>
      <c r="O1803" s="74"/>
      <c r="P1803" s="73"/>
      <c r="Q1803" s="70"/>
      <c r="R1803" s="70"/>
      <c r="S1803" s="75"/>
      <c r="T1803" s="71"/>
    </row>
    <row r="1804" spans="1:20" x14ac:dyDescent="0.15">
      <c r="A1804" s="68"/>
      <c r="B1804" s="81"/>
      <c r="C1804" s="70"/>
      <c r="D1804" s="70"/>
      <c r="E1804" s="69"/>
      <c r="F1804" s="70"/>
      <c r="G1804" s="70"/>
      <c r="H1804" s="70"/>
      <c r="I1804" s="70"/>
      <c r="J1804" s="69"/>
      <c r="K1804" s="71"/>
      <c r="L1804" s="72"/>
      <c r="M1804" s="73"/>
      <c r="N1804" s="74"/>
      <c r="O1804" s="74"/>
      <c r="P1804" s="73"/>
      <c r="Q1804" s="70"/>
      <c r="R1804" s="70"/>
      <c r="S1804" s="75"/>
      <c r="T1804" s="71"/>
    </row>
    <row r="1805" spans="1:20" x14ac:dyDescent="0.15">
      <c r="A1805" s="68"/>
      <c r="B1805" s="81"/>
      <c r="C1805" s="70"/>
      <c r="D1805" s="70"/>
      <c r="E1805" s="69"/>
      <c r="F1805" s="70"/>
      <c r="G1805" s="70"/>
      <c r="H1805" s="70"/>
      <c r="I1805" s="70"/>
      <c r="J1805" s="69"/>
      <c r="K1805" s="71"/>
      <c r="L1805" s="72"/>
      <c r="M1805" s="73"/>
      <c r="N1805" s="74"/>
      <c r="O1805" s="74"/>
      <c r="P1805" s="73"/>
      <c r="Q1805" s="70"/>
      <c r="R1805" s="70"/>
      <c r="S1805" s="75"/>
      <c r="T1805" s="71"/>
    </row>
    <row r="1806" spans="1:20" x14ac:dyDescent="0.15">
      <c r="A1806" s="68"/>
      <c r="B1806" s="81"/>
      <c r="C1806" s="70"/>
      <c r="D1806" s="70"/>
      <c r="E1806" s="69"/>
      <c r="F1806" s="70"/>
      <c r="G1806" s="70"/>
      <c r="H1806" s="70"/>
      <c r="I1806" s="70"/>
      <c r="J1806" s="69"/>
      <c r="K1806" s="71"/>
      <c r="L1806" s="72"/>
      <c r="M1806" s="73"/>
      <c r="N1806" s="74"/>
      <c r="O1806" s="74"/>
      <c r="P1806" s="73"/>
      <c r="Q1806" s="70"/>
      <c r="R1806" s="70"/>
      <c r="S1806" s="75"/>
      <c r="T1806" s="71"/>
    </row>
    <row r="1807" spans="1:20" x14ac:dyDescent="0.15">
      <c r="A1807" s="68"/>
      <c r="B1807" s="81"/>
      <c r="C1807" s="70"/>
      <c r="D1807" s="70"/>
      <c r="E1807" s="69"/>
      <c r="F1807" s="70"/>
      <c r="G1807" s="70"/>
      <c r="H1807" s="70"/>
      <c r="I1807" s="70"/>
      <c r="J1807" s="69"/>
      <c r="K1807" s="71"/>
      <c r="L1807" s="72"/>
      <c r="M1807" s="73"/>
      <c r="N1807" s="74"/>
      <c r="O1807" s="74"/>
      <c r="P1807" s="73"/>
      <c r="Q1807" s="70"/>
      <c r="R1807" s="70"/>
      <c r="S1807" s="75"/>
      <c r="T1807" s="71"/>
    </row>
    <row r="1808" spans="1:20" x14ac:dyDescent="0.15">
      <c r="A1808" s="68"/>
      <c r="B1808" s="81"/>
      <c r="C1808" s="70"/>
      <c r="D1808" s="70"/>
      <c r="E1808" s="69"/>
      <c r="F1808" s="70"/>
      <c r="G1808" s="70"/>
      <c r="H1808" s="70"/>
      <c r="I1808" s="70"/>
      <c r="J1808" s="69"/>
      <c r="K1808" s="71"/>
      <c r="L1808" s="72"/>
      <c r="M1808" s="73"/>
      <c r="N1808" s="74"/>
      <c r="O1808" s="74"/>
      <c r="P1808" s="73"/>
      <c r="Q1808" s="70"/>
      <c r="R1808" s="70"/>
      <c r="S1808" s="75"/>
      <c r="T1808" s="71"/>
    </row>
    <row r="1809" spans="1:20" x14ac:dyDescent="0.15">
      <c r="A1809" s="68"/>
      <c r="B1809" s="81"/>
      <c r="C1809" s="70"/>
      <c r="D1809" s="70"/>
      <c r="E1809" s="69"/>
      <c r="F1809" s="70"/>
      <c r="G1809" s="70"/>
      <c r="H1809" s="70"/>
      <c r="I1809" s="70"/>
      <c r="J1809" s="69"/>
      <c r="K1809" s="71"/>
      <c r="L1809" s="72"/>
      <c r="M1809" s="73"/>
      <c r="N1809" s="74"/>
      <c r="O1809" s="74"/>
      <c r="P1809" s="73"/>
      <c r="Q1809" s="70"/>
      <c r="R1809" s="70"/>
      <c r="S1809" s="75"/>
      <c r="T1809" s="71"/>
    </row>
    <row r="1810" spans="1:20" x14ac:dyDescent="0.15">
      <c r="A1810" s="68"/>
      <c r="B1810" s="81"/>
      <c r="C1810" s="70"/>
      <c r="D1810" s="70"/>
      <c r="E1810" s="69"/>
      <c r="F1810" s="70"/>
      <c r="G1810" s="70"/>
      <c r="H1810" s="70"/>
      <c r="I1810" s="70"/>
      <c r="J1810" s="69"/>
      <c r="K1810" s="71"/>
      <c r="L1810" s="72"/>
      <c r="M1810" s="73"/>
      <c r="N1810" s="74"/>
      <c r="O1810" s="74"/>
      <c r="P1810" s="73"/>
      <c r="Q1810" s="70"/>
      <c r="R1810" s="70"/>
      <c r="S1810" s="75"/>
      <c r="T1810" s="71"/>
    </row>
    <row r="1811" spans="1:20" x14ac:dyDescent="0.15">
      <c r="A1811" s="68"/>
      <c r="B1811" s="81"/>
      <c r="C1811" s="70"/>
      <c r="D1811" s="70"/>
      <c r="E1811" s="69"/>
      <c r="F1811" s="70"/>
      <c r="G1811" s="70"/>
      <c r="H1811" s="70"/>
      <c r="I1811" s="70"/>
      <c r="J1811" s="69"/>
      <c r="K1811" s="71"/>
      <c r="L1811" s="72"/>
      <c r="M1811" s="73"/>
      <c r="N1811" s="74"/>
      <c r="O1811" s="74"/>
      <c r="P1811" s="73"/>
      <c r="Q1811" s="70"/>
      <c r="R1811" s="70"/>
      <c r="S1811" s="75"/>
      <c r="T1811" s="71"/>
    </row>
    <row r="1812" spans="1:20" x14ac:dyDescent="0.15">
      <c r="A1812" s="68"/>
      <c r="B1812" s="81"/>
      <c r="C1812" s="70"/>
      <c r="D1812" s="70"/>
      <c r="E1812" s="69"/>
      <c r="F1812" s="70"/>
      <c r="G1812" s="70"/>
      <c r="H1812" s="70"/>
      <c r="I1812" s="70"/>
      <c r="J1812" s="69"/>
      <c r="K1812" s="71"/>
      <c r="L1812" s="72"/>
      <c r="M1812" s="73"/>
      <c r="N1812" s="74"/>
      <c r="O1812" s="74"/>
      <c r="P1812" s="73"/>
      <c r="Q1812" s="70"/>
      <c r="R1812" s="70"/>
      <c r="S1812" s="75"/>
      <c r="T1812" s="71"/>
    </row>
    <row r="1813" spans="1:20" x14ac:dyDescent="0.15">
      <c r="A1813" s="68"/>
      <c r="B1813" s="81"/>
      <c r="C1813" s="70"/>
      <c r="D1813" s="70"/>
      <c r="E1813" s="69"/>
      <c r="F1813" s="70"/>
      <c r="G1813" s="70"/>
      <c r="H1813" s="70"/>
      <c r="I1813" s="70"/>
      <c r="J1813" s="69"/>
      <c r="K1813" s="71"/>
      <c r="L1813" s="72"/>
      <c r="M1813" s="73"/>
      <c r="N1813" s="74"/>
      <c r="O1813" s="74"/>
      <c r="P1813" s="73"/>
      <c r="Q1813" s="70"/>
      <c r="R1813" s="70"/>
      <c r="S1813" s="75"/>
      <c r="T1813" s="71"/>
    </row>
    <row r="1814" spans="1:20" x14ac:dyDescent="0.15">
      <c r="A1814" s="68"/>
      <c r="B1814" s="81"/>
      <c r="C1814" s="70"/>
      <c r="D1814" s="70"/>
      <c r="E1814" s="69"/>
      <c r="F1814" s="70"/>
      <c r="G1814" s="70"/>
      <c r="H1814" s="70"/>
      <c r="I1814" s="70"/>
      <c r="J1814" s="69"/>
      <c r="K1814" s="71"/>
      <c r="L1814" s="72"/>
      <c r="M1814" s="73"/>
      <c r="N1814" s="74"/>
      <c r="O1814" s="74"/>
      <c r="P1814" s="73"/>
      <c r="Q1814" s="70"/>
      <c r="R1814" s="70"/>
      <c r="S1814" s="75"/>
      <c r="T1814" s="71"/>
    </row>
    <row r="1815" spans="1:20" x14ac:dyDescent="0.15">
      <c r="A1815" s="68"/>
      <c r="B1815" s="81"/>
      <c r="C1815" s="70"/>
      <c r="D1815" s="70"/>
      <c r="E1815" s="69"/>
      <c r="F1815" s="70"/>
      <c r="G1815" s="70"/>
      <c r="H1815" s="70"/>
      <c r="I1815" s="70"/>
      <c r="J1815" s="69"/>
      <c r="K1815" s="71"/>
      <c r="L1815" s="72"/>
      <c r="M1815" s="73"/>
      <c r="N1815" s="74"/>
      <c r="O1815" s="74"/>
      <c r="P1815" s="73"/>
      <c r="Q1815" s="70"/>
      <c r="R1815" s="70"/>
      <c r="S1815" s="75"/>
      <c r="T1815" s="71"/>
    </row>
    <row r="1816" spans="1:20" x14ac:dyDescent="0.15">
      <c r="A1816" s="68"/>
      <c r="B1816" s="81"/>
      <c r="C1816" s="70"/>
      <c r="D1816" s="70"/>
      <c r="E1816" s="69"/>
      <c r="F1816" s="70"/>
      <c r="G1816" s="70"/>
      <c r="H1816" s="70"/>
      <c r="I1816" s="70"/>
      <c r="J1816" s="69"/>
      <c r="K1816" s="71"/>
      <c r="L1816" s="72"/>
      <c r="M1816" s="73"/>
      <c r="N1816" s="74"/>
      <c r="O1816" s="74"/>
      <c r="P1816" s="73"/>
      <c r="Q1816" s="70"/>
      <c r="R1816" s="70"/>
      <c r="S1816" s="75"/>
      <c r="T1816" s="71"/>
    </row>
    <row r="1817" spans="1:20" x14ac:dyDescent="0.15">
      <c r="A1817" s="68"/>
      <c r="B1817" s="81"/>
      <c r="C1817" s="70"/>
      <c r="D1817" s="70"/>
      <c r="E1817" s="69"/>
      <c r="F1817" s="70"/>
      <c r="G1817" s="70"/>
      <c r="H1817" s="70"/>
      <c r="I1817" s="70"/>
      <c r="J1817" s="69"/>
      <c r="K1817" s="71"/>
      <c r="L1817" s="72"/>
      <c r="M1817" s="73"/>
      <c r="N1817" s="74"/>
      <c r="O1817" s="74"/>
      <c r="P1817" s="73"/>
      <c r="Q1817" s="70"/>
      <c r="R1817" s="70"/>
      <c r="S1817" s="75"/>
      <c r="T1817" s="71"/>
    </row>
    <row r="1818" spans="1:20" x14ac:dyDescent="0.15">
      <c r="A1818" s="68"/>
      <c r="B1818" s="81"/>
      <c r="C1818" s="70"/>
      <c r="D1818" s="70"/>
      <c r="E1818" s="69"/>
      <c r="F1818" s="70"/>
      <c r="G1818" s="70"/>
      <c r="H1818" s="70"/>
      <c r="I1818" s="70"/>
      <c r="J1818" s="69"/>
      <c r="K1818" s="71"/>
      <c r="L1818" s="72"/>
      <c r="M1818" s="73"/>
      <c r="N1818" s="74"/>
      <c r="O1818" s="74"/>
      <c r="P1818" s="73"/>
      <c r="Q1818" s="70"/>
      <c r="R1818" s="70"/>
      <c r="S1818" s="75"/>
      <c r="T1818" s="71"/>
    </row>
    <row r="1819" spans="1:20" x14ac:dyDescent="0.15">
      <c r="A1819" s="68"/>
      <c r="B1819" s="81"/>
      <c r="C1819" s="70"/>
      <c r="D1819" s="70"/>
      <c r="E1819" s="69"/>
      <c r="F1819" s="70"/>
      <c r="G1819" s="70"/>
      <c r="H1819" s="70"/>
      <c r="I1819" s="70"/>
      <c r="J1819" s="69"/>
      <c r="K1819" s="71"/>
      <c r="L1819" s="72"/>
      <c r="M1819" s="73"/>
      <c r="N1819" s="74"/>
      <c r="O1819" s="74"/>
      <c r="P1819" s="73"/>
      <c r="Q1819" s="70"/>
      <c r="R1819" s="70"/>
      <c r="S1819" s="75"/>
      <c r="T1819" s="71"/>
    </row>
    <row r="1820" spans="1:20" x14ac:dyDescent="0.15">
      <c r="A1820" s="68"/>
      <c r="B1820" s="81"/>
      <c r="C1820" s="70"/>
      <c r="D1820" s="70"/>
      <c r="E1820" s="69"/>
      <c r="F1820" s="70"/>
      <c r="G1820" s="70"/>
      <c r="H1820" s="70"/>
      <c r="I1820" s="70"/>
      <c r="J1820" s="69"/>
      <c r="K1820" s="71"/>
      <c r="L1820" s="72"/>
      <c r="M1820" s="73"/>
      <c r="N1820" s="74"/>
      <c r="O1820" s="74"/>
      <c r="P1820" s="73"/>
      <c r="Q1820" s="70"/>
      <c r="R1820" s="70"/>
      <c r="S1820" s="75"/>
      <c r="T1820" s="71"/>
    </row>
    <row r="1821" spans="1:20" x14ac:dyDescent="0.15">
      <c r="A1821" s="68"/>
      <c r="B1821" s="81"/>
      <c r="C1821" s="70"/>
      <c r="D1821" s="70"/>
      <c r="E1821" s="69"/>
      <c r="F1821" s="70"/>
      <c r="G1821" s="70"/>
      <c r="H1821" s="70"/>
      <c r="I1821" s="70"/>
      <c r="J1821" s="69"/>
      <c r="K1821" s="71"/>
      <c r="L1821" s="72"/>
      <c r="M1821" s="73"/>
      <c r="N1821" s="74"/>
      <c r="O1821" s="74"/>
      <c r="P1821" s="73"/>
      <c r="Q1821" s="70"/>
      <c r="R1821" s="70"/>
      <c r="S1821" s="75"/>
      <c r="T1821" s="71"/>
    </row>
    <row r="1822" spans="1:20" x14ac:dyDescent="0.15">
      <c r="A1822" s="68"/>
      <c r="B1822" s="81"/>
      <c r="C1822" s="70"/>
      <c r="D1822" s="70"/>
      <c r="E1822" s="69"/>
      <c r="F1822" s="70"/>
      <c r="G1822" s="70"/>
      <c r="H1822" s="70"/>
      <c r="I1822" s="70"/>
      <c r="J1822" s="69"/>
      <c r="K1822" s="71"/>
      <c r="L1822" s="72"/>
      <c r="M1822" s="73"/>
      <c r="N1822" s="74"/>
      <c r="O1822" s="74"/>
      <c r="P1822" s="73"/>
      <c r="Q1822" s="70"/>
      <c r="R1822" s="70"/>
      <c r="S1822" s="75"/>
      <c r="T1822" s="71"/>
    </row>
    <row r="1823" spans="1:20" x14ac:dyDescent="0.15">
      <c r="A1823" s="68"/>
      <c r="B1823" s="81"/>
      <c r="C1823" s="70"/>
      <c r="D1823" s="70"/>
      <c r="E1823" s="69"/>
      <c r="F1823" s="70"/>
      <c r="G1823" s="70"/>
      <c r="H1823" s="70"/>
      <c r="I1823" s="70"/>
      <c r="J1823" s="69"/>
      <c r="K1823" s="71"/>
      <c r="L1823" s="72"/>
      <c r="M1823" s="73"/>
      <c r="N1823" s="74"/>
      <c r="O1823" s="74"/>
      <c r="P1823" s="73"/>
      <c r="Q1823" s="70"/>
      <c r="R1823" s="70"/>
      <c r="S1823" s="75"/>
      <c r="T1823" s="71"/>
    </row>
    <row r="1824" spans="1:20" x14ac:dyDescent="0.15">
      <c r="A1824" s="68"/>
      <c r="B1824" s="81"/>
      <c r="C1824" s="70"/>
      <c r="D1824" s="70"/>
      <c r="E1824" s="69"/>
      <c r="F1824" s="70"/>
      <c r="G1824" s="70"/>
      <c r="H1824" s="70"/>
      <c r="I1824" s="70"/>
      <c r="J1824" s="69"/>
      <c r="K1824" s="71"/>
      <c r="L1824" s="72"/>
      <c r="M1824" s="73"/>
      <c r="N1824" s="74"/>
      <c r="O1824" s="74"/>
      <c r="P1824" s="73"/>
      <c r="Q1824" s="70"/>
      <c r="R1824" s="70"/>
      <c r="S1824" s="75"/>
      <c r="T1824" s="71"/>
    </row>
    <row r="1825" spans="1:20" x14ac:dyDescent="0.15">
      <c r="A1825" s="68"/>
      <c r="B1825" s="81"/>
      <c r="C1825" s="70"/>
      <c r="D1825" s="70"/>
      <c r="E1825" s="69"/>
      <c r="F1825" s="70"/>
      <c r="G1825" s="70"/>
      <c r="H1825" s="70"/>
      <c r="I1825" s="70"/>
      <c r="J1825" s="69"/>
      <c r="K1825" s="71"/>
      <c r="L1825" s="72"/>
      <c r="M1825" s="73"/>
      <c r="N1825" s="74"/>
      <c r="O1825" s="74"/>
      <c r="P1825" s="73"/>
      <c r="Q1825" s="70"/>
      <c r="R1825" s="70"/>
      <c r="S1825" s="75"/>
      <c r="T1825" s="71"/>
    </row>
    <row r="1826" spans="1:20" x14ac:dyDescent="0.15">
      <c r="A1826" s="68"/>
      <c r="B1826" s="81"/>
      <c r="C1826" s="70"/>
      <c r="D1826" s="70"/>
      <c r="E1826" s="69"/>
      <c r="F1826" s="70"/>
      <c r="G1826" s="70"/>
      <c r="H1826" s="70"/>
      <c r="I1826" s="70"/>
      <c r="J1826" s="69"/>
      <c r="K1826" s="71"/>
      <c r="L1826" s="72"/>
      <c r="M1826" s="73"/>
      <c r="N1826" s="74"/>
      <c r="O1826" s="74"/>
      <c r="P1826" s="73"/>
      <c r="Q1826" s="70"/>
      <c r="R1826" s="70"/>
      <c r="S1826" s="75"/>
      <c r="T1826" s="71"/>
    </row>
    <row r="1827" spans="1:20" x14ac:dyDescent="0.15">
      <c r="A1827" s="68"/>
      <c r="B1827" s="81"/>
      <c r="C1827" s="70"/>
      <c r="D1827" s="70"/>
      <c r="E1827" s="69"/>
      <c r="F1827" s="70"/>
      <c r="G1827" s="70"/>
      <c r="H1827" s="70"/>
      <c r="I1827" s="70"/>
      <c r="J1827" s="69"/>
      <c r="K1827" s="71"/>
      <c r="L1827" s="72"/>
      <c r="M1827" s="73"/>
      <c r="N1827" s="74"/>
      <c r="O1827" s="74"/>
      <c r="P1827" s="73"/>
      <c r="Q1827" s="70"/>
      <c r="R1827" s="70"/>
      <c r="S1827" s="75"/>
      <c r="T1827" s="71"/>
    </row>
    <row r="1828" spans="1:20" x14ac:dyDescent="0.15">
      <c r="A1828" s="68"/>
      <c r="B1828" s="81"/>
      <c r="C1828" s="70"/>
      <c r="D1828" s="70"/>
      <c r="E1828" s="69"/>
      <c r="F1828" s="70"/>
      <c r="G1828" s="70"/>
      <c r="H1828" s="70"/>
      <c r="I1828" s="70"/>
      <c r="J1828" s="69"/>
      <c r="K1828" s="71"/>
      <c r="L1828" s="72"/>
      <c r="M1828" s="73"/>
      <c r="N1828" s="74"/>
      <c r="O1828" s="74"/>
      <c r="P1828" s="73"/>
      <c r="Q1828" s="70"/>
      <c r="R1828" s="70"/>
      <c r="S1828" s="75"/>
      <c r="T1828" s="71"/>
    </row>
    <row r="1829" spans="1:20" x14ac:dyDescent="0.15">
      <c r="A1829" s="68"/>
      <c r="B1829" s="81"/>
      <c r="C1829" s="70"/>
      <c r="D1829" s="70"/>
      <c r="E1829" s="69"/>
      <c r="F1829" s="70"/>
      <c r="G1829" s="70"/>
      <c r="H1829" s="70"/>
      <c r="I1829" s="70"/>
      <c r="J1829" s="69"/>
      <c r="K1829" s="71"/>
      <c r="L1829" s="72"/>
      <c r="M1829" s="73"/>
      <c r="N1829" s="74"/>
      <c r="O1829" s="74"/>
      <c r="P1829" s="73"/>
      <c r="Q1829" s="70"/>
      <c r="R1829" s="70"/>
      <c r="S1829" s="75"/>
      <c r="T1829" s="71"/>
    </row>
    <row r="1830" spans="1:20" x14ac:dyDescent="0.15">
      <c r="A1830" s="68"/>
      <c r="B1830" s="81"/>
      <c r="C1830" s="70"/>
      <c r="D1830" s="70"/>
      <c r="E1830" s="69"/>
      <c r="F1830" s="70"/>
      <c r="G1830" s="70"/>
      <c r="H1830" s="70"/>
      <c r="I1830" s="70"/>
      <c r="J1830" s="69"/>
      <c r="K1830" s="71"/>
      <c r="L1830" s="72"/>
      <c r="M1830" s="73"/>
      <c r="N1830" s="74"/>
      <c r="O1830" s="74"/>
      <c r="P1830" s="73"/>
      <c r="Q1830" s="70"/>
      <c r="R1830" s="70"/>
      <c r="S1830" s="75"/>
      <c r="T1830" s="71"/>
    </row>
    <row r="1831" spans="1:20" x14ac:dyDescent="0.15">
      <c r="A1831" s="68"/>
      <c r="B1831" s="81"/>
      <c r="C1831" s="70"/>
      <c r="D1831" s="70"/>
      <c r="E1831" s="69"/>
      <c r="F1831" s="70"/>
      <c r="G1831" s="70"/>
      <c r="H1831" s="70"/>
      <c r="I1831" s="70"/>
      <c r="J1831" s="69"/>
      <c r="K1831" s="71"/>
      <c r="L1831" s="72"/>
      <c r="M1831" s="73"/>
      <c r="N1831" s="74"/>
      <c r="O1831" s="74"/>
      <c r="P1831" s="73"/>
      <c r="Q1831" s="70"/>
      <c r="R1831" s="70"/>
      <c r="S1831" s="75"/>
      <c r="T1831" s="71"/>
    </row>
    <row r="1832" spans="1:20" x14ac:dyDescent="0.15">
      <c r="A1832" s="68"/>
      <c r="B1832" s="81"/>
      <c r="C1832" s="70"/>
      <c r="D1832" s="70"/>
      <c r="E1832" s="69"/>
      <c r="F1832" s="70"/>
      <c r="G1832" s="70"/>
      <c r="H1832" s="70"/>
      <c r="I1832" s="70"/>
      <c r="J1832" s="69"/>
      <c r="K1832" s="71"/>
      <c r="L1832" s="72"/>
      <c r="M1832" s="73"/>
      <c r="N1832" s="74"/>
      <c r="O1832" s="74"/>
      <c r="P1832" s="73"/>
      <c r="Q1832" s="70"/>
      <c r="R1832" s="70"/>
      <c r="S1832" s="75"/>
      <c r="T1832" s="71"/>
    </row>
    <row r="1833" spans="1:20" x14ac:dyDescent="0.15">
      <c r="A1833" s="68"/>
      <c r="B1833" s="81"/>
      <c r="C1833" s="70"/>
      <c r="D1833" s="70"/>
      <c r="E1833" s="69"/>
      <c r="F1833" s="70"/>
      <c r="G1833" s="70"/>
      <c r="H1833" s="70"/>
      <c r="I1833" s="70"/>
      <c r="J1833" s="69"/>
      <c r="K1833" s="71"/>
      <c r="L1833" s="72"/>
      <c r="M1833" s="73"/>
      <c r="N1833" s="74"/>
      <c r="O1833" s="74"/>
      <c r="P1833" s="73"/>
      <c r="Q1833" s="70"/>
      <c r="R1833" s="70"/>
      <c r="S1833" s="75"/>
      <c r="T1833" s="71"/>
    </row>
    <row r="1834" spans="1:20" x14ac:dyDescent="0.15">
      <c r="A1834" s="68"/>
      <c r="B1834" s="81"/>
      <c r="C1834" s="70"/>
      <c r="D1834" s="70"/>
      <c r="E1834" s="69"/>
      <c r="F1834" s="70"/>
      <c r="G1834" s="70"/>
      <c r="H1834" s="70"/>
      <c r="I1834" s="70"/>
      <c r="J1834" s="69"/>
      <c r="K1834" s="71"/>
      <c r="L1834" s="72"/>
      <c r="M1834" s="73"/>
      <c r="N1834" s="74"/>
      <c r="O1834" s="74"/>
      <c r="P1834" s="73"/>
      <c r="Q1834" s="70"/>
      <c r="R1834" s="70"/>
      <c r="S1834" s="75"/>
      <c r="T1834" s="71"/>
    </row>
    <row r="1835" spans="1:20" x14ac:dyDescent="0.15">
      <c r="A1835" s="68"/>
      <c r="B1835" s="81"/>
      <c r="C1835" s="70"/>
      <c r="D1835" s="70"/>
      <c r="E1835" s="69"/>
      <c r="F1835" s="70"/>
      <c r="G1835" s="70"/>
      <c r="H1835" s="70"/>
      <c r="I1835" s="70"/>
      <c r="J1835" s="69"/>
      <c r="K1835" s="71"/>
      <c r="L1835" s="72"/>
      <c r="M1835" s="73"/>
      <c r="N1835" s="74"/>
      <c r="O1835" s="74"/>
      <c r="P1835" s="73"/>
      <c r="Q1835" s="70"/>
      <c r="R1835" s="70"/>
      <c r="S1835" s="75"/>
      <c r="T1835" s="71"/>
    </row>
    <row r="1836" spans="1:20" x14ac:dyDescent="0.15">
      <c r="A1836" s="68"/>
      <c r="B1836" s="81"/>
      <c r="C1836" s="70"/>
      <c r="D1836" s="70"/>
      <c r="E1836" s="69"/>
      <c r="F1836" s="70"/>
      <c r="G1836" s="70"/>
      <c r="H1836" s="70"/>
      <c r="I1836" s="70"/>
      <c r="J1836" s="69"/>
      <c r="K1836" s="71"/>
      <c r="L1836" s="72"/>
      <c r="M1836" s="73"/>
      <c r="N1836" s="74"/>
      <c r="O1836" s="74"/>
      <c r="P1836" s="73"/>
      <c r="Q1836" s="70"/>
      <c r="R1836" s="70"/>
      <c r="S1836" s="75"/>
      <c r="T1836" s="71"/>
    </row>
    <row r="1837" spans="1:20" x14ac:dyDescent="0.15">
      <c r="A1837" s="60"/>
      <c r="B1837" s="13"/>
      <c r="C1837" s="12"/>
      <c r="D1837" s="12"/>
      <c r="E1837" s="11"/>
      <c r="F1837" s="12"/>
      <c r="G1837" s="12"/>
      <c r="H1837" s="12"/>
      <c r="I1837" s="12"/>
      <c r="J1837" s="11"/>
      <c r="K1837" s="62"/>
      <c r="L1837" s="3"/>
      <c r="M1837" s="14"/>
      <c r="N1837" s="10"/>
      <c r="O1837" s="10"/>
      <c r="P1837" s="14"/>
      <c r="Q1837" s="12"/>
      <c r="R1837" s="2"/>
      <c r="S1837" s="4"/>
      <c r="T1837" s="62"/>
    </row>
    <row r="1838" spans="1:20" x14ac:dyDescent="0.15">
      <c r="A1838" s="60"/>
      <c r="B1838" s="13"/>
      <c r="C1838" s="12"/>
      <c r="D1838" s="12"/>
      <c r="E1838" s="11"/>
      <c r="F1838" s="12"/>
      <c r="G1838" s="12"/>
      <c r="H1838" s="12"/>
      <c r="I1838" s="12"/>
      <c r="J1838" s="11"/>
      <c r="K1838" s="62"/>
      <c r="L1838" s="3"/>
      <c r="M1838" s="14"/>
      <c r="N1838" s="10"/>
      <c r="O1838" s="10"/>
      <c r="P1838" s="14"/>
      <c r="Q1838" s="12"/>
      <c r="R1838" s="2"/>
      <c r="S1838" s="4"/>
      <c r="T1838" s="62"/>
    </row>
    <row r="1839" spans="1:20" x14ac:dyDescent="0.15">
      <c r="A1839" s="60"/>
      <c r="B1839" s="13"/>
      <c r="C1839" s="2"/>
      <c r="D1839" s="2"/>
      <c r="E1839" s="11"/>
      <c r="F1839" s="12"/>
      <c r="G1839" s="12"/>
      <c r="H1839" s="12"/>
      <c r="I1839" s="12"/>
      <c r="J1839" s="11"/>
      <c r="K1839" s="62"/>
      <c r="L1839" s="3"/>
      <c r="M1839" s="14"/>
      <c r="N1839" s="10"/>
      <c r="O1839" s="10"/>
      <c r="P1839" s="14"/>
      <c r="Q1839" s="2"/>
      <c r="R1839" s="2"/>
      <c r="S1839" s="4"/>
      <c r="T1839" s="62"/>
    </row>
    <row r="1840" spans="1:20" x14ac:dyDescent="0.15">
      <c r="A1840" s="60"/>
      <c r="B1840" s="13"/>
      <c r="C1840" s="2"/>
      <c r="D1840" s="2"/>
      <c r="E1840" s="11"/>
      <c r="F1840" s="12"/>
      <c r="G1840" s="12"/>
      <c r="H1840" s="12"/>
      <c r="I1840" s="12"/>
      <c r="J1840" s="11"/>
      <c r="K1840" s="62"/>
      <c r="L1840" s="3"/>
      <c r="M1840" s="14"/>
      <c r="N1840" s="10"/>
      <c r="O1840" s="10"/>
      <c r="P1840" s="14"/>
      <c r="Q1840" s="2"/>
      <c r="R1840" s="2"/>
      <c r="S1840" s="4"/>
      <c r="T1840" s="62"/>
    </row>
    <row r="1841" spans="1:20" x14ac:dyDescent="0.15">
      <c r="A1841" s="60"/>
      <c r="B1841" s="13"/>
      <c r="C1841" s="2"/>
      <c r="D1841" s="2"/>
      <c r="E1841" s="11"/>
      <c r="F1841" s="12"/>
      <c r="G1841" s="12"/>
      <c r="H1841" s="12"/>
      <c r="I1841" s="12"/>
      <c r="J1841" s="11"/>
      <c r="K1841" s="62"/>
      <c r="L1841" s="3"/>
      <c r="M1841" s="14"/>
      <c r="N1841" s="10"/>
      <c r="O1841" s="10"/>
      <c r="P1841" s="14"/>
      <c r="Q1841" s="2"/>
      <c r="R1841" s="2"/>
      <c r="S1841" s="4"/>
      <c r="T1841" s="62"/>
    </row>
    <row r="1842" spans="1:20" x14ac:dyDescent="0.15">
      <c r="A1842" s="60"/>
      <c r="B1842" s="13"/>
      <c r="C1842" s="2"/>
      <c r="D1842" s="2"/>
      <c r="E1842" s="11"/>
      <c r="F1842" s="12"/>
      <c r="G1842" s="12"/>
      <c r="H1842" s="12"/>
      <c r="I1842" s="12"/>
      <c r="J1842" s="11"/>
      <c r="K1842" s="62"/>
      <c r="L1842" s="3"/>
      <c r="M1842" s="14"/>
      <c r="N1842" s="10"/>
      <c r="O1842" s="10"/>
      <c r="P1842" s="14"/>
      <c r="Q1842" s="2"/>
      <c r="R1842" s="2"/>
      <c r="S1842" s="4"/>
      <c r="T1842" s="62"/>
    </row>
    <row r="1843" spans="1:20" x14ac:dyDescent="0.15">
      <c r="A1843" s="60"/>
      <c r="B1843" s="13"/>
      <c r="C1843" s="2"/>
      <c r="D1843" s="2"/>
      <c r="E1843" s="11"/>
      <c r="F1843" s="12"/>
      <c r="G1843" s="12"/>
      <c r="H1843" s="12"/>
      <c r="I1843" s="12"/>
      <c r="J1843" s="11"/>
      <c r="K1843" s="62"/>
      <c r="L1843" s="3"/>
      <c r="M1843" s="14"/>
      <c r="N1843" s="10"/>
      <c r="O1843" s="10"/>
      <c r="P1843" s="14"/>
      <c r="Q1843" s="2"/>
      <c r="R1843" s="2"/>
      <c r="S1843" s="4"/>
      <c r="T1843" s="62"/>
    </row>
    <row r="1844" spans="1:20" x14ac:dyDescent="0.15">
      <c r="A1844" s="60"/>
      <c r="B1844" s="13"/>
      <c r="C1844" s="2"/>
      <c r="D1844" s="2"/>
      <c r="E1844" s="11"/>
      <c r="F1844" s="12"/>
      <c r="G1844" s="12"/>
      <c r="H1844" s="12"/>
      <c r="I1844" s="12"/>
      <c r="J1844" s="11"/>
      <c r="K1844" s="62"/>
      <c r="L1844" s="3"/>
      <c r="M1844" s="14"/>
      <c r="N1844" s="10"/>
      <c r="O1844" s="10"/>
      <c r="P1844" s="14"/>
      <c r="Q1844" s="2"/>
      <c r="R1844" s="2"/>
      <c r="S1844" s="4"/>
      <c r="T1844" s="62"/>
    </row>
    <row r="1845" spans="1:20" x14ac:dyDescent="0.15">
      <c r="A1845" s="60"/>
      <c r="B1845" s="13"/>
      <c r="C1845" s="2"/>
      <c r="D1845" s="2"/>
      <c r="E1845" s="11"/>
      <c r="F1845" s="12"/>
      <c r="G1845" s="12"/>
      <c r="H1845" s="12"/>
      <c r="I1845" s="12"/>
      <c r="J1845" s="11"/>
      <c r="K1845" s="62"/>
      <c r="L1845" s="3"/>
      <c r="M1845" s="14"/>
      <c r="N1845" s="10"/>
      <c r="O1845" s="10"/>
      <c r="P1845" s="14"/>
      <c r="Q1845" s="2"/>
      <c r="R1845" s="2"/>
      <c r="S1845" s="4"/>
      <c r="T1845" s="62"/>
    </row>
    <row r="1846" spans="1:20" x14ac:dyDescent="0.15">
      <c r="A1846" s="60"/>
      <c r="B1846" s="13"/>
      <c r="C1846" s="2"/>
      <c r="D1846" s="2"/>
      <c r="E1846" s="11"/>
      <c r="F1846" s="12"/>
      <c r="G1846" s="12"/>
      <c r="H1846" s="12"/>
      <c r="I1846" s="12"/>
      <c r="J1846" s="11"/>
      <c r="K1846" s="62"/>
      <c r="L1846" s="3"/>
      <c r="M1846" s="14"/>
      <c r="N1846" s="10"/>
      <c r="O1846" s="10"/>
      <c r="P1846" s="14"/>
      <c r="Q1846" s="2"/>
      <c r="R1846" s="2"/>
      <c r="S1846" s="4"/>
      <c r="T1846" s="62"/>
    </row>
    <row r="1847" spans="1:20" x14ac:dyDescent="0.15">
      <c r="A1847" s="60"/>
      <c r="B1847" s="13"/>
      <c r="C1847" s="2"/>
      <c r="D1847" s="2"/>
      <c r="E1847" s="11"/>
      <c r="F1847" s="12"/>
      <c r="G1847" s="12"/>
      <c r="H1847" s="12"/>
      <c r="I1847" s="12"/>
      <c r="J1847" s="11"/>
      <c r="K1847" s="62"/>
      <c r="L1847" s="3"/>
      <c r="M1847" s="14"/>
      <c r="N1847" s="10"/>
      <c r="O1847" s="10"/>
      <c r="P1847" s="14"/>
      <c r="Q1847" s="2"/>
      <c r="R1847" s="2"/>
      <c r="S1847" s="4"/>
      <c r="T1847" s="62"/>
    </row>
    <row r="1848" spans="1:20" x14ac:dyDescent="0.15">
      <c r="A1848" s="60"/>
      <c r="B1848" s="13"/>
      <c r="C1848" s="2"/>
      <c r="D1848" s="2"/>
      <c r="E1848" s="11"/>
      <c r="F1848" s="12"/>
      <c r="G1848" s="12"/>
      <c r="H1848" s="12"/>
      <c r="I1848" s="12"/>
      <c r="J1848" s="11"/>
      <c r="K1848" s="62"/>
      <c r="L1848" s="3"/>
      <c r="M1848" s="14"/>
      <c r="N1848" s="10"/>
      <c r="O1848" s="10"/>
      <c r="P1848" s="14"/>
      <c r="Q1848" s="2"/>
      <c r="R1848" s="2"/>
      <c r="S1848" s="4"/>
      <c r="T1848" s="62"/>
    </row>
    <row r="1849" spans="1:20" x14ac:dyDescent="0.15">
      <c r="A1849" s="60"/>
      <c r="B1849" s="13"/>
      <c r="C1849" s="2"/>
      <c r="D1849" s="2"/>
      <c r="E1849" s="11"/>
      <c r="F1849" s="12"/>
      <c r="G1849" s="12"/>
      <c r="H1849" s="12"/>
      <c r="I1849" s="12"/>
      <c r="J1849" s="11"/>
      <c r="K1849" s="62"/>
      <c r="L1849" s="3"/>
      <c r="M1849" s="14"/>
      <c r="N1849" s="10"/>
      <c r="O1849" s="10"/>
      <c r="P1849" s="14"/>
      <c r="Q1849" s="2"/>
      <c r="R1849" s="2"/>
      <c r="S1849" s="4"/>
      <c r="T1849" s="62"/>
    </row>
    <row r="1850" spans="1:20" x14ac:dyDescent="0.15">
      <c r="A1850" s="60"/>
      <c r="B1850" s="13"/>
      <c r="C1850" s="2"/>
      <c r="D1850" s="2"/>
      <c r="E1850" s="11"/>
      <c r="F1850" s="12"/>
      <c r="G1850" s="12"/>
      <c r="H1850" s="12"/>
      <c r="I1850" s="12"/>
      <c r="J1850" s="11"/>
      <c r="K1850" s="62"/>
      <c r="L1850" s="3"/>
      <c r="M1850" s="14"/>
      <c r="N1850" s="10"/>
      <c r="O1850" s="10"/>
      <c r="P1850" s="14"/>
      <c r="Q1850" s="2"/>
      <c r="R1850" s="2"/>
      <c r="S1850" s="4"/>
      <c r="T1850" s="62"/>
    </row>
    <row r="1851" spans="1:20" x14ac:dyDescent="0.15">
      <c r="A1851" s="60"/>
      <c r="B1851" s="13"/>
      <c r="C1851" s="2"/>
      <c r="D1851" s="2"/>
      <c r="E1851" s="11"/>
      <c r="F1851" s="12"/>
      <c r="G1851" s="12"/>
      <c r="H1851" s="12"/>
      <c r="I1851" s="12"/>
      <c r="J1851" s="11"/>
      <c r="K1851" s="62"/>
      <c r="L1851" s="3"/>
      <c r="M1851" s="14"/>
      <c r="N1851" s="10"/>
      <c r="O1851" s="10"/>
      <c r="P1851" s="14"/>
      <c r="Q1851" s="2"/>
      <c r="R1851" s="2"/>
      <c r="S1851" s="4"/>
      <c r="T1851" s="62"/>
    </row>
    <row r="1852" spans="1:20" x14ac:dyDescent="0.15">
      <c r="A1852" s="60"/>
      <c r="B1852" s="13"/>
      <c r="C1852" s="2"/>
      <c r="D1852" s="2"/>
      <c r="E1852" s="11"/>
      <c r="F1852" s="12"/>
      <c r="G1852" s="12"/>
      <c r="H1852" s="12"/>
      <c r="I1852" s="12"/>
      <c r="J1852" s="11"/>
      <c r="K1852" s="62"/>
      <c r="L1852" s="3"/>
      <c r="M1852" s="14"/>
      <c r="N1852" s="10"/>
      <c r="O1852" s="10"/>
      <c r="P1852" s="14"/>
      <c r="Q1852" s="2"/>
      <c r="R1852" s="2"/>
      <c r="S1852" s="4"/>
      <c r="T1852" s="62"/>
    </row>
    <row r="1853" spans="1:20" x14ac:dyDescent="0.15">
      <c r="A1853" s="60"/>
      <c r="B1853" s="13"/>
      <c r="C1853" s="2"/>
      <c r="D1853" s="2"/>
      <c r="E1853" s="11"/>
      <c r="F1853" s="12"/>
      <c r="G1853" s="12"/>
      <c r="H1853" s="12"/>
      <c r="I1853" s="12"/>
      <c r="J1853" s="11"/>
      <c r="K1853" s="62"/>
      <c r="L1853" s="3"/>
      <c r="M1853" s="14"/>
      <c r="N1853" s="10"/>
      <c r="O1853" s="10"/>
      <c r="P1853" s="14"/>
      <c r="Q1853" s="2"/>
      <c r="R1853" s="2"/>
      <c r="S1853" s="4"/>
      <c r="T1853" s="62"/>
    </row>
    <row r="1854" spans="1:20" x14ac:dyDescent="0.15">
      <c r="A1854" s="60"/>
      <c r="B1854" s="13"/>
      <c r="C1854" s="2"/>
      <c r="D1854" s="2"/>
      <c r="E1854" s="11"/>
      <c r="F1854" s="12"/>
      <c r="G1854" s="12"/>
      <c r="H1854" s="12"/>
      <c r="I1854" s="12"/>
      <c r="J1854" s="11"/>
      <c r="K1854" s="62"/>
      <c r="L1854" s="3"/>
      <c r="M1854" s="14"/>
      <c r="N1854" s="10"/>
      <c r="O1854" s="10"/>
      <c r="P1854" s="14"/>
      <c r="Q1854" s="2"/>
      <c r="R1854" s="2"/>
      <c r="S1854" s="4"/>
      <c r="T1854" s="62"/>
    </row>
    <row r="1855" spans="1:20" x14ac:dyDescent="0.15">
      <c r="A1855" s="60"/>
      <c r="B1855" s="13"/>
      <c r="C1855" s="2"/>
      <c r="D1855" s="2"/>
      <c r="E1855" s="11"/>
      <c r="F1855" s="12"/>
      <c r="G1855" s="12"/>
      <c r="H1855" s="12"/>
      <c r="I1855" s="12"/>
      <c r="J1855" s="11"/>
      <c r="K1855" s="62"/>
      <c r="L1855" s="3"/>
      <c r="M1855" s="14"/>
      <c r="N1855" s="10"/>
      <c r="O1855" s="10"/>
      <c r="P1855" s="14"/>
      <c r="Q1855" s="2"/>
      <c r="R1855" s="2"/>
      <c r="S1855" s="4"/>
      <c r="T1855" s="62"/>
    </row>
    <row r="1856" spans="1:20" x14ac:dyDescent="0.15">
      <c r="A1856" s="60"/>
      <c r="B1856" s="13"/>
      <c r="C1856" s="2"/>
      <c r="D1856" s="2"/>
      <c r="E1856" s="11"/>
      <c r="F1856" s="12"/>
      <c r="G1856" s="12"/>
      <c r="H1856" s="12"/>
      <c r="I1856" s="12"/>
      <c r="J1856" s="11"/>
      <c r="K1856" s="62"/>
      <c r="L1856" s="3"/>
      <c r="M1856" s="14"/>
      <c r="N1856" s="10"/>
      <c r="O1856" s="10"/>
      <c r="P1856" s="14"/>
      <c r="Q1856" s="2"/>
      <c r="R1856" s="2"/>
      <c r="S1856" s="4"/>
      <c r="T1856" s="62"/>
    </row>
    <row r="1857" spans="1:20" x14ac:dyDescent="0.15">
      <c r="A1857" s="60"/>
      <c r="B1857" s="13"/>
      <c r="C1857" s="2"/>
      <c r="D1857" s="2"/>
      <c r="E1857" s="11"/>
      <c r="F1857" s="12"/>
      <c r="G1857" s="12"/>
      <c r="H1857" s="12"/>
      <c r="I1857" s="12"/>
      <c r="J1857" s="11"/>
      <c r="K1857" s="62"/>
      <c r="L1857" s="3"/>
      <c r="M1857" s="14"/>
      <c r="N1857" s="10"/>
      <c r="O1857" s="10"/>
      <c r="P1857" s="14"/>
      <c r="Q1857" s="2"/>
      <c r="R1857" s="2"/>
      <c r="S1857" s="4"/>
      <c r="T1857" s="62"/>
    </row>
    <row r="1858" spans="1:20" x14ac:dyDescent="0.15">
      <c r="A1858" s="60"/>
      <c r="B1858" s="13"/>
      <c r="C1858" s="2"/>
      <c r="D1858" s="2"/>
      <c r="E1858" s="11"/>
      <c r="F1858" s="12"/>
      <c r="G1858" s="12"/>
      <c r="H1858" s="12"/>
      <c r="I1858" s="12"/>
      <c r="J1858" s="11"/>
      <c r="K1858" s="62"/>
      <c r="L1858" s="3"/>
      <c r="M1858" s="14"/>
      <c r="N1858" s="10"/>
      <c r="O1858" s="10"/>
      <c r="P1858" s="14"/>
      <c r="Q1858" s="2"/>
      <c r="R1858" s="2"/>
      <c r="S1858" s="4"/>
      <c r="T1858" s="62"/>
    </row>
    <row r="1859" spans="1:20" x14ac:dyDescent="0.15">
      <c r="A1859" s="60"/>
      <c r="B1859" s="13"/>
      <c r="C1859" s="2"/>
      <c r="D1859" s="2"/>
      <c r="E1859" s="11"/>
      <c r="F1859" s="12"/>
      <c r="G1859" s="12"/>
      <c r="H1859" s="12"/>
      <c r="I1859" s="12"/>
      <c r="J1859" s="11"/>
      <c r="K1859" s="62"/>
      <c r="L1859" s="3"/>
      <c r="M1859" s="14"/>
      <c r="N1859" s="10"/>
      <c r="O1859" s="10"/>
      <c r="P1859" s="14"/>
      <c r="Q1859" s="2"/>
      <c r="R1859" s="2"/>
      <c r="S1859" s="4"/>
      <c r="T1859" s="62"/>
    </row>
    <row r="1860" spans="1:20" x14ac:dyDescent="0.15">
      <c r="A1860" s="60"/>
      <c r="B1860" s="13"/>
      <c r="C1860" s="2"/>
      <c r="D1860" s="2"/>
      <c r="E1860" s="11"/>
      <c r="F1860" s="12"/>
      <c r="G1860" s="12"/>
      <c r="H1860" s="12"/>
      <c r="I1860" s="12"/>
      <c r="J1860" s="11"/>
      <c r="K1860" s="62"/>
      <c r="L1860" s="3"/>
      <c r="M1860" s="14"/>
      <c r="N1860" s="10"/>
      <c r="O1860" s="10"/>
      <c r="P1860" s="14"/>
      <c r="Q1860" s="2"/>
      <c r="R1860" s="2"/>
      <c r="S1860" s="4"/>
      <c r="T1860" s="62"/>
    </row>
    <row r="1861" spans="1:20" x14ac:dyDescent="0.15">
      <c r="A1861" s="60"/>
      <c r="B1861" s="13"/>
      <c r="C1861" s="2"/>
      <c r="D1861" s="2"/>
      <c r="E1861" s="11"/>
      <c r="F1861" s="12"/>
      <c r="G1861" s="12"/>
      <c r="H1861" s="12"/>
      <c r="I1861" s="12"/>
      <c r="J1861" s="11"/>
      <c r="K1861" s="62"/>
      <c r="L1861" s="3"/>
      <c r="M1861" s="14"/>
      <c r="N1861" s="10"/>
      <c r="O1861" s="10"/>
      <c r="P1861" s="14"/>
      <c r="Q1861" s="2"/>
      <c r="R1861" s="2"/>
      <c r="S1861" s="4"/>
      <c r="T1861" s="62"/>
    </row>
    <row r="1862" spans="1:20" x14ac:dyDescent="0.15">
      <c r="A1862" s="60"/>
      <c r="B1862" s="13"/>
      <c r="C1862" s="2"/>
      <c r="D1862" s="2"/>
      <c r="E1862" s="11"/>
      <c r="F1862" s="12"/>
      <c r="G1862" s="12"/>
      <c r="H1862" s="12"/>
      <c r="I1862" s="12"/>
      <c r="J1862" s="11"/>
      <c r="K1862" s="62"/>
      <c r="L1862" s="3"/>
      <c r="M1862" s="14"/>
      <c r="N1862" s="10"/>
      <c r="O1862" s="10"/>
      <c r="P1862" s="14"/>
      <c r="Q1862" s="2"/>
      <c r="R1862" s="2"/>
      <c r="S1862" s="4"/>
      <c r="T1862" s="62"/>
    </row>
    <row r="1863" spans="1:20" x14ac:dyDescent="0.15">
      <c r="A1863" s="60"/>
      <c r="B1863" s="13"/>
      <c r="C1863" s="2"/>
      <c r="D1863" s="2"/>
      <c r="E1863" s="11"/>
      <c r="F1863" s="12"/>
      <c r="G1863" s="12"/>
      <c r="H1863" s="12"/>
      <c r="I1863" s="12"/>
      <c r="J1863" s="11"/>
      <c r="K1863" s="62"/>
      <c r="L1863" s="3"/>
      <c r="M1863" s="14"/>
      <c r="N1863" s="10"/>
      <c r="O1863" s="10"/>
      <c r="P1863" s="14"/>
      <c r="Q1863" s="2"/>
      <c r="R1863" s="2"/>
      <c r="S1863" s="4"/>
      <c r="T1863" s="62"/>
    </row>
    <row r="1864" spans="1:20" x14ac:dyDescent="0.15">
      <c r="A1864" s="60"/>
      <c r="B1864" s="13"/>
      <c r="C1864" s="2"/>
      <c r="D1864" s="2"/>
      <c r="E1864" s="11"/>
      <c r="F1864" s="12"/>
      <c r="G1864" s="12"/>
      <c r="H1864" s="12"/>
      <c r="I1864" s="12"/>
      <c r="J1864" s="11"/>
      <c r="K1864" s="62"/>
      <c r="L1864" s="3"/>
      <c r="M1864" s="14"/>
      <c r="N1864" s="10"/>
      <c r="O1864" s="10"/>
      <c r="P1864" s="14"/>
      <c r="Q1864" s="2"/>
      <c r="R1864" s="2"/>
      <c r="S1864" s="4"/>
      <c r="T1864" s="62"/>
    </row>
    <row r="1865" spans="1:20" x14ac:dyDescent="0.15">
      <c r="A1865" s="60"/>
      <c r="B1865" s="13"/>
      <c r="C1865" s="2"/>
      <c r="D1865" s="2"/>
      <c r="E1865" s="11"/>
      <c r="F1865" s="12"/>
      <c r="G1865" s="12"/>
      <c r="H1865" s="12"/>
      <c r="I1865" s="12"/>
      <c r="J1865" s="11"/>
      <c r="K1865" s="62"/>
      <c r="L1865" s="3"/>
      <c r="M1865" s="14"/>
      <c r="N1865" s="10"/>
      <c r="O1865" s="10"/>
      <c r="P1865" s="14"/>
      <c r="Q1865" s="2"/>
      <c r="R1865" s="2"/>
      <c r="S1865" s="4"/>
      <c r="T1865" s="62"/>
    </row>
    <row r="1866" spans="1:20" x14ac:dyDescent="0.15">
      <c r="A1866" s="60"/>
      <c r="B1866" s="13"/>
      <c r="C1866" s="2"/>
      <c r="D1866" s="2"/>
      <c r="E1866" s="11"/>
      <c r="F1866" s="12"/>
      <c r="G1866" s="12"/>
      <c r="H1866" s="12"/>
      <c r="I1866" s="12"/>
      <c r="J1866" s="11"/>
      <c r="K1866" s="62"/>
      <c r="L1866" s="3"/>
      <c r="M1866" s="14"/>
      <c r="N1866" s="10"/>
      <c r="O1866" s="10"/>
      <c r="P1866" s="14"/>
      <c r="Q1866" s="2"/>
      <c r="R1866" s="2"/>
      <c r="S1866" s="4"/>
      <c r="T1866" s="62"/>
    </row>
    <row r="1867" spans="1:20" x14ac:dyDescent="0.15">
      <c r="A1867" s="60"/>
      <c r="B1867" s="13"/>
      <c r="C1867" s="2"/>
      <c r="D1867" s="2"/>
      <c r="E1867" s="11"/>
      <c r="F1867" s="12"/>
      <c r="G1867" s="12"/>
      <c r="H1867" s="12"/>
      <c r="I1867" s="12"/>
      <c r="J1867" s="11"/>
      <c r="K1867" s="62"/>
      <c r="L1867" s="3"/>
      <c r="M1867" s="14"/>
      <c r="N1867" s="10"/>
      <c r="O1867" s="10"/>
      <c r="P1867" s="14"/>
      <c r="Q1867" s="2"/>
      <c r="R1867" s="2"/>
      <c r="S1867" s="4"/>
      <c r="T1867" s="62"/>
    </row>
    <row r="1868" spans="1:20" x14ac:dyDescent="0.15">
      <c r="A1868" s="60"/>
      <c r="B1868" s="13"/>
      <c r="C1868" s="2"/>
      <c r="D1868" s="2"/>
      <c r="E1868" s="11"/>
      <c r="F1868" s="12"/>
      <c r="G1868" s="12"/>
      <c r="H1868" s="12"/>
      <c r="I1868" s="12"/>
      <c r="J1868" s="11"/>
      <c r="K1868" s="62"/>
      <c r="L1868" s="3"/>
      <c r="M1868" s="14"/>
      <c r="N1868" s="10"/>
      <c r="O1868" s="10"/>
      <c r="P1868" s="14"/>
      <c r="Q1868" s="2"/>
      <c r="R1868" s="2"/>
      <c r="S1868" s="4"/>
      <c r="T1868" s="62"/>
    </row>
    <row r="1869" spans="1:20" x14ac:dyDescent="0.15">
      <c r="A1869" s="60"/>
      <c r="B1869" s="13"/>
      <c r="C1869" s="2"/>
      <c r="D1869" s="2"/>
      <c r="E1869" s="11"/>
      <c r="F1869" s="12"/>
      <c r="G1869" s="12"/>
      <c r="H1869" s="12"/>
      <c r="I1869" s="12"/>
      <c r="J1869" s="11"/>
      <c r="K1869" s="62"/>
      <c r="L1869" s="3"/>
      <c r="M1869" s="14"/>
      <c r="N1869" s="10"/>
      <c r="O1869" s="10"/>
      <c r="P1869" s="14"/>
      <c r="Q1869" s="2"/>
      <c r="R1869" s="2"/>
      <c r="S1869" s="4"/>
      <c r="T1869" s="62"/>
    </row>
    <row r="1870" spans="1:20" x14ac:dyDescent="0.15">
      <c r="A1870" s="60"/>
      <c r="B1870" s="13"/>
      <c r="C1870" s="2"/>
      <c r="D1870" s="2"/>
      <c r="E1870" s="11"/>
      <c r="F1870" s="12"/>
      <c r="G1870" s="12"/>
      <c r="H1870" s="12"/>
      <c r="I1870" s="12"/>
      <c r="J1870" s="11"/>
      <c r="K1870" s="62"/>
      <c r="L1870" s="3"/>
      <c r="M1870" s="14"/>
      <c r="N1870" s="10"/>
      <c r="O1870" s="10"/>
      <c r="P1870" s="14"/>
      <c r="Q1870" s="2"/>
      <c r="R1870" s="2"/>
      <c r="S1870" s="4"/>
      <c r="T1870" s="62"/>
    </row>
    <row r="1871" spans="1:20" x14ac:dyDescent="0.15">
      <c r="A1871" s="60"/>
      <c r="B1871" s="13"/>
      <c r="C1871" s="2"/>
      <c r="D1871" s="2"/>
      <c r="E1871" s="11"/>
      <c r="F1871" s="12"/>
      <c r="G1871" s="12"/>
      <c r="H1871" s="12"/>
      <c r="I1871" s="12"/>
      <c r="J1871" s="11"/>
      <c r="K1871" s="62"/>
      <c r="L1871" s="3"/>
      <c r="M1871" s="14"/>
      <c r="N1871" s="10"/>
      <c r="O1871" s="10"/>
      <c r="P1871" s="14"/>
      <c r="Q1871" s="2"/>
      <c r="R1871" s="2"/>
      <c r="S1871" s="4"/>
      <c r="T1871" s="62"/>
    </row>
    <row r="1872" spans="1:20" x14ac:dyDescent="0.15">
      <c r="A1872" s="60"/>
      <c r="B1872" s="13"/>
      <c r="C1872" s="2"/>
      <c r="D1872" s="2"/>
      <c r="E1872" s="11"/>
      <c r="F1872" s="12"/>
      <c r="G1872" s="12"/>
      <c r="H1872" s="12"/>
      <c r="I1872" s="12"/>
      <c r="J1872" s="11"/>
      <c r="K1872" s="62"/>
      <c r="L1872" s="3"/>
      <c r="M1872" s="14"/>
      <c r="N1872" s="10"/>
      <c r="O1872" s="10"/>
      <c r="P1872" s="14"/>
      <c r="Q1872" s="2"/>
      <c r="R1872" s="2"/>
      <c r="S1872" s="4"/>
      <c r="T1872" s="62"/>
    </row>
    <row r="1873" spans="1:20" x14ac:dyDescent="0.15">
      <c r="A1873" s="60"/>
      <c r="B1873" s="13"/>
      <c r="C1873" s="2"/>
      <c r="D1873" s="2"/>
      <c r="E1873" s="11"/>
      <c r="F1873" s="12"/>
      <c r="G1873" s="12"/>
      <c r="H1873" s="12"/>
      <c r="I1873" s="12"/>
      <c r="J1873" s="11"/>
      <c r="K1873" s="62"/>
      <c r="L1873" s="3"/>
      <c r="M1873" s="14"/>
      <c r="N1873" s="10"/>
      <c r="O1873" s="10"/>
      <c r="P1873" s="14"/>
      <c r="Q1873" s="2"/>
      <c r="R1873" s="2"/>
      <c r="S1873" s="4"/>
      <c r="T1873" s="62"/>
    </row>
    <row r="1874" spans="1:20" x14ac:dyDescent="0.15">
      <c r="A1874" s="60"/>
      <c r="B1874" s="13"/>
      <c r="C1874" s="2"/>
      <c r="D1874" s="2"/>
      <c r="E1874" s="11"/>
      <c r="F1874" s="12"/>
      <c r="G1874" s="12"/>
      <c r="H1874" s="12"/>
      <c r="I1874" s="12"/>
      <c r="J1874" s="11"/>
      <c r="K1874" s="62"/>
      <c r="L1874" s="3"/>
      <c r="M1874" s="14"/>
      <c r="N1874" s="10"/>
      <c r="O1874" s="10"/>
      <c r="P1874" s="14"/>
      <c r="Q1874" s="2"/>
      <c r="R1874" s="2"/>
      <c r="S1874" s="4"/>
      <c r="T1874" s="62"/>
    </row>
    <row r="1875" spans="1:20" x14ac:dyDescent="0.15">
      <c r="A1875" s="60"/>
      <c r="B1875" s="13"/>
      <c r="C1875" s="2"/>
      <c r="D1875" s="2"/>
      <c r="E1875" s="11"/>
      <c r="F1875" s="12"/>
      <c r="G1875" s="12"/>
      <c r="H1875" s="12"/>
      <c r="I1875" s="12"/>
      <c r="J1875" s="11"/>
      <c r="K1875" s="62"/>
      <c r="L1875" s="3"/>
      <c r="M1875" s="14"/>
      <c r="N1875" s="10"/>
      <c r="O1875" s="10"/>
      <c r="P1875" s="14"/>
      <c r="Q1875" s="2"/>
      <c r="R1875" s="2"/>
      <c r="S1875" s="4"/>
      <c r="T1875" s="62"/>
    </row>
    <row r="1876" spans="1:20" x14ac:dyDescent="0.15">
      <c r="A1876" s="60"/>
      <c r="B1876" s="13"/>
      <c r="C1876" s="2"/>
      <c r="D1876" s="2"/>
      <c r="E1876" s="11"/>
      <c r="F1876" s="12"/>
      <c r="G1876" s="12"/>
      <c r="H1876" s="12"/>
      <c r="I1876" s="12"/>
      <c r="J1876" s="11"/>
      <c r="K1876" s="62"/>
      <c r="L1876" s="3"/>
      <c r="M1876" s="14"/>
      <c r="N1876" s="10"/>
      <c r="O1876" s="10"/>
      <c r="P1876" s="14"/>
      <c r="Q1876" s="2"/>
      <c r="R1876" s="2"/>
      <c r="S1876" s="4"/>
      <c r="T1876" s="62"/>
    </row>
    <row r="1877" spans="1:20" x14ac:dyDescent="0.15">
      <c r="A1877" s="60"/>
      <c r="B1877" s="13"/>
      <c r="C1877" s="2"/>
      <c r="D1877" s="2"/>
      <c r="E1877" s="11"/>
      <c r="F1877" s="12"/>
      <c r="G1877" s="12"/>
      <c r="H1877" s="12"/>
      <c r="I1877" s="12"/>
      <c r="J1877" s="11"/>
      <c r="K1877" s="62"/>
      <c r="L1877" s="3"/>
      <c r="M1877" s="14"/>
      <c r="N1877" s="10"/>
      <c r="O1877" s="10"/>
      <c r="P1877" s="14"/>
      <c r="Q1877" s="2"/>
      <c r="R1877" s="2"/>
      <c r="S1877" s="4"/>
      <c r="T1877" s="62"/>
    </row>
    <row r="1878" spans="1:20" x14ac:dyDescent="0.15">
      <c r="A1878" s="60"/>
      <c r="B1878" s="13"/>
      <c r="C1878" s="2"/>
      <c r="D1878" s="2"/>
      <c r="E1878" s="11"/>
      <c r="F1878" s="12"/>
      <c r="G1878" s="12"/>
      <c r="H1878" s="12"/>
      <c r="I1878" s="12"/>
      <c r="J1878" s="11"/>
      <c r="K1878" s="62"/>
      <c r="L1878" s="3"/>
      <c r="M1878" s="14"/>
      <c r="N1878" s="10"/>
      <c r="O1878" s="10"/>
      <c r="P1878" s="14"/>
      <c r="Q1878" s="2"/>
      <c r="R1878" s="2"/>
      <c r="S1878" s="4"/>
      <c r="T1878" s="62"/>
    </row>
    <row r="1879" spans="1:20" x14ac:dyDescent="0.15">
      <c r="A1879" s="60"/>
      <c r="B1879" s="13"/>
      <c r="C1879" s="2"/>
      <c r="D1879" s="2"/>
      <c r="E1879" s="11"/>
      <c r="F1879" s="12"/>
      <c r="G1879" s="12"/>
      <c r="H1879" s="12"/>
      <c r="I1879" s="12"/>
      <c r="J1879" s="11"/>
      <c r="K1879" s="62"/>
      <c r="L1879" s="3"/>
      <c r="M1879" s="14"/>
      <c r="N1879" s="10"/>
      <c r="O1879" s="10"/>
      <c r="P1879" s="14"/>
      <c r="Q1879" s="2"/>
      <c r="R1879" s="2"/>
      <c r="S1879" s="4"/>
      <c r="T1879" s="62"/>
    </row>
    <row r="1880" spans="1:20" x14ac:dyDescent="0.15">
      <c r="A1880" s="60"/>
      <c r="B1880" s="13"/>
      <c r="C1880" s="2"/>
      <c r="D1880" s="2"/>
      <c r="E1880" s="11"/>
      <c r="F1880" s="12"/>
      <c r="G1880" s="12"/>
      <c r="H1880" s="12"/>
      <c r="I1880" s="12"/>
      <c r="J1880" s="11"/>
      <c r="K1880" s="62"/>
      <c r="L1880" s="3"/>
      <c r="M1880" s="14"/>
      <c r="N1880" s="10"/>
      <c r="O1880" s="10"/>
      <c r="P1880" s="14"/>
      <c r="Q1880" s="2"/>
      <c r="R1880" s="2"/>
      <c r="S1880" s="4"/>
      <c r="T1880" s="62"/>
    </row>
    <row r="1881" spans="1:20" x14ac:dyDescent="0.15">
      <c r="A1881" s="60"/>
      <c r="B1881" s="13"/>
      <c r="C1881" s="2"/>
      <c r="D1881" s="2"/>
      <c r="E1881" s="11"/>
      <c r="F1881" s="12"/>
      <c r="G1881" s="12"/>
      <c r="H1881" s="12"/>
      <c r="I1881" s="12"/>
      <c r="J1881" s="11"/>
      <c r="K1881" s="62"/>
      <c r="L1881" s="3"/>
      <c r="M1881" s="14"/>
      <c r="N1881" s="10"/>
      <c r="O1881" s="10"/>
      <c r="P1881" s="14"/>
      <c r="Q1881" s="2"/>
      <c r="R1881" s="2"/>
      <c r="S1881" s="4"/>
      <c r="T1881" s="62"/>
    </row>
    <row r="1882" spans="1:20" x14ac:dyDescent="0.15">
      <c r="A1882" s="60"/>
      <c r="B1882" s="13"/>
      <c r="C1882" s="2"/>
      <c r="D1882" s="2"/>
      <c r="E1882" s="11"/>
      <c r="F1882" s="12"/>
      <c r="G1882" s="12"/>
      <c r="H1882" s="12"/>
      <c r="I1882" s="12"/>
      <c r="J1882" s="11"/>
      <c r="K1882" s="62"/>
      <c r="L1882" s="3"/>
      <c r="M1882" s="14"/>
      <c r="N1882" s="10"/>
      <c r="O1882" s="10"/>
      <c r="P1882" s="14"/>
      <c r="Q1882" s="2"/>
      <c r="R1882" s="2"/>
      <c r="S1882" s="4"/>
      <c r="T1882" s="62"/>
    </row>
    <row r="1883" spans="1:20" x14ac:dyDescent="0.15">
      <c r="A1883" s="60"/>
      <c r="B1883" s="13"/>
      <c r="C1883" s="2"/>
      <c r="D1883" s="2"/>
      <c r="E1883" s="11"/>
      <c r="F1883" s="12"/>
      <c r="G1883" s="12"/>
      <c r="H1883" s="12"/>
      <c r="I1883" s="12"/>
      <c r="J1883" s="11"/>
      <c r="K1883" s="62"/>
      <c r="L1883" s="3"/>
      <c r="M1883" s="14"/>
      <c r="N1883" s="10"/>
      <c r="O1883" s="10"/>
      <c r="P1883" s="14"/>
      <c r="Q1883" s="2"/>
      <c r="R1883" s="2"/>
      <c r="S1883" s="4"/>
      <c r="T1883" s="62"/>
    </row>
    <row r="1884" spans="1:20" x14ac:dyDescent="0.15">
      <c r="A1884" s="60"/>
      <c r="B1884" s="13"/>
      <c r="C1884" s="2"/>
      <c r="D1884" s="2"/>
      <c r="E1884" s="11"/>
      <c r="F1884" s="12"/>
      <c r="G1884" s="12"/>
      <c r="H1884" s="12"/>
      <c r="I1884" s="12"/>
      <c r="J1884" s="11"/>
      <c r="K1884" s="62"/>
      <c r="L1884" s="3"/>
      <c r="M1884" s="14"/>
      <c r="N1884" s="10"/>
      <c r="O1884" s="10"/>
      <c r="P1884" s="14"/>
      <c r="Q1884" s="2"/>
      <c r="R1884" s="2"/>
      <c r="S1884" s="4"/>
      <c r="T1884" s="62"/>
    </row>
    <row r="1885" spans="1:20" x14ac:dyDescent="0.15">
      <c r="A1885" s="60"/>
      <c r="B1885" s="13"/>
      <c r="C1885" s="2"/>
      <c r="D1885" s="2"/>
      <c r="E1885" s="11"/>
      <c r="F1885" s="12"/>
      <c r="G1885" s="12"/>
      <c r="H1885" s="12"/>
      <c r="I1885" s="12"/>
      <c r="J1885" s="11"/>
      <c r="K1885" s="62"/>
      <c r="L1885" s="3"/>
      <c r="M1885" s="14"/>
      <c r="N1885" s="10"/>
      <c r="O1885" s="10"/>
      <c r="P1885" s="14"/>
      <c r="Q1885" s="2"/>
      <c r="R1885" s="2"/>
      <c r="S1885" s="4"/>
      <c r="T1885" s="62"/>
    </row>
    <row r="1886" spans="1:20" x14ac:dyDescent="0.15">
      <c r="A1886" s="60"/>
      <c r="B1886" s="13"/>
      <c r="C1886" s="2"/>
      <c r="D1886" s="2"/>
      <c r="E1886" s="11"/>
      <c r="F1886" s="12"/>
      <c r="G1886" s="12"/>
      <c r="H1886" s="12"/>
      <c r="I1886" s="12"/>
      <c r="J1886" s="11"/>
      <c r="K1886" s="62"/>
      <c r="L1886" s="3"/>
      <c r="M1886" s="14"/>
      <c r="N1886" s="10"/>
      <c r="O1886" s="10"/>
      <c r="P1886" s="14"/>
      <c r="Q1886" s="2"/>
      <c r="R1886" s="2"/>
      <c r="S1886" s="4"/>
      <c r="T1886" s="62"/>
    </row>
    <row r="1887" spans="1:20" x14ac:dyDescent="0.15">
      <c r="A1887" s="60"/>
      <c r="B1887" s="13"/>
      <c r="C1887" s="2"/>
      <c r="D1887" s="2"/>
      <c r="E1887" s="11"/>
      <c r="F1887" s="12"/>
      <c r="G1887" s="12"/>
      <c r="H1887" s="12"/>
      <c r="I1887" s="12"/>
      <c r="J1887" s="11"/>
      <c r="K1887" s="62"/>
      <c r="L1887" s="3"/>
      <c r="M1887" s="14"/>
      <c r="N1887" s="10"/>
      <c r="O1887" s="10"/>
      <c r="P1887" s="14"/>
      <c r="Q1887" s="2"/>
      <c r="R1887" s="2"/>
      <c r="S1887" s="4"/>
      <c r="T1887" s="62"/>
    </row>
    <row r="1888" spans="1:20" x14ac:dyDescent="0.15">
      <c r="A1888" s="60"/>
      <c r="B1888" s="13"/>
      <c r="C1888" s="2"/>
      <c r="D1888" s="2"/>
      <c r="E1888" s="11"/>
      <c r="F1888" s="12"/>
      <c r="G1888" s="12"/>
      <c r="H1888" s="12"/>
      <c r="I1888" s="12"/>
      <c r="J1888" s="11"/>
      <c r="K1888" s="62"/>
      <c r="L1888" s="3"/>
      <c r="M1888" s="14"/>
      <c r="N1888" s="10"/>
      <c r="O1888" s="10"/>
      <c r="P1888" s="14"/>
      <c r="Q1888" s="2"/>
      <c r="R1888" s="2"/>
      <c r="S1888" s="4"/>
      <c r="T1888" s="62"/>
    </row>
    <row r="1889" spans="1:20" x14ac:dyDescent="0.15">
      <c r="A1889" s="60"/>
      <c r="B1889" s="13"/>
      <c r="C1889" s="2"/>
      <c r="D1889" s="2"/>
      <c r="E1889" s="11"/>
      <c r="F1889" s="12"/>
      <c r="G1889" s="12"/>
      <c r="H1889" s="12"/>
      <c r="I1889" s="12"/>
      <c r="J1889" s="11"/>
      <c r="K1889" s="62"/>
      <c r="L1889" s="3"/>
      <c r="M1889" s="14"/>
      <c r="N1889" s="10"/>
      <c r="O1889" s="10"/>
      <c r="P1889" s="14"/>
      <c r="Q1889" s="2"/>
      <c r="R1889" s="2"/>
      <c r="S1889" s="4"/>
      <c r="T1889" s="62"/>
    </row>
    <row r="1890" spans="1:20" x14ac:dyDescent="0.15">
      <c r="A1890" s="60"/>
      <c r="B1890" s="13"/>
      <c r="C1890" s="2"/>
      <c r="D1890" s="2"/>
      <c r="E1890" s="11"/>
      <c r="F1890" s="12"/>
      <c r="G1890" s="12"/>
      <c r="H1890" s="12"/>
      <c r="I1890" s="12"/>
      <c r="J1890" s="11"/>
      <c r="K1890" s="62"/>
      <c r="L1890" s="3"/>
      <c r="M1890" s="14"/>
      <c r="N1890" s="10"/>
      <c r="O1890" s="10"/>
      <c r="P1890" s="14"/>
      <c r="Q1890" s="2"/>
      <c r="R1890" s="2"/>
      <c r="S1890" s="4"/>
      <c r="T1890" s="62"/>
    </row>
    <row r="1891" spans="1:20" x14ac:dyDescent="0.15">
      <c r="A1891" s="60"/>
      <c r="B1891" s="13"/>
      <c r="C1891" s="2"/>
      <c r="D1891" s="2"/>
      <c r="E1891" s="11"/>
      <c r="F1891" s="12"/>
      <c r="G1891" s="12"/>
      <c r="H1891" s="12"/>
      <c r="I1891" s="12"/>
      <c r="J1891" s="11"/>
      <c r="K1891" s="62"/>
      <c r="L1891" s="3"/>
      <c r="M1891" s="14"/>
      <c r="N1891" s="10"/>
      <c r="O1891" s="10"/>
      <c r="P1891" s="14"/>
      <c r="Q1891" s="2"/>
      <c r="R1891" s="2"/>
      <c r="S1891" s="4"/>
      <c r="T1891" s="62"/>
    </row>
    <row r="1892" spans="1:20" x14ac:dyDescent="0.15">
      <c r="A1892" s="60"/>
      <c r="B1892" s="13"/>
      <c r="C1892" s="2"/>
      <c r="D1892" s="2"/>
      <c r="E1892" s="11"/>
      <c r="F1892" s="12"/>
      <c r="G1892" s="12"/>
      <c r="H1892" s="12"/>
      <c r="I1892" s="12"/>
      <c r="J1892" s="11"/>
      <c r="K1892" s="62"/>
      <c r="L1892" s="3"/>
      <c r="M1892" s="14"/>
      <c r="N1892" s="10"/>
      <c r="O1892" s="10"/>
      <c r="P1892" s="14"/>
      <c r="Q1892" s="2"/>
      <c r="R1892" s="2"/>
      <c r="S1892" s="4"/>
      <c r="T1892" s="62"/>
    </row>
    <row r="1893" spans="1:20" x14ac:dyDescent="0.15">
      <c r="A1893" s="60"/>
      <c r="B1893" s="13"/>
      <c r="C1893" s="2"/>
      <c r="D1893" s="2"/>
      <c r="E1893" s="11"/>
      <c r="F1893" s="12"/>
      <c r="G1893" s="12"/>
      <c r="H1893" s="12"/>
      <c r="I1893" s="12"/>
      <c r="J1893" s="11"/>
      <c r="K1893" s="62"/>
      <c r="L1893" s="3"/>
      <c r="M1893" s="14"/>
      <c r="N1893" s="10"/>
      <c r="O1893" s="10"/>
      <c r="P1893" s="14"/>
      <c r="Q1893" s="2"/>
      <c r="R1893" s="2"/>
      <c r="S1893" s="4"/>
      <c r="T1893" s="62"/>
    </row>
    <row r="1894" spans="1:20" x14ac:dyDescent="0.15">
      <c r="A1894" s="60"/>
      <c r="B1894" s="13"/>
      <c r="C1894" s="2"/>
      <c r="D1894" s="2"/>
      <c r="E1894" s="11"/>
      <c r="F1894" s="12"/>
      <c r="G1894" s="12"/>
      <c r="H1894" s="12"/>
      <c r="I1894" s="12"/>
      <c r="J1894" s="11"/>
      <c r="K1894" s="62"/>
      <c r="L1894" s="3"/>
      <c r="M1894" s="14"/>
      <c r="N1894" s="10"/>
      <c r="O1894" s="10"/>
      <c r="P1894" s="14"/>
      <c r="Q1894" s="2"/>
      <c r="R1894" s="2"/>
      <c r="S1894" s="4"/>
      <c r="T1894" s="62"/>
    </row>
    <row r="1895" spans="1:20" x14ac:dyDescent="0.15">
      <c r="A1895" s="60"/>
      <c r="B1895" s="13"/>
      <c r="C1895" s="2"/>
      <c r="D1895" s="2"/>
      <c r="E1895" s="11"/>
      <c r="F1895" s="12"/>
      <c r="G1895" s="12"/>
      <c r="H1895" s="12"/>
      <c r="I1895" s="12"/>
      <c r="J1895" s="11"/>
      <c r="K1895" s="62"/>
      <c r="L1895" s="3"/>
      <c r="M1895" s="14"/>
      <c r="N1895" s="10"/>
      <c r="O1895" s="10"/>
      <c r="P1895" s="14"/>
      <c r="Q1895" s="2"/>
      <c r="R1895" s="2"/>
      <c r="S1895" s="4"/>
      <c r="T1895" s="62"/>
    </row>
    <row r="1896" spans="1:20" x14ac:dyDescent="0.15">
      <c r="A1896" s="60"/>
      <c r="B1896" s="13"/>
      <c r="C1896" s="2"/>
      <c r="D1896" s="2"/>
      <c r="E1896" s="11"/>
      <c r="F1896" s="12"/>
      <c r="G1896" s="12"/>
      <c r="H1896" s="12"/>
      <c r="I1896" s="12"/>
      <c r="J1896" s="11"/>
      <c r="K1896" s="62"/>
      <c r="L1896" s="3"/>
      <c r="M1896" s="14"/>
      <c r="N1896" s="10"/>
      <c r="O1896" s="10"/>
      <c r="P1896" s="14"/>
      <c r="Q1896" s="2"/>
      <c r="R1896" s="2"/>
      <c r="S1896" s="4"/>
      <c r="T1896" s="62"/>
    </row>
    <row r="1897" spans="1:20" x14ac:dyDescent="0.15">
      <c r="A1897" s="60"/>
      <c r="B1897" s="13"/>
      <c r="C1897" s="2"/>
      <c r="D1897" s="2"/>
      <c r="E1897" s="11"/>
      <c r="F1897" s="12"/>
      <c r="G1897" s="12"/>
      <c r="H1897" s="12"/>
      <c r="I1897" s="12"/>
      <c r="J1897" s="11"/>
      <c r="K1897" s="62"/>
      <c r="L1897" s="3"/>
      <c r="M1897" s="14"/>
      <c r="N1897" s="10"/>
      <c r="O1897" s="10"/>
      <c r="P1897" s="14"/>
      <c r="Q1897" s="2"/>
      <c r="R1897" s="2"/>
      <c r="S1897" s="4"/>
      <c r="T1897" s="62"/>
    </row>
    <row r="1898" spans="1:20" x14ac:dyDescent="0.15">
      <c r="A1898" s="60"/>
      <c r="B1898" s="13"/>
      <c r="C1898" s="2"/>
      <c r="D1898" s="2"/>
      <c r="E1898" s="11"/>
      <c r="F1898" s="12"/>
      <c r="G1898" s="12"/>
      <c r="H1898" s="12"/>
      <c r="I1898" s="12"/>
      <c r="J1898" s="11"/>
      <c r="K1898" s="62"/>
      <c r="L1898" s="3"/>
      <c r="M1898" s="14"/>
      <c r="N1898" s="10"/>
      <c r="O1898" s="10"/>
      <c r="P1898" s="14"/>
      <c r="Q1898" s="2"/>
      <c r="R1898" s="2"/>
      <c r="S1898" s="4"/>
      <c r="T1898" s="62"/>
    </row>
    <row r="1899" spans="1:20" x14ac:dyDescent="0.15">
      <c r="A1899" s="60"/>
      <c r="B1899" s="13"/>
      <c r="C1899" s="2"/>
      <c r="D1899" s="2"/>
      <c r="E1899" s="11"/>
      <c r="F1899" s="12"/>
      <c r="G1899" s="12"/>
      <c r="H1899" s="12"/>
      <c r="I1899" s="12"/>
      <c r="J1899" s="11"/>
      <c r="K1899" s="62"/>
      <c r="L1899" s="3"/>
      <c r="M1899" s="14"/>
      <c r="N1899" s="10"/>
      <c r="O1899" s="10"/>
      <c r="P1899" s="14"/>
      <c r="Q1899" s="2"/>
      <c r="R1899" s="2"/>
      <c r="S1899" s="4"/>
      <c r="T1899" s="62"/>
    </row>
    <row r="1900" spans="1:20" x14ac:dyDescent="0.15">
      <c r="A1900" s="60"/>
      <c r="B1900" s="13"/>
      <c r="C1900" s="2"/>
      <c r="D1900" s="2"/>
      <c r="E1900" s="11"/>
      <c r="F1900" s="12"/>
      <c r="G1900" s="12"/>
      <c r="H1900" s="12"/>
      <c r="I1900" s="12"/>
      <c r="J1900" s="11"/>
      <c r="K1900" s="62"/>
      <c r="L1900" s="3"/>
      <c r="M1900" s="14"/>
      <c r="N1900" s="10"/>
      <c r="O1900" s="10"/>
      <c r="P1900" s="14"/>
      <c r="Q1900" s="2"/>
      <c r="R1900" s="2"/>
      <c r="S1900" s="4"/>
      <c r="T1900" s="62"/>
    </row>
    <row r="1901" spans="1:20" x14ac:dyDescent="0.15">
      <c r="A1901" s="60"/>
      <c r="B1901" s="13"/>
      <c r="C1901" s="2"/>
      <c r="D1901" s="2"/>
      <c r="E1901" s="11"/>
      <c r="F1901" s="12"/>
      <c r="G1901" s="12"/>
      <c r="H1901" s="12"/>
      <c r="I1901" s="12"/>
      <c r="J1901" s="11"/>
      <c r="K1901" s="62"/>
      <c r="L1901" s="3"/>
      <c r="M1901" s="14"/>
      <c r="N1901" s="10"/>
      <c r="O1901" s="10"/>
      <c r="P1901" s="14"/>
      <c r="Q1901" s="2"/>
      <c r="R1901" s="2"/>
      <c r="S1901" s="4"/>
      <c r="T1901" s="62"/>
    </row>
    <row r="1902" spans="1:20" x14ac:dyDescent="0.15">
      <c r="A1902" s="60"/>
      <c r="B1902" s="13"/>
      <c r="C1902" s="2"/>
      <c r="D1902" s="2"/>
      <c r="E1902" s="11"/>
      <c r="F1902" s="12"/>
      <c r="G1902" s="12"/>
      <c r="H1902" s="12"/>
      <c r="I1902" s="12"/>
      <c r="J1902" s="11"/>
      <c r="K1902" s="62"/>
      <c r="L1902" s="3"/>
      <c r="M1902" s="14"/>
      <c r="N1902" s="10"/>
      <c r="O1902" s="10"/>
      <c r="P1902" s="14"/>
      <c r="Q1902" s="2"/>
      <c r="R1902" s="2"/>
      <c r="S1902" s="4"/>
      <c r="T1902" s="62"/>
    </row>
    <row r="1903" spans="1:20" x14ac:dyDescent="0.15">
      <c r="A1903" s="60"/>
      <c r="B1903" s="13"/>
      <c r="C1903" s="2"/>
      <c r="D1903" s="2"/>
      <c r="E1903" s="11"/>
      <c r="F1903" s="12"/>
      <c r="G1903" s="12"/>
      <c r="H1903" s="12"/>
      <c r="I1903" s="12"/>
      <c r="J1903" s="11"/>
      <c r="K1903" s="62"/>
      <c r="L1903" s="3"/>
      <c r="M1903" s="14"/>
      <c r="N1903" s="10"/>
      <c r="O1903" s="10"/>
      <c r="P1903" s="14"/>
      <c r="Q1903" s="2"/>
      <c r="R1903" s="2"/>
      <c r="S1903" s="4"/>
      <c r="T1903" s="62"/>
    </row>
    <row r="1904" spans="1:20" x14ac:dyDescent="0.15">
      <c r="A1904" s="60"/>
      <c r="B1904" s="13"/>
      <c r="C1904" s="2"/>
      <c r="D1904" s="2"/>
      <c r="E1904" s="11"/>
      <c r="F1904" s="12"/>
      <c r="G1904" s="12"/>
      <c r="H1904" s="12"/>
      <c r="I1904" s="12"/>
      <c r="J1904" s="11"/>
      <c r="K1904" s="62"/>
      <c r="L1904" s="3"/>
      <c r="M1904" s="14"/>
      <c r="N1904" s="10"/>
      <c r="O1904" s="10"/>
      <c r="P1904" s="14"/>
      <c r="Q1904" s="2"/>
      <c r="R1904" s="2"/>
      <c r="S1904" s="4"/>
      <c r="T1904" s="62"/>
    </row>
    <row r="1905" spans="1:20" x14ac:dyDescent="0.15">
      <c r="A1905" s="60"/>
      <c r="B1905" s="13"/>
      <c r="C1905" s="2"/>
      <c r="D1905" s="2"/>
      <c r="E1905" s="11"/>
      <c r="F1905" s="12"/>
      <c r="G1905" s="12"/>
      <c r="H1905" s="12"/>
      <c r="I1905" s="12"/>
      <c r="J1905" s="11"/>
      <c r="K1905" s="62"/>
      <c r="L1905" s="3"/>
      <c r="M1905" s="14"/>
      <c r="N1905" s="10"/>
      <c r="O1905" s="10"/>
      <c r="P1905" s="14"/>
      <c r="Q1905" s="2"/>
      <c r="R1905" s="2"/>
      <c r="S1905" s="4"/>
      <c r="T1905" s="62"/>
    </row>
    <row r="1906" spans="1:20" x14ac:dyDescent="0.15">
      <c r="A1906" s="60"/>
      <c r="B1906" s="13"/>
      <c r="C1906" s="2"/>
      <c r="D1906" s="2"/>
      <c r="E1906" s="11"/>
      <c r="F1906" s="12"/>
      <c r="G1906" s="12"/>
      <c r="H1906" s="12"/>
      <c r="I1906" s="12"/>
      <c r="J1906" s="11"/>
      <c r="K1906" s="62"/>
      <c r="L1906" s="3"/>
      <c r="M1906" s="14"/>
      <c r="N1906" s="10"/>
      <c r="O1906" s="10"/>
      <c r="P1906" s="14"/>
      <c r="Q1906" s="2"/>
      <c r="R1906" s="2"/>
      <c r="S1906" s="4"/>
      <c r="T1906" s="62"/>
    </row>
    <row r="1907" spans="1:20" x14ac:dyDescent="0.15">
      <c r="A1907" s="60"/>
      <c r="B1907" s="13"/>
      <c r="C1907" s="2"/>
      <c r="D1907" s="2"/>
      <c r="E1907" s="11"/>
      <c r="F1907" s="12"/>
      <c r="G1907" s="12"/>
      <c r="H1907" s="12"/>
      <c r="I1907" s="12"/>
      <c r="J1907" s="11"/>
      <c r="K1907" s="62"/>
      <c r="L1907" s="3"/>
      <c r="M1907" s="14"/>
      <c r="N1907" s="10"/>
      <c r="O1907" s="10"/>
      <c r="P1907" s="14"/>
      <c r="Q1907" s="2"/>
      <c r="R1907" s="2"/>
      <c r="S1907" s="4"/>
      <c r="T1907" s="62"/>
    </row>
    <row r="1908" spans="1:20" x14ac:dyDescent="0.15">
      <c r="A1908" s="60"/>
      <c r="B1908" s="13"/>
      <c r="C1908" s="2"/>
      <c r="D1908" s="2"/>
      <c r="E1908" s="11"/>
      <c r="F1908" s="12"/>
      <c r="G1908" s="12"/>
      <c r="H1908" s="12"/>
      <c r="I1908" s="12"/>
      <c r="J1908" s="11"/>
      <c r="K1908" s="62"/>
      <c r="L1908" s="3"/>
      <c r="M1908" s="14"/>
      <c r="N1908" s="10"/>
      <c r="O1908" s="10"/>
      <c r="P1908" s="14"/>
      <c r="Q1908" s="2"/>
      <c r="R1908" s="2"/>
      <c r="S1908" s="4"/>
      <c r="T1908" s="62"/>
    </row>
    <row r="1909" spans="1:20" x14ac:dyDescent="0.15">
      <c r="A1909" s="60"/>
      <c r="B1909" s="13"/>
      <c r="C1909" s="2"/>
      <c r="D1909" s="2"/>
      <c r="E1909" s="11"/>
      <c r="F1909" s="12"/>
      <c r="G1909" s="12"/>
      <c r="H1909" s="12"/>
      <c r="I1909" s="12"/>
      <c r="J1909" s="11"/>
      <c r="K1909" s="62"/>
      <c r="L1909" s="3"/>
      <c r="M1909" s="14"/>
      <c r="N1909" s="10"/>
      <c r="O1909" s="10"/>
      <c r="P1909" s="14"/>
      <c r="Q1909" s="2"/>
      <c r="R1909" s="2"/>
      <c r="S1909" s="4"/>
      <c r="T1909" s="62"/>
    </row>
    <row r="1910" spans="1:20" x14ac:dyDescent="0.15">
      <c r="A1910" s="60"/>
      <c r="B1910" s="13"/>
      <c r="C1910" s="2"/>
      <c r="D1910" s="2"/>
      <c r="E1910" s="11"/>
      <c r="F1910" s="12"/>
      <c r="G1910" s="12"/>
      <c r="H1910" s="12"/>
      <c r="I1910" s="12"/>
      <c r="J1910" s="11"/>
      <c r="K1910" s="62"/>
      <c r="L1910" s="3"/>
      <c r="M1910" s="14"/>
      <c r="N1910" s="10"/>
      <c r="O1910" s="10"/>
      <c r="P1910" s="14"/>
      <c r="Q1910" s="2"/>
      <c r="R1910" s="2"/>
      <c r="S1910" s="4"/>
      <c r="T1910" s="62"/>
    </row>
    <row r="1911" spans="1:20" x14ac:dyDescent="0.15">
      <c r="A1911" s="60"/>
      <c r="B1911" s="13"/>
      <c r="C1911" s="2"/>
      <c r="D1911" s="2"/>
      <c r="E1911" s="11"/>
      <c r="F1911" s="12"/>
      <c r="G1911" s="12"/>
      <c r="H1911" s="12"/>
      <c r="I1911" s="12"/>
      <c r="J1911" s="11"/>
      <c r="K1911" s="62"/>
      <c r="L1911" s="3"/>
      <c r="M1911" s="14"/>
      <c r="N1911" s="10"/>
      <c r="O1911" s="10"/>
      <c r="P1911" s="14"/>
      <c r="Q1911" s="2"/>
      <c r="R1911" s="2"/>
      <c r="S1911" s="4"/>
      <c r="T1911" s="62"/>
    </row>
    <row r="1912" spans="1:20" x14ac:dyDescent="0.15">
      <c r="A1912" s="60"/>
      <c r="B1912" s="13"/>
      <c r="C1912" s="2"/>
      <c r="D1912" s="2"/>
      <c r="E1912" s="11"/>
      <c r="F1912" s="12"/>
      <c r="G1912" s="12"/>
      <c r="H1912" s="12"/>
      <c r="I1912" s="12"/>
      <c r="J1912" s="11"/>
      <c r="K1912" s="62"/>
      <c r="L1912" s="3"/>
      <c r="M1912" s="14"/>
      <c r="N1912" s="10"/>
      <c r="O1912" s="10"/>
      <c r="P1912" s="14"/>
      <c r="Q1912" s="2"/>
      <c r="R1912" s="2"/>
      <c r="S1912" s="4"/>
      <c r="T1912" s="62"/>
    </row>
    <row r="1913" spans="1:20" x14ac:dyDescent="0.15">
      <c r="A1913" s="60"/>
      <c r="B1913" s="13"/>
      <c r="C1913" s="2"/>
      <c r="D1913" s="2"/>
      <c r="E1913" s="11"/>
      <c r="F1913" s="12"/>
      <c r="G1913" s="12"/>
      <c r="H1913" s="12"/>
      <c r="I1913" s="12"/>
      <c r="J1913" s="11"/>
      <c r="K1913" s="62"/>
      <c r="L1913" s="3"/>
      <c r="M1913" s="14"/>
      <c r="N1913" s="10"/>
      <c r="O1913" s="10"/>
      <c r="P1913" s="14"/>
      <c r="Q1913" s="2"/>
      <c r="R1913" s="2"/>
      <c r="S1913" s="4"/>
      <c r="T1913" s="62"/>
    </row>
    <row r="1914" spans="1:20" x14ac:dyDescent="0.15">
      <c r="A1914" s="60"/>
      <c r="B1914" s="13"/>
      <c r="C1914" s="2"/>
      <c r="D1914" s="2"/>
      <c r="E1914" s="11"/>
      <c r="F1914" s="12"/>
      <c r="G1914" s="12"/>
      <c r="H1914" s="12"/>
      <c r="I1914" s="12"/>
      <c r="J1914" s="11"/>
      <c r="K1914" s="62"/>
      <c r="L1914" s="3"/>
      <c r="M1914" s="14"/>
      <c r="N1914" s="10"/>
      <c r="O1914" s="10"/>
      <c r="P1914" s="14"/>
      <c r="Q1914" s="2"/>
      <c r="R1914" s="2"/>
      <c r="S1914" s="4"/>
      <c r="T1914" s="62"/>
    </row>
    <row r="1915" spans="1:20" x14ac:dyDescent="0.15">
      <c r="A1915" s="60"/>
      <c r="B1915" s="13"/>
      <c r="C1915" s="2"/>
      <c r="D1915" s="2"/>
      <c r="E1915" s="11"/>
      <c r="F1915" s="12"/>
      <c r="G1915" s="12"/>
      <c r="H1915" s="12"/>
      <c r="I1915" s="12"/>
      <c r="J1915" s="11"/>
      <c r="K1915" s="62"/>
      <c r="L1915" s="3"/>
      <c r="M1915" s="14"/>
      <c r="N1915" s="10"/>
      <c r="O1915" s="10"/>
      <c r="P1915" s="14"/>
      <c r="Q1915" s="2"/>
      <c r="R1915" s="2"/>
      <c r="S1915" s="4"/>
      <c r="T1915" s="62"/>
    </row>
    <row r="1916" spans="1:20" x14ac:dyDescent="0.15">
      <c r="A1916" s="60"/>
      <c r="B1916" s="13"/>
      <c r="C1916" s="2"/>
      <c r="D1916" s="2"/>
      <c r="E1916" s="11"/>
      <c r="F1916" s="12"/>
      <c r="G1916" s="12"/>
      <c r="H1916" s="12"/>
      <c r="I1916" s="12"/>
      <c r="J1916" s="11"/>
      <c r="K1916" s="62"/>
      <c r="L1916" s="3"/>
      <c r="M1916" s="14"/>
      <c r="N1916" s="10"/>
      <c r="O1916" s="10"/>
      <c r="P1916" s="14"/>
      <c r="Q1916" s="2"/>
      <c r="R1916" s="2"/>
      <c r="S1916" s="4"/>
      <c r="T1916" s="62"/>
    </row>
    <row r="1917" spans="1:20" x14ac:dyDescent="0.15">
      <c r="A1917" s="60"/>
      <c r="B1917" s="13"/>
      <c r="C1917" s="2"/>
      <c r="D1917" s="2"/>
      <c r="E1917" s="11"/>
      <c r="F1917" s="12"/>
      <c r="G1917" s="12"/>
      <c r="H1917" s="12"/>
      <c r="I1917" s="12"/>
      <c r="J1917" s="11"/>
      <c r="K1917" s="62"/>
      <c r="L1917" s="3"/>
      <c r="M1917" s="14"/>
      <c r="N1917" s="10"/>
      <c r="O1917" s="10"/>
      <c r="P1917" s="14"/>
      <c r="Q1917" s="2"/>
      <c r="R1917" s="2"/>
      <c r="S1917" s="4"/>
      <c r="T1917" s="62"/>
    </row>
    <row r="1918" spans="1:20" x14ac:dyDescent="0.15">
      <c r="A1918" s="60"/>
      <c r="B1918" s="13"/>
      <c r="C1918" s="2"/>
      <c r="D1918" s="2"/>
      <c r="E1918" s="11"/>
      <c r="F1918" s="12"/>
      <c r="G1918" s="12"/>
      <c r="H1918" s="12"/>
      <c r="I1918" s="12"/>
      <c r="J1918" s="11"/>
      <c r="K1918" s="62"/>
      <c r="L1918" s="3"/>
      <c r="M1918" s="14"/>
      <c r="N1918" s="10"/>
      <c r="O1918" s="10"/>
      <c r="P1918" s="14"/>
      <c r="Q1918" s="2"/>
      <c r="R1918" s="2"/>
      <c r="S1918" s="4"/>
      <c r="T1918" s="62"/>
    </row>
    <row r="1919" spans="1:20" x14ac:dyDescent="0.15">
      <c r="A1919" s="60"/>
      <c r="B1919" s="13"/>
      <c r="C1919" s="2"/>
      <c r="D1919" s="2"/>
      <c r="E1919" s="11"/>
      <c r="F1919" s="12"/>
      <c r="G1919" s="12"/>
      <c r="H1919" s="12"/>
      <c r="I1919" s="12"/>
      <c r="J1919" s="11"/>
      <c r="K1919" s="62"/>
      <c r="L1919" s="3"/>
      <c r="M1919" s="14"/>
      <c r="N1919" s="10"/>
      <c r="O1919" s="10"/>
      <c r="P1919" s="14"/>
      <c r="Q1919" s="2"/>
      <c r="R1919" s="2"/>
      <c r="S1919" s="4"/>
      <c r="T1919" s="62"/>
    </row>
    <row r="1920" spans="1:20" x14ac:dyDescent="0.15">
      <c r="A1920" s="60"/>
      <c r="B1920" s="13"/>
      <c r="C1920" s="2"/>
      <c r="D1920" s="2"/>
      <c r="E1920" s="11"/>
      <c r="F1920" s="12"/>
      <c r="G1920" s="12"/>
      <c r="H1920" s="12"/>
      <c r="I1920" s="12"/>
      <c r="J1920" s="11"/>
      <c r="K1920" s="62"/>
      <c r="L1920" s="3"/>
      <c r="M1920" s="14"/>
      <c r="N1920" s="10"/>
      <c r="O1920" s="10"/>
      <c r="P1920" s="14"/>
      <c r="Q1920" s="2"/>
      <c r="R1920" s="2"/>
      <c r="S1920" s="4"/>
      <c r="T1920" s="62"/>
    </row>
    <row r="1921" spans="1:20" x14ac:dyDescent="0.15">
      <c r="A1921" s="60"/>
      <c r="B1921" s="13"/>
      <c r="C1921" s="2"/>
      <c r="D1921" s="2"/>
      <c r="E1921" s="11"/>
      <c r="F1921" s="12"/>
      <c r="G1921" s="12"/>
      <c r="H1921" s="12"/>
      <c r="I1921" s="12"/>
      <c r="J1921" s="11"/>
      <c r="K1921" s="62"/>
      <c r="L1921" s="3"/>
      <c r="M1921" s="14"/>
      <c r="N1921" s="10"/>
      <c r="O1921" s="10"/>
      <c r="P1921" s="14"/>
      <c r="Q1921" s="2"/>
      <c r="R1921" s="2"/>
      <c r="S1921" s="4"/>
      <c r="T1921" s="62"/>
    </row>
    <row r="1922" spans="1:20" x14ac:dyDescent="0.15">
      <c r="A1922" s="60"/>
      <c r="B1922" s="13"/>
      <c r="C1922" s="2"/>
      <c r="D1922" s="2"/>
      <c r="E1922" s="11"/>
      <c r="F1922" s="12"/>
      <c r="G1922" s="12"/>
      <c r="H1922" s="12"/>
      <c r="I1922" s="12"/>
      <c r="J1922" s="11"/>
      <c r="K1922" s="62"/>
      <c r="L1922" s="3"/>
      <c r="M1922" s="14"/>
      <c r="N1922" s="10"/>
      <c r="O1922" s="10"/>
      <c r="P1922" s="14"/>
      <c r="Q1922" s="2"/>
      <c r="R1922" s="2"/>
      <c r="S1922" s="4"/>
      <c r="T1922" s="62"/>
    </row>
    <row r="1923" spans="1:20" x14ac:dyDescent="0.15">
      <c r="A1923" s="60"/>
      <c r="B1923" s="13"/>
      <c r="C1923" s="2"/>
      <c r="D1923" s="2"/>
      <c r="E1923" s="11"/>
      <c r="F1923" s="12"/>
      <c r="G1923" s="12"/>
      <c r="H1923" s="12"/>
      <c r="I1923" s="12"/>
      <c r="J1923" s="11"/>
      <c r="K1923" s="62"/>
      <c r="L1923" s="3"/>
      <c r="M1923" s="14"/>
      <c r="N1923" s="10"/>
      <c r="O1923" s="10"/>
      <c r="P1923" s="14"/>
      <c r="Q1923" s="2"/>
      <c r="R1923" s="2"/>
      <c r="S1923" s="4"/>
      <c r="T1923" s="62"/>
    </row>
    <row r="1924" spans="1:20" x14ac:dyDescent="0.15">
      <c r="A1924" s="60"/>
      <c r="B1924" s="13"/>
      <c r="C1924" s="2"/>
      <c r="D1924" s="2"/>
      <c r="E1924" s="11"/>
      <c r="F1924" s="12"/>
      <c r="G1924" s="12"/>
      <c r="H1924" s="12"/>
      <c r="I1924" s="12"/>
      <c r="J1924" s="11"/>
      <c r="K1924" s="62"/>
      <c r="L1924" s="3"/>
      <c r="M1924" s="14"/>
      <c r="N1924" s="10"/>
      <c r="O1924" s="10"/>
      <c r="P1924" s="14"/>
      <c r="Q1924" s="2"/>
      <c r="R1924" s="2"/>
      <c r="S1924" s="4"/>
      <c r="T1924" s="62"/>
    </row>
    <row r="1925" spans="1:20" x14ac:dyDescent="0.15">
      <c r="A1925" s="60"/>
      <c r="B1925" s="13"/>
      <c r="C1925" s="2"/>
      <c r="D1925" s="2"/>
      <c r="E1925" s="11"/>
      <c r="F1925" s="12"/>
      <c r="G1925" s="12"/>
      <c r="H1925" s="12"/>
      <c r="I1925" s="12"/>
      <c r="J1925" s="11"/>
      <c r="K1925" s="62"/>
      <c r="L1925" s="3"/>
      <c r="M1925" s="14"/>
      <c r="N1925" s="10"/>
      <c r="O1925" s="10"/>
      <c r="P1925" s="14"/>
      <c r="Q1925" s="2"/>
      <c r="R1925" s="2"/>
      <c r="S1925" s="4"/>
      <c r="T1925" s="62"/>
    </row>
    <row r="1926" spans="1:20" x14ac:dyDescent="0.15">
      <c r="A1926" s="60"/>
      <c r="B1926" s="13"/>
      <c r="C1926" s="2"/>
      <c r="D1926" s="2"/>
      <c r="E1926" s="11"/>
      <c r="F1926" s="12"/>
      <c r="G1926" s="12"/>
      <c r="H1926" s="12"/>
      <c r="I1926" s="12"/>
      <c r="J1926" s="11"/>
      <c r="K1926" s="62"/>
      <c r="L1926" s="3"/>
      <c r="M1926" s="14"/>
      <c r="N1926" s="10"/>
      <c r="O1926" s="10"/>
      <c r="P1926" s="14"/>
      <c r="Q1926" s="2"/>
      <c r="R1926" s="2"/>
      <c r="S1926" s="4"/>
      <c r="T1926" s="62"/>
    </row>
    <row r="1927" spans="1:20" x14ac:dyDescent="0.15">
      <c r="A1927" s="60"/>
      <c r="B1927" s="13"/>
      <c r="C1927" s="2"/>
      <c r="D1927" s="2"/>
      <c r="E1927" s="11"/>
      <c r="F1927" s="12"/>
      <c r="G1927" s="12"/>
      <c r="H1927" s="12"/>
      <c r="I1927" s="12"/>
      <c r="J1927" s="11"/>
      <c r="K1927" s="62"/>
      <c r="L1927" s="3"/>
      <c r="M1927" s="14"/>
      <c r="N1927" s="10"/>
      <c r="O1927" s="10"/>
      <c r="P1927" s="14"/>
      <c r="Q1927" s="2"/>
      <c r="R1927" s="2"/>
      <c r="S1927" s="4"/>
      <c r="T1927" s="62"/>
    </row>
    <row r="1928" spans="1:20" x14ac:dyDescent="0.15">
      <c r="A1928" s="60"/>
      <c r="B1928" s="13"/>
      <c r="C1928" s="2"/>
      <c r="D1928" s="2"/>
      <c r="E1928" s="11"/>
      <c r="F1928" s="12"/>
      <c r="G1928" s="12"/>
      <c r="H1928" s="12"/>
      <c r="I1928" s="12"/>
      <c r="J1928" s="11"/>
      <c r="K1928" s="62"/>
      <c r="L1928" s="3"/>
      <c r="M1928" s="14"/>
      <c r="N1928" s="10"/>
      <c r="O1928" s="10"/>
      <c r="P1928" s="14"/>
      <c r="Q1928" s="2"/>
      <c r="R1928" s="2"/>
      <c r="S1928" s="4"/>
      <c r="T1928" s="62"/>
    </row>
    <row r="1929" spans="1:20" x14ac:dyDescent="0.15">
      <c r="A1929" s="60"/>
      <c r="B1929" s="13"/>
      <c r="C1929" s="2"/>
      <c r="D1929" s="2"/>
      <c r="E1929" s="11"/>
      <c r="F1929" s="12"/>
      <c r="G1929" s="12"/>
      <c r="H1929" s="12"/>
      <c r="I1929" s="12"/>
      <c r="J1929" s="11"/>
      <c r="K1929" s="62"/>
      <c r="L1929" s="3"/>
      <c r="M1929" s="14"/>
      <c r="N1929" s="10"/>
      <c r="O1929" s="10"/>
      <c r="P1929" s="14"/>
      <c r="Q1929" s="2"/>
      <c r="R1929" s="2"/>
      <c r="S1929" s="4"/>
      <c r="T1929" s="62"/>
    </row>
    <row r="1930" spans="1:20" x14ac:dyDescent="0.15">
      <c r="A1930" s="60"/>
      <c r="B1930" s="13"/>
      <c r="C1930" s="2"/>
      <c r="D1930" s="2"/>
      <c r="E1930" s="11"/>
      <c r="F1930" s="12"/>
      <c r="G1930" s="12"/>
      <c r="H1930" s="12"/>
      <c r="I1930" s="12"/>
      <c r="J1930" s="11"/>
      <c r="K1930" s="62"/>
      <c r="L1930" s="3"/>
      <c r="M1930" s="14"/>
      <c r="N1930" s="10"/>
      <c r="O1930" s="10"/>
      <c r="P1930" s="14"/>
      <c r="Q1930" s="2"/>
      <c r="R1930" s="2"/>
      <c r="S1930" s="4"/>
      <c r="T1930" s="62"/>
    </row>
    <row r="1931" spans="1:20" x14ac:dyDescent="0.15">
      <c r="A1931" s="60"/>
      <c r="B1931" s="13"/>
      <c r="C1931" s="2"/>
      <c r="D1931" s="2"/>
      <c r="E1931" s="11"/>
      <c r="F1931" s="12"/>
      <c r="G1931" s="12"/>
      <c r="H1931" s="12"/>
      <c r="I1931" s="12"/>
      <c r="J1931" s="11"/>
      <c r="K1931" s="62"/>
      <c r="L1931" s="3"/>
      <c r="M1931" s="14"/>
      <c r="N1931" s="10"/>
      <c r="O1931" s="10"/>
      <c r="P1931" s="14"/>
      <c r="Q1931" s="2"/>
      <c r="R1931" s="2"/>
      <c r="S1931" s="4"/>
      <c r="T1931" s="62"/>
    </row>
    <row r="1932" spans="1:20" x14ac:dyDescent="0.15">
      <c r="A1932" s="60"/>
      <c r="B1932" s="13"/>
      <c r="C1932" s="2"/>
      <c r="D1932" s="2"/>
      <c r="E1932" s="11"/>
      <c r="F1932" s="12"/>
      <c r="G1932" s="12"/>
      <c r="H1932" s="12"/>
      <c r="I1932" s="12"/>
      <c r="J1932" s="11"/>
      <c r="K1932" s="62"/>
      <c r="L1932" s="3"/>
      <c r="M1932" s="14"/>
      <c r="N1932" s="10"/>
      <c r="O1932" s="10"/>
      <c r="P1932" s="14"/>
      <c r="Q1932" s="2"/>
      <c r="R1932" s="2"/>
      <c r="S1932" s="4"/>
      <c r="T1932" s="62"/>
    </row>
    <row r="1933" spans="1:20" x14ac:dyDescent="0.15">
      <c r="A1933" s="60"/>
      <c r="B1933" s="13"/>
      <c r="C1933" s="2"/>
      <c r="D1933" s="2"/>
      <c r="E1933" s="11"/>
      <c r="F1933" s="12"/>
      <c r="G1933" s="12"/>
      <c r="H1933" s="12"/>
      <c r="I1933" s="12"/>
      <c r="J1933" s="11"/>
      <c r="K1933" s="62"/>
      <c r="L1933" s="3"/>
      <c r="M1933" s="14"/>
      <c r="N1933" s="10"/>
      <c r="O1933" s="10"/>
      <c r="P1933" s="14"/>
      <c r="Q1933" s="2"/>
      <c r="R1933" s="2"/>
      <c r="S1933" s="4"/>
      <c r="T1933" s="62"/>
    </row>
    <row r="1934" spans="1:20" x14ac:dyDescent="0.15">
      <c r="A1934" s="60"/>
      <c r="B1934" s="13"/>
      <c r="C1934" s="2"/>
      <c r="D1934" s="2"/>
      <c r="E1934" s="11"/>
      <c r="F1934" s="12"/>
      <c r="G1934" s="12"/>
      <c r="H1934" s="12"/>
      <c r="I1934" s="12"/>
      <c r="J1934" s="11"/>
      <c r="K1934" s="62"/>
      <c r="L1934" s="3"/>
      <c r="M1934" s="14"/>
      <c r="N1934" s="10"/>
      <c r="O1934" s="10"/>
      <c r="P1934" s="14"/>
      <c r="Q1934" s="2"/>
      <c r="R1934" s="2"/>
      <c r="S1934" s="4"/>
      <c r="T1934" s="62"/>
    </row>
    <row r="1935" spans="1:20" x14ac:dyDescent="0.15">
      <c r="A1935" s="60"/>
      <c r="B1935" s="13"/>
      <c r="C1935" s="2"/>
      <c r="D1935" s="2"/>
      <c r="E1935" s="11"/>
      <c r="F1935" s="12"/>
      <c r="G1935" s="12"/>
      <c r="H1935" s="12"/>
      <c r="I1935" s="12"/>
      <c r="J1935" s="11"/>
      <c r="K1935" s="62"/>
      <c r="L1935" s="3"/>
      <c r="M1935" s="14"/>
      <c r="N1935" s="10"/>
      <c r="O1935" s="10"/>
      <c r="P1935" s="14"/>
      <c r="Q1935" s="2"/>
      <c r="R1935" s="2"/>
      <c r="S1935" s="4"/>
      <c r="T1935" s="62"/>
    </row>
    <row r="1936" spans="1:20" x14ac:dyDescent="0.15">
      <c r="A1936" s="60"/>
      <c r="B1936" s="13"/>
      <c r="C1936" s="2"/>
      <c r="D1936" s="2"/>
      <c r="E1936" s="11"/>
      <c r="F1936" s="12"/>
      <c r="G1936" s="12"/>
      <c r="H1936" s="12"/>
      <c r="I1936" s="12"/>
      <c r="J1936" s="11"/>
      <c r="K1936" s="62"/>
      <c r="L1936" s="3"/>
      <c r="M1936" s="14"/>
      <c r="N1936" s="10"/>
      <c r="O1936" s="10"/>
      <c r="P1936" s="14"/>
      <c r="Q1936" s="2"/>
      <c r="R1936" s="2"/>
      <c r="S1936" s="4"/>
      <c r="T1936" s="62"/>
    </row>
    <row r="1937" spans="1:20" x14ac:dyDescent="0.15">
      <c r="A1937" s="60"/>
      <c r="B1937" s="13"/>
      <c r="C1937" s="2"/>
      <c r="D1937" s="2"/>
      <c r="E1937" s="11"/>
      <c r="F1937" s="12"/>
      <c r="G1937" s="12"/>
      <c r="H1937" s="12"/>
      <c r="I1937" s="12"/>
      <c r="J1937" s="11"/>
      <c r="K1937" s="62"/>
      <c r="L1937" s="3"/>
      <c r="M1937" s="14"/>
      <c r="N1937" s="10"/>
      <c r="O1937" s="10"/>
      <c r="P1937" s="14"/>
      <c r="Q1937" s="2"/>
      <c r="R1937" s="2"/>
      <c r="S1937" s="4"/>
      <c r="T1937" s="62"/>
    </row>
    <row r="1938" spans="1:20" x14ac:dyDescent="0.15">
      <c r="A1938" s="60"/>
      <c r="B1938" s="13"/>
      <c r="C1938" s="2"/>
      <c r="D1938" s="2"/>
      <c r="E1938" s="11"/>
      <c r="F1938" s="12"/>
      <c r="G1938" s="12"/>
      <c r="H1938" s="12"/>
      <c r="I1938" s="12"/>
      <c r="J1938" s="11"/>
      <c r="K1938" s="62"/>
      <c r="L1938" s="3"/>
      <c r="M1938" s="14"/>
      <c r="N1938" s="10"/>
      <c r="O1938" s="10"/>
      <c r="P1938" s="14"/>
      <c r="Q1938" s="2"/>
      <c r="R1938" s="2"/>
      <c r="S1938" s="4"/>
      <c r="T1938" s="62"/>
    </row>
    <row r="1939" spans="1:20" x14ac:dyDescent="0.15">
      <c r="A1939" s="60"/>
      <c r="B1939" s="13"/>
      <c r="C1939" s="2"/>
      <c r="D1939" s="2"/>
      <c r="E1939" s="11"/>
      <c r="F1939" s="12"/>
      <c r="G1939" s="12"/>
      <c r="H1939" s="12"/>
      <c r="I1939" s="12"/>
      <c r="J1939" s="11"/>
      <c r="K1939" s="62"/>
      <c r="L1939" s="3"/>
      <c r="M1939" s="14"/>
      <c r="N1939" s="10"/>
      <c r="O1939" s="10"/>
      <c r="P1939" s="14"/>
      <c r="Q1939" s="2"/>
      <c r="R1939" s="2"/>
      <c r="S1939" s="4"/>
      <c r="T1939" s="62"/>
    </row>
    <row r="1940" spans="1:20" x14ac:dyDescent="0.15">
      <c r="A1940" s="60"/>
      <c r="B1940" s="13"/>
      <c r="C1940" s="2"/>
      <c r="D1940" s="2"/>
      <c r="E1940" s="11"/>
      <c r="F1940" s="12"/>
      <c r="G1940" s="12"/>
      <c r="H1940" s="12"/>
      <c r="I1940" s="12"/>
      <c r="J1940" s="11"/>
      <c r="K1940" s="62"/>
      <c r="L1940" s="3"/>
      <c r="M1940" s="14"/>
      <c r="N1940" s="10"/>
      <c r="O1940" s="10"/>
      <c r="P1940" s="14"/>
      <c r="Q1940" s="2"/>
      <c r="R1940" s="2"/>
      <c r="S1940" s="4"/>
      <c r="T1940" s="62"/>
    </row>
    <row r="1941" spans="1:20" x14ac:dyDescent="0.15">
      <c r="A1941" s="60"/>
      <c r="B1941" s="13"/>
      <c r="C1941" s="2"/>
      <c r="D1941" s="2"/>
      <c r="E1941" s="11"/>
      <c r="F1941" s="12"/>
      <c r="G1941" s="12"/>
      <c r="H1941" s="12"/>
      <c r="I1941" s="12"/>
      <c r="J1941" s="11"/>
      <c r="K1941" s="62"/>
      <c r="L1941" s="3"/>
      <c r="M1941" s="14"/>
      <c r="N1941" s="10"/>
      <c r="O1941" s="10"/>
      <c r="P1941" s="14"/>
      <c r="Q1941" s="2"/>
      <c r="R1941" s="2"/>
      <c r="S1941" s="4"/>
      <c r="T1941" s="62"/>
    </row>
    <row r="1942" spans="1:20" x14ac:dyDescent="0.15">
      <c r="A1942" s="60"/>
      <c r="B1942" s="13"/>
      <c r="C1942" s="2"/>
      <c r="D1942" s="2"/>
      <c r="E1942" s="11"/>
      <c r="F1942" s="12"/>
      <c r="G1942" s="12"/>
      <c r="H1942" s="12"/>
      <c r="I1942" s="12"/>
      <c r="J1942" s="11"/>
      <c r="K1942" s="62"/>
      <c r="L1942" s="3"/>
      <c r="M1942" s="14"/>
      <c r="N1942" s="10"/>
      <c r="O1942" s="10"/>
      <c r="P1942" s="14"/>
      <c r="Q1942" s="2"/>
      <c r="R1942" s="2"/>
      <c r="S1942" s="4"/>
      <c r="T1942" s="62"/>
    </row>
    <row r="1943" spans="1:20" x14ac:dyDescent="0.15">
      <c r="A1943" s="60"/>
      <c r="B1943" s="13"/>
      <c r="C1943" s="2"/>
      <c r="D1943" s="2"/>
      <c r="E1943" s="11"/>
      <c r="F1943" s="12"/>
      <c r="G1943" s="12"/>
      <c r="H1943" s="12"/>
      <c r="I1943" s="12"/>
      <c r="J1943" s="11"/>
      <c r="K1943" s="62"/>
      <c r="L1943" s="3"/>
      <c r="M1943" s="14"/>
      <c r="N1943" s="10"/>
      <c r="O1943" s="10"/>
      <c r="P1943" s="14"/>
      <c r="Q1943" s="2"/>
      <c r="R1943" s="2"/>
      <c r="S1943" s="4"/>
      <c r="T1943" s="62"/>
    </row>
    <row r="1944" spans="1:20" x14ac:dyDescent="0.15">
      <c r="A1944" s="60"/>
      <c r="B1944" s="13"/>
      <c r="C1944" s="2"/>
      <c r="D1944" s="2"/>
      <c r="E1944" s="11"/>
      <c r="F1944" s="12"/>
      <c r="G1944" s="12"/>
      <c r="H1944" s="12"/>
      <c r="I1944" s="12"/>
      <c r="J1944" s="11"/>
      <c r="K1944" s="62"/>
      <c r="L1944" s="3"/>
      <c r="M1944" s="14"/>
      <c r="N1944" s="10"/>
      <c r="O1944" s="10"/>
      <c r="P1944" s="14"/>
      <c r="Q1944" s="2"/>
      <c r="R1944" s="2"/>
      <c r="S1944" s="4"/>
      <c r="T1944" s="62"/>
    </row>
    <row r="1945" spans="1:20" x14ac:dyDescent="0.15">
      <c r="A1945" s="60"/>
      <c r="B1945" s="13"/>
      <c r="C1945" s="2"/>
      <c r="D1945" s="2"/>
      <c r="E1945" s="11"/>
      <c r="F1945" s="12"/>
      <c r="G1945" s="12"/>
      <c r="H1945" s="12"/>
      <c r="I1945" s="12"/>
      <c r="J1945" s="11"/>
      <c r="K1945" s="62"/>
      <c r="L1945" s="3"/>
      <c r="M1945" s="14"/>
      <c r="N1945" s="10"/>
      <c r="O1945" s="10"/>
      <c r="P1945" s="14"/>
      <c r="Q1945" s="2"/>
      <c r="R1945" s="2"/>
      <c r="S1945" s="4"/>
      <c r="T1945" s="62"/>
    </row>
    <row r="1946" spans="1:20" x14ac:dyDescent="0.15">
      <c r="A1946" s="60"/>
      <c r="B1946" s="13"/>
      <c r="C1946" s="2"/>
      <c r="D1946" s="2"/>
      <c r="E1946" s="11"/>
      <c r="F1946" s="12"/>
      <c r="G1946" s="12"/>
      <c r="H1946" s="12"/>
      <c r="I1946" s="12"/>
      <c r="J1946" s="11"/>
      <c r="K1946" s="62"/>
      <c r="L1946" s="3"/>
      <c r="M1946" s="14"/>
      <c r="N1946" s="10"/>
      <c r="O1946" s="10"/>
      <c r="P1946" s="14"/>
      <c r="Q1946" s="2"/>
      <c r="R1946" s="2"/>
      <c r="S1946" s="4"/>
      <c r="T1946" s="62"/>
    </row>
    <row r="1947" spans="1:20" x14ac:dyDescent="0.15">
      <c r="A1947" s="60"/>
      <c r="B1947" s="13"/>
      <c r="C1947" s="2"/>
      <c r="D1947" s="2"/>
      <c r="E1947" s="11"/>
      <c r="F1947" s="12"/>
      <c r="G1947" s="12"/>
      <c r="H1947" s="12"/>
      <c r="I1947" s="12"/>
      <c r="J1947" s="11"/>
      <c r="K1947" s="62"/>
      <c r="L1947" s="3"/>
      <c r="M1947" s="14"/>
      <c r="N1947" s="10"/>
      <c r="O1947" s="10"/>
      <c r="P1947" s="14"/>
      <c r="Q1947" s="2"/>
      <c r="R1947" s="2"/>
      <c r="S1947" s="4"/>
      <c r="T1947" s="62"/>
    </row>
    <row r="1948" spans="1:20" x14ac:dyDescent="0.15">
      <c r="A1948" s="60"/>
      <c r="B1948" s="13"/>
      <c r="C1948" s="2"/>
      <c r="D1948" s="2"/>
      <c r="E1948" s="11"/>
      <c r="F1948" s="12"/>
      <c r="G1948" s="12"/>
      <c r="H1948" s="12"/>
      <c r="I1948" s="12"/>
      <c r="J1948" s="11"/>
      <c r="K1948" s="62"/>
      <c r="L1948" s="3"/>
      <c r="M1948" s="14"/>
      <c r="N1948" s="10"/>
      <c r="O1948" s="10"/>
      <c r="P1948" s="14"/>
      <c r="Q1948" s="2"/>
      <c r="R1948" s="2"/>
      <c r="S1948" s="4"/>
      <c r="T1948" s="62"/>
    </row>
    <row r="1949" spans="1:20" x14ac:dyDescent="0.15">
      <c r="A1949" s="60"/>
      <c r="B1949" s="13"/>
      <c r="C1949" s="2"/>
      <c r="D1949" s="2"/>
      <c r="E1949" s="11"/>
      <c r="F1949" s="12"/>
      <c r="G1949" s="12"/>
      <c r="H1949" s="12"/>
      <c r="I1949" s="12"/>
      <c r="J1949" s="11"/>
      <c r="K1949" s="62"/>
      <c r="L1949" s="3"/>
      <c r="M1949" s="14"/>
      <c r="N1949" s="10"/>
      <c r="O1949" s="10"/>
      <c r="P1949" s="14"/>
      <c r="Q1949" s="2"/>
      <c r="R1949" s="2"/>
      <c r="S1949" s="4"/>
      <c r="T1949" s="62"/>
    </row>
    <row r="1950" spans="1:20" x14ac:dyDescent="0.15">
      <c r="A1950" s="60"/>
      <c r="B1950" s="13"/>
      <c r="C1950" s="2"/>
      <c r="D1950" s="2"/>
      <c r="E1950" s="11"/>
      <c r="F1950" s="12"/>
      <c r="G1950" s="12"/>
      <c r="H1950" s="12"/>
      <c r="I1950" s="12"/>
      <c r="J1950" s="11"/>
      <c r="K1950" s="62"/>
      <c r="L1950" s="3"/>
      <c r="M1950" s="14"/>
      <c r="N1950" s="10"/>
      <c r="O1950" s="10"/>
      <c r="P1950" s="14"/>
      <c r="Q1950" s="2"/>
      <c r="R1950" s="2"/>
      <c r="S1950" s="4"/>
      <c r="T1950" s="62"/>
    </row>
    <row r="1951" spans="1:20" x14ac:dyDescent="0.15">
      <c r="A1951" s="60"/>
      <c r="B1951" s="13"/>
      <c r="C1951" s="2"/>
      <c r="D1951" s="2"/>
      <c r="E1951" s="11"/>
      <c r="F1951" s="12"/>
      <c r="G1951" s="12"/>
      <c r="H1951" s="12"/>
      <c r="I1951" s="12"/>
      <c r="J1951" s="11"/>
      <c r="K1951" s="62"/>
      <c r="L1951" s="3"/>
      <c r="M1951" s="14"/>
      <c r="N1951" s="10"/>
      <c r="O1951" s="10"/>
      <c r="P1951" s="14"/>
      <c r="Q1951" s="2"/>
      <c r="R1951" s="2"/>
      <c r="S1951" s="4"/>
      <c r="T1951" s="62"/>
    </row>
    <row r="1952" spans="1:20" x14ac:dyDescent="0.15">
      <c r="A1952" s="60"/>
      <c r="B1952" s="13"/>
      <c r="C1952" s="2"/>
      <c r="D1952" s="2"/>
      <c r="E1952" s="11"/>
      <c r="F1952" s="12"/>
      <c r="G1952" s="12"/>
      <c r="H1952" s="12"/>
      <c r="I1952" s="12"/>
      <c r="J1952" s="11"/>
      <c r="K1952" s="62"/>
      <c r="L1952" s="3"/>
      <c r="M1952" s="14"/>
      <c r="N1952" s="10"/>
      <c r="O1952" s="10"/>
      <c r="P1952" s="14"/>
      <c r="Q1952" s="2"/>
      <c r="R1952" s="2"/>
      <c r="S1952" s="4"/>
      <c r="T1952" s="62"/>
    </row>
    <row r="1953" spans="1:20" x14ac:dyDescent="0.15">
      <c r="A1953" s="60"/>
      <c r="B1953" s="13"/>
      <c r="C1953" s="2"/>
      <c r="D1953" s="2"/>
      <c r="E1953" s="11"/>
      <c r="F1953" s="12"/>
      <c r="G1953" s="12"/>
      <c r="H1953" s="12"/>
      <c r="I1953" s="12"/>
      <c r="J1953" s="11"/>
      <c r="K1953" s="62"/>
      <c r="L1953" s="3"/>
      <c r="M1953" s="14"/>
      <c r="N1953" s="10"/>
      <c r="O1953" s="10"/>
      <c r="P1953" s="14"/>
      <c r="Q1953" s="2"/>
      <c r="R1953" s="2"/>
      <c r="S1953" s="4"/>
      <c r="T1953" s="62"/>
    </row>
    <row r="1954" spans="1:20" x14ac:dyDescent="0.15">
      <c r="A1954" s="60"/>
      <c r="B1954" s="13"/>
      <c r="C1954" s="2"/>
      <c r="D1954" s="2"/>
      <c r="E1954" s="11"/>
      <c r="F1954" s="12"/>
      <c r="G1954" s="12"/>
      <c r="H1954" s="12"/>
      <c r="I1954" s="12"/>
      <c r="J1954" s="11"/>
      <c r="K1954" s="62"/>
      <c r="L1954" s="3"/>
      <c r="M1954" s="14"/>
      <c r="N1954" s="10"/>
      <c r="O1954" s="10"/>
      <c r="P1954" s="14"/>
      <c r="Q1954" s="2"/>
      <c r="R1954" s="2"/>
      <c r="S1954" s="4"/>
      <c r="T1954" s="62"/>
    </row>
    <row r="1955" spans="1:20" x14ac:dyDescent="0.15">
      <c r="A1955" s="60"/>
      <c r="B1955" s="13"/>
      <c r="C1955" s="2"/>
      <c r="D1955" s="2"/>
      <c r="E1955" s="11"/>
      <c r="F1955" s="12"/>
      <c r="G1955" s="12"/>
      <c r="H1955" s="12"/>
      <c r="I1955" s="12"/>
      <c r="J1955" s="11"/>
      <c r="K1955" s="62"/>
      <c r="L1955" s="3"/>
      <c r="M1955" s="14"/>
      <c r="N1955" s="10"/>
      <c r="O1955" s="10"/>
      <c r="P1955" s="14"/>
      <c r="Q1955" s="2"/>
      <c r="R1955" s="2"/>
      <c r="S1955" s="4"/>
      <c r="T1955" s="62"/>
    </row>
    <row r="1956" spans="1:20" x14ac:dyDescent="0.15">
      <c r="A1956" s="60"/>
      <c r="B1956" s="13"/>
      <c r="C1956" s="2"/>
      <c r="D1956" s="2"/>
      <c r="E1956" s="11"/>
      <c r="F1956" s="12"/>
      <c r="G1956" s="12"/>
      <c r="H1956" s="12"/>
      <c r="I1956" s="12"/>
      <c r="J1956" s="11"/>
      <c r="K1956" s="62"/>
      <c r="L1956" s="3"/>
      <c r="M1956" s="14"/>
      <c r="N1956" s="10"/>
      <c r="O1956" s="10"/>
      <c r="P1956" s="14"/>
      <c r="Q1956" s="2"/>
      <c r="R1956" s="2"/>
      <c r="S1956" s="4"/>
      <c r="T1956" s="62"/>
    </row>
    <row r="1957" spans="1:20" x14ac:dyDescent="0.15">
      <c r="A1957" s="60"/>
      <c r="B1957" s="13"/>
      <c r="C1957" s="2"/>
      <c r="D1957" s="2"/>
      <c r="E1957" s="11"/>
      <c r="F1957" s="12"/>
      <c r="G1957" s="12"/>
      <c r="H1957" s="12"/>
      <c r="I1957" s="12"/>
      <c r="J1957" s="11"/>
      <c r="K1957" s="62"/>
      <c r="L1957" s="3"/>
      <c r="M1957" s="14"/>
      <c r="N1957" s="10"/>
      <c r="O1957" s="10"/>
      <c r="P1957" s="14"/>
      <c r="Q1957" s="2"/>
      <c r="R1957" s="2"/>
      <c r="S1957" s="4"/>
      <c r="T1957" s="62"/>
    </row>
    <row r="1958" spans="1:20" x14ac:dyDescent="0.15">
      <c r="A1958" s="60"/>
      <c r="B1958" s="13"/>
      <c r="C1958" s="2"/>
      <c r="D1958" s="2"/>
      <c r="E1958" s="11"/>
      <c r="F1958" s="12"/>
      <c r="G1958" s="12"/>
      <c r="H1958" s="12"/>
      <c r="I1958" s="12"/>
      <c r="J1958" s="11"/>
      <c r="K1958" s="62"/>
      <c r="L1958" s="3"/>
      <c r="M1958" s="14"/>
      <c r="N1958" s="10"/>
      <c r="O1958" s="10"/>
      <c r="P1958" s="14"/>
      <c r="Q1958" s="2"/>
      <c r="R1958" s="2"/>
      <c r="S1958" s="4"/>
      <c r="T1958" s="62"/>
    </row>
    <row r="1959" spans="1:20" x14ac:dyDescent="0.15">
      <c r="A1959" s="60"/>
      <c r="B1959" s="13"/>
      <c r="C1959" s="2"/>
      <c r="D1959" s="2"/>
      <c r="E1959" s="11"/>
      <c r="F1959" s="12"/>
      <c r="G1959" s="12"/>
      <c r="H1959" s="12"/>
      <c r="I1959" s="12"/>
      <c r="J1959" s="11"/>
      <c r="K1959" s="62"/>
      <c r="L1959" s="3"/>
      <c r="M1959" s="14"/>
      <c r="N1959" s="10"/>
      <c r="O1959" s="10"/>
      <c r="P1959" s="14"/>
      <c r="Q1959" s="2"/>
      <c r="R1959" s="2"/>
      <c r="S1959" s="4"/>
      <c r="T1959" s="62"/>
    </row>
    <row r="1960" spans="1:20" x14ac:dyDescent="0.15">
      <c r="A1960" s="60"/>
      <c r="B1960" s="13"/>
      <c r="C1960" s="2"/>
      <c r="D1960" s="2"/>
      <c r="E1960" s="11"/>
      <c r="F1960" s="12"/>
      <c r="G1960" s="12"/>
      <c r="H1960" s="12"/>
      <c r="I1960" s="12"/>
      <c r="J1960" s="11"/>
      <c r="K1960" s="62"/>
      <c r="L1960" s="3"/>
      <c r="M1960" s="14"/>
      <c r="N1960" s="10"/>
      <c r="O1960" s="10"/>
      <c r="P1960" s="14"/>
      <c r="Q1960" s="2"/>
      <c r="R1960" s="2"/>
      <c r="S1960" s="4"/>
      <c r="T1960" s="62"/>
    </row>
    <row r="1961" spans="1:20" x14ac:dyDescent="0.15">
      <c r="A1961" s="60"/>
      <c r="B1961" s="13"/>
      <c r="C1961" s="2"/>
      <c r="D1961" s="2"/>
      <c r="E1961" s="11"/>
      <c r="F1961" s="12"/>
      <c r="G1961" s="12"/>
      <c r="H1961" s="12"/>
      <c r="I1961" s="12"/>
      <c r="J1961" s="11"/>
      <c r="K1961" s="62"/>
      <c r="L1961" s="3"/>
      <c r="M1961" s="14"/>
      <c r="N1961" s="10"/>
      <c r="O1961" s="10"/>
      <c r="P1961" s="14"/>
      <c r="Q1961" s="2"/>
      <c r="R1961" s="2"/>
      <c r="S1961" s="4"/>
      <c r="T1961" s="62"/>
    </row>
    <row r="1962" spans="1:20" x14ac:dyDescent="0.15">
      <c r="A1962" s="60"/>
      <c r="B1962" s="13"/>
      <c r="C1962" s="2"/>
      <c r="D1962" s="2"/>
      <c r="E1962" s="11"/>
      <c r="F1962" s="12"/>
      <c r="G1962" s="12"/>
      <c r="H1962" s="12"/>
      <c r="I1962" s="12"/>
      <c r="J1962" s="11"/>
      <c r="K1962" s="62"/>
      <c r="L1962" s="3"/>
      <c r="M1962" s="14"/>
      <c r="N1962" s="10"/>
      <c r="O1962" s="10"/>
      <c r="P1962" s="14"/>
      <c r="Q1962" s="2"/>
      <c r="R1962" s="2"/>
      <c r="S1962" s="4"/>
      <c r="T1962" s="62"/>
    </row>
    <row r="1963" spans="1:20" x14ac:dyDescent="0.15">
      <c r="A1963" s="60"/>
      <c r="B1963" s="13"/>
      <c r="C1963" s="2"/>
      <c r="D1963" s="2"/>
      <c r="E1963" s="11"/>
      <c r="F1963" s="12"/>
      <c r="G1963" s="12"/>
      <c r="H1963" s="12"/>
      <c r="I1963" s="12"/>
      <c r="J1963" s="11"/>
      <c r="K1963" s="62"/>
      <c r="L1963" s="3"/>
      <c r="M1963" s="14"/>
      <c r="N1963" s="10"/>
      <c r="O1963" s="10"/>
      <c r="P1963" s="14"/>
      <c r="Q1963" s="2"/>
      <c r="R1963" s="2"/>
      <c r="S1963" s="4"/>
      <c r="T1963" s="62"/>
    </row>
    <row r="1964" spans="1:20" x14ac:dyDescent="0.15">
      <c r="A1964" s="60"/>
      <c r="B1964" s="13"/>
      <c r="C1964" s="2"/>
      <c r="D1964" s="2"/>
      <c r="E1964" s="11"/>
      <c r="F1964" s="12"/>
      <c r="G1964" s="12"/>
      <c r="H1964" s="12"/>
      <c r="I1964" s="12"/>
      <c r="J1964" s="11"/>
      <c r="K1964" s="62"/>
      <c r="L1964" s="3"/>
      <c r="M1964" s="14"/>
      <c r="N1964" s="10"/>
      <c r="O1964" s="10"/>
      <c r="P1964" s="14"/>
      <c r="Q1964" s="2"/>
      <c r="R1964" s="2"/>
      <c r="S1964" s="4"/>
      <c r="T1964" s="62"/>
    </row>
    <row r="1965" spans="1:20" x14ac:dyDescent="0.15">
      <c r="A1965" s="60"/>
      <c r="B1965" s="13"/>
      <c r="C1965" s="2"/>
      <c r="D1965" s="2"/>
      <c r="E1965" s="11"/>
      <c r="F1965" s="12"/>
      <c r="G1965" s="12"/>
      <c r="H1965" s="12"/>
      <c r="I1965" s="12"/>
      <c r="J1965" s="11"/>
      <c r="K1965" s="62"/>
      <c r="L1965" s="3"/>
      <c r="M1965" s="14"/>
      <c r="N1965" s="10"/>
      <c r="O1965" s="10"/>
      <c r="P1965" s="14"/>
      <c r="Q1965" s="2"/>
      <c r="R1965" s="2"/>
      <c r="S1965" s="4"/>
      <c r="T1965" s="62"/>
    </row>
    <row r="1966" spans="1:20" x14ac:dyDescent="0.15">
      <c r="A1966" s="60"/>
      <c r="B1966" s="13"/>
      <c r="C1966" s="2"/>
      <c r="D1966" s="2"/>
      <c r="E1966" s="11"/>
      <c r="F1966" s="12"/>
      <c r="G1966" s="12"/>
      <c r="H1966" s="12"/>
      <c r="I1966" s="12"/>
      <c r="J1966" s="11"/>
      <c r="K1966" s="62"/>
      <c r="L1966" s="3"/>
      <c r="M1966" s="14"/>
      <c r="N1966" s="10"/>
      <c r="O1966" s="10"/>
      <c r="P1966" s="14"/>
      <c r="Q1966" s="2"/>
      <c r="R1966" s="2"/>
      <c r="S1966" s="4"/>
      <c r="T1966" s="62"/>
    </row>
  </sheetData>
  <mergeCells count="1">
    <mergeCell ref="V71:W71"/>
  </mergeCells>
  <conditionalFormatting sqref="A12:T436 A440:T1319 A437:R439">
    <cfRule type="expression" dxfId="6" priority="7">
      <formula>$P12&gt;0</formula>
    </cfRule>
  </conditionalFormatting>
  <conditionalFormatting sqref="Q13:Q1838">
    <cfRule type="expression" dxfId="5" priority="6">
      <formula>$P13&gt;0</formula>
    </cfRule>
  </conditionalFormatting>
  <conditionalFormatting sqref="B15:B1836">
    <cfRule type="expression" dxfId="4" priority="5">
      <formula>$P15&gt;0</formula>
    </cfRule>
  </conditionalFormatting>
  <conditionalFormatting sqref="F14:I1836">
    <cfRule type="expression" dxfId="3" priority="4">
      <formula>$P14&gt;0</formula>
    </cfRule>
  </conditionalFormatting>
  <conditionalFormatting sqref="P14:P1473">
    <cfRule type="expression" dxfId="2" priority="3">
      <formula>$P14&gt;0</formula>
    </cfRule>
  </conditionalFormatting>
  <conditionalFormatting sqref="R14:R1473">
    <cfRule type="expression" dxfId="1" priority="2">
      <formula>$P14&gt;0</formula>
    </cfRule>
  </conditionalFormatting>
  <conditionalFormatting sqref="S14:T436 S440:T147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2024-09-10T23:24:36Z</dcterms:modified>
</cp:coreProperties>
</file>