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EBFD817-A45C-4417-9A5C-BB8C0443FAD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K133" i="1" l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K135" i="1" l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E156" i="1" s="1"/>
  <c r="O155" i="1"/>
  <c r="S155" i="1"/>
  <c r="Q154" i="1"/>
  <c r="R154" i="1" s="1"/>
  <c r="T155" i="1"/>
  <c r="F157" i="1" l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O157" i="1"/>
  <c r="A158" i="1"/>
  <c r="C144" i="1"/>
  <c r="T157" i="1"/>
  <c r="Q156" i="1"/>
  <c r="R156" i="1" s="1"/>
  <c r="S157" i="1"/>
  <c r="D158" i="1" l="1"/>
  <c r="E158" i="1" s="1"/>
  <c r="A159" i="1"/>
  <c r="G146" i="1"/>
  <c r="H145" i="1"/>
  <c r="J145" i="1"/>
  <c r="K144" i="1"/>
  <c r="L144" i="1" s="1"/>
  <c r="M144" i="1" s="1"/>
  <c r="N144" i="1" s="1"/>
  <c r="P144" i="1" s="1"/>
  <c r="B144" i="1" s="1"/>
  <c r="O158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C146" i="1"/>
  <c r="Q158" i="1"/>
  <c r="R158" i="1" s="1"/>
  <c r="G148" i="1" l="1"/>
  <c r="H147" i="1"/>
  <c r="J147" i="1"/>
  <c r="K146" i="1"/>
  <c r="L146" i="1" s="1"/>
  <c r="M146" i="1" s="1"/>
  <c r="N146" i="1" s="1"/>
  <c r="P146" i="1" s="1"/>
  <c r="B146" i="1" s="1"/>
  <c r="C147" i="1"/>
  <c r="K147" i="1" l="1"/>
  <c r="L147" i="1" s="1"/>
  <c r="M147" i="1" s="1"/>
  <c r="N147" i="1" s="1"/>
  <c r="P147" i="1" s="1"/>
  <c r="B147" i="1" s="1"/>
  <c r="J148" i="1"/>
  <c r="G149" i="1"/>
  <c r="H148" i="1"/>
  <c r="C148" i="1"/>
  <c r="G150" i="1" l="1"/>
  <c r="H149" i="1"/>
  <c r="J149" i="1"/>
  <c r="K148" i="1"/>
  <c r="L148" i="1" s="1"/>
  <c r="M148" i="1" s="1"/>
  <c r="N148" i="1" s="1"/>
  <c r="P148" i="1" s="1"/>
  <c r="B148" i="1" s="1"/>
  <c r="C149" i="1"/>
  <c r="J150" i="1" l="1"/>
  <c r="K149" i="1"/>
  <c r="L149" i="1" s="1"/>
  <c r="M149" i="1" s="1"/>
  <c r="N149" i="1" s="1"/>
  <c r="P149" i="1" s="1"/>
  <c r="B149" i="1" s="1"/>
  <c r="G151" i="1"/>
  <c r="H150" i="1"/>
  <c r="C150" i="1"/>
  <c r="G152" i="1" l="1"/>
  <c r="H151" i="1"/>
  <c r="J151" i="1"/>
  <c r="K150" i="1"/>
  <c r="L150" i="1" s="1"/>
  <c r="M150" i="1" s="1"/>
  <c r="N150" i="1" s="1"/>
  <c r="P150" i="1" s="1"/>
  <c r="B150" i="1" s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G154" i="1" l="1"/>
  <c r="H153" i="1"/>
  <c r="J153" i="1"/>
  <c r="K152" i="1"/>
  <c r="L152" i="1" s="1"/>
  <c r="M152" i="1" s="1"/>
  <c r="N152" i="1" s="1"/>
  <c r="P152" i="1" s="1"/>
  <c r="B152" i="1" s="1"/>
  <c r="C153" i="1"/>
  <c r="K153" i="1" l="1"/>
  <c r="L153" i="1" s="1"/>
  <c r="M153" i="1" s="1"/>
  <c r="N153" i="1" s="1"/>
  <c r="P153" i="1" s="1"/>
  <c r="B153" i="1" s="1"/>
  <c r="J154" i="1"/>
  <c r="G155" i="1"/>
  <c r="H154" i="1"/>
  <c r="C154" i="1"/>
  <c r="G156" i="1" l="1"/>
  <c r="H155" i="1"/>
  <c r="J155" i="1"/>
  <c r="K154" i="1"/>
  <c r="L154" i="1" s="1"/>
  <c r="M154" i="1" s="1"/>
  <c r="N154" i="1" s="1"/>
  <c r="P154" i="1" s="1"/>
  <c r="B154" i="1" s="1"/>
  <c r="C155" i="1"/>
  <c r="J156" i="1" l="1"/>
  <c r="K155" i="1"/>
  <c r="L155" i="1" s="1"/>
  <c r="M155" i="1" s="1"/>
  <c r="N155" i="1" s="1"/>
  <c r="P155" i="1" s="1"/>
  <c r="B155" i="1" s="1"/>
  <c r="G157" i="1"/>
  <c r="H156" i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K157" i="1" l="1"/>
  <c r="L157" i="1" s="1"/>
  <c r="M157" i="1" s="1"/>
  <c r="N157" i="1" s="1"/>
  <c r="P157" i="1" s="1"/>
  <c r="B157" i="1" s="1"/>
  <c r="J158" i="1"/>
  <c r="H158" i="1"/>
  <c r="C158" i="1"/>
  <c r="K158" i="1" l="1"/>
  <c r="L158" i="1" s="1"/>
  <c r="M158" i="1" s="1"/>
  <c r="N158" i="1" s="1"/>
  <c r="P158" i="1" s="1"/>
  <c r="B158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<sst xmlns="http://schemas.openxmlformats.org/spreadsheetml/2006/main" count="251" uniqueCount="78">
  <si>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</si>
  <si>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</si>
  <si>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</si>
  <si>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</si>
  <si>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</si>
  <si>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</si>
  <si>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</si>
  <si>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</si>
  <si>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</si>
  <si>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</si>
  <si>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</si>
  <si>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</si>
  <si>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</si>
  <si>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</si>
  <si>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</si>
  <si>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</si>
  <si>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</si>
  <si>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</si>
  <si>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</si>
  <si>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</si>
  <si>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</si>
  <si>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</si>
  <si>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</si>
  <si>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</si>
  <si>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</si>
  <si>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</si>
  <si>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</si>
  <si>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</si>
  <si>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</si>
  <si>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</si>
  <si>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</si>
  <si>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</si>
  <si>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</si>
  <si>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</si>
  <si>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</si>
  <si>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</si>
  <si>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</si>
  <si>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</si>
  <si>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</si>
  <si>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</si>
  <si>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</si>
  <si>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</si>
  <si>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</si>
  <si>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</si>
  <si>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</si>
  <si>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</si>
  <si>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</si>
  <si>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</si>
  <si>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</si>
  <si>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</si>
  <si>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</si>
  <si>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</si>
  <si>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</si>
  <si>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</si>
  <si>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</si>
  <si>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</si>
  <si>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</si>
  <si>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</si>
  <si>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</si>
  <si>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</si>
  <si>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</si>
  <si>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</si>
  <si>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</si>
  <si>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</si>
  <si>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</si>
  <si>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</si>
  <si>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</si>
  <si>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</si>
  <si>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</si>
  <si>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</si>
  <si>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</si>
  <si>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</si>
  <si>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</si>
  <si>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+ 1,20% (base 252)</t>
  </si>
  <si>
    <t>1ª EMISSÃO</t>
  </si>
  <si>
    <t>VILA SE 2</t>
  </si>
  <si>
    <t>VILA SERGIPE 2 EMPREENDIMENTOS E PARTICIPAÇÕES S.A. - 1ª EMISSÃO DE DEBÊNTURES - 1ª SÉRIE - R$ 30.948.000,00 - 30.948.000 debêntures</t>
  </si>
  <si>
    <t>VSEE11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</si>
</sst>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76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73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74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75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69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8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9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10">(A12+1)</f>
        <v>43859</v>
      </c>
      <c r="B13" s="169">
        <f ca="1">IF(A13&lt;=TODAY(),C13+P13,IF(AND(A13&gt;TODAY(),A13&lt;=$B$1),IF(VLOOKUP(TODAY(),$A$10:$D$5000,4,FALSE)=0,"n.d",C13+P13),"n.d"))</f>
        <v>1.00021823</v>
      </c>
      <c r="C13" s="7">
        <f t="shared" ref="C13:C76" si="11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2">IF(O12&gt;0,F12,G12)</f>
        <v>1</v>
      </c>
      <c r="H13" s="14">
        <f t="shared" ca="1" si="2"/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1.000047337</v>
      </c>
      <c r="N13" s="12">
        <f t="shared" ca="1" si="4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5"/>
        <v>2.1823E-4</v>
      </c>
      <c r="Q13" s="27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8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10"/>
        <v>43860</v>
      </c>
      <c r="B14" s="169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1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3"/>
        <v>1.000094676</v>
      </c>
      <c r="N14" s="12">
        <f t="shared" ca="1" si="4"/>
        <v>1.0004365180000001</v>
      </c>
      <c r="O14" s="17">
        <f t="shared" si="17"/>
        <v>0</v>
      </c>
      <c r="P14" s="14">
        <f t="shared" ca="1" si="5"/>
        <v>4.3650999999999998E-4</v>
      </c>
      <c r="Q14" s="27">
        <f t="shared" si="6"/>
        <v>0</v>
      </c>
      <c r="R14" s="14">
        <f t="shared" si="7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10"/>
        <v>43861</v>
      </c>
      <c r="B15" s="169">
        <f t="shared" ca="1" si="25"/>
        <v>1.0006548500000001</v>
      </c>
      <c r="C15" s="7">
        <f t="shared" si="11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3"/>
        <v>1.0001420169999999</v>
      </c>
      <c r="N15" s="12">
        <f t="shared" ca="1" si="4"/>
        <v>1.0006548500000001</v>
      </c>
      <c r="O15" s="17">
        <f t="shared" si="17"/>
        <v>0</v>
      </c>
      <c r="P15" s="14">
        <f t="shared" ca="1" si="5"/>
        <v>6.5485000000000001E-4</v>
      </c>
      <c r="Q15" s="27">
        <f t="shared" si="6"/>
        <v>0</v>
      </c>
      <c r="R15" s="14">
        <f t="shared" si="7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10"/>
        <v>43862</v>
      </c>
      <c r="B16" s="169">
        <f t="shared" ca="1" si="25"/>
        <v>1.0008732199999999</v>
      </c>
      <c r="C16" s="7">
        <f t="shared" si="11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3"/>
        <v>1.00018936</v>
      </c>
      <c r="N16" s="12">
        <f t="shared" ca="1" si="4"/>
        <v>1.000873229</v>
      </c>
      <c r="O16" s="17">
        <f t="shared" si="17"/>
        <v>0</v>
      </c>
      <c r="P16" s="14">
        <f t="shared" ca="1" si="5"/>
        <v>8.7321999999999996E-4</v>
      </c>
      <c r="Q16" s="27">
        <f t="shared" si="6"/>
        <v>0</v>
      </c>
      <c r="R16" s="14">
        <f t="shared" si="7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10"/>
        <v>43863</v>
      </c>
      <c r="B17" s="169">
        <f t="shared" ca="1" si="25"/>
        <v>1.0008732199999999</v>
      </c>
      <c r="C17" s="7">
        <f t="shared" si="11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3"/>
        <v>1.00018936</v>
      </c>
      <c r="N17" s="12">
        <f t="shared" ca="1" si="4"/>
        <v>1.000873229</v>
      </c>
      <c r="O17" s="17">
        <f t="shared" si="17"/>
        <v>0</v>
      </c>
      <c r="P17" s="14">
        <f t="shared" ca="1" si="5"/>
        <v>8.7321999999999996E-4</v>
      </c>
      <c r="Q17" s="27">
        <f t="shared" si="6"/>
        <v>0</v>
      </c>
      <c r="R17" s="14">
        <f t="shared" si="7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10"/>
        <v>43864</v>
      </c>
      <c r="B18" s="169">
        <f t="shared" ca="1" si="25"/>
        <v>1.0008732199999999</v>
      </c>
      <c r="C18" s="7">
        <f t="shared" si="11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3"/>
        <v>1.00018936</v>
      </c>
      <c r="N18" s="12">
        <f t="shared" ca="1" si="4"/>
        <v>1.000873229</v>
      </c>
      <c r="O18" s="17">
        <f t="shared" si="17"/>
        <v>0</v>
      </c>
      <c r="P18" s="14">
        <f t="shared" ca="1" si="5"/>
        <v>8.7321999999999996E-4</v>
      </c>
      <c r="Q18" s="27">
        <f t="shared" si="6"/>
        <v>0</v>
      </c>
      <c r="R18" s="14">
        <f t="shared" si="7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10"/>
        <v>43865</v>
      </c>
      <c r="B19" s="169">
        <f t="shared" ca="1" si="25"/>
        <v>1.0010916400000001</v>
      </c>
      <c r="C19" s="7">
        <f t="shared" si="11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3"/>
        <v>1.0002367059999999</v>
      </c>
      <c r="N19" s="12">
        <f t="shared" ca="1" si="4"/>
        <v>1.0010916480000001</v>
      </c>
      <c r="O19" s="17">
        <f t="shared" si="17"/>
        <v>0</v>
      </c>
      <c r="P19" s="14">
        <f t="shared" ca="1" si="5"/>
        <v>1.0916400000000001E-3</v>
      </c>
      <c r="Q19" s="27">
        <f t="shared" si="6"/>
        <v>0</v>
      </c>
      <c r="R19" s="14">
        <f t="shared" si="7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10"/>
        <v>43866</v>
      </c>
      <c r="B20" s="169">
        <f t="shared" ca="1" si="25"/>
        <v>1.0013101200000001</v>
      </c>
      <c r="C20" s="7">
        <f t="shared" si="11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3"/>
        <v>1.000284054</v>
      </c>
      <c r="N20" s="12">
        <f t="shared" ca="1" si="4"/>
        <v>1.0013101250000001</v>
      </c>
      <c r="O20" s="17">
        <f t="shared" si="17"/>
        <v>0</v>
      </c>
      <c r="P20" s="14">
        <f t="shared" ca="1" si="5"/>
        <v>1.3101199999999999E-3</v>
      </c>
      <c r="Q20" s="27">
        <f t="shared" si="6"/>
        <v>0</v>
      </c>
      <c r="R20" s="14">
        <f t="shared" si="7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10"/>
        <v>43867</v>
      </c>
      <c r="B21" s="169">
        <f t="shared" ca="1" si="25"/>
        <v>1.0015286400000001</v>
      </c>
      <c r="C21" s="7">
        <f t="shared" si="11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3"/>
        <v>1.000331404</v>
      </c>
      <c r="N21" s="12">
        <f t="shared" ca="1" si="4"/>
        <v>1.0015286409999999</v>
      </c>
      <c r="O21" s="17">
        <f t="shared" si="17"/>
        <v>0</v>
      </c>
      <c r="P21" s="14">
        <f t="shared" ca="1" si="5"/>
        <v>1.5286399999999999E-3</v>
      </c>
      <c r="Q21" s="27">
        <f t="shared" si="6"/>
        <v>0</v>
      </c>
      <c r="R21" s="14">
        <f t="shared" si="7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10"/>
        <v>43868</v>
      </c>
      <c r="B22" s="169">
        <f t="shared" ca="1" si="25"/>
        <v>1.00173768</v>
      </c>
      <c r="C22" s="7">
        <f t="shared" si="11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3"/>
        <v>1.0003787559999999</v>
      </c>
      <c r="N22" s="12">
        <f t="shared" ca="1" si="4"/>
        <v>1.001737681</v>
      </c>
      <c r="O22" s="17">
        <f t="shared" si="17"/>
        <v>0</v>
      </c>
      <c r="P22" s="14">
        <f t="shared" ca="1" si="5"/>
        <v>1.7376799999999999E-3</v>
      </c>
      <c r="Q22" s="27">
        <f t="shared" si="6"/>
        <v>0</v>
      </c>
      <c r="R22" s="14">
        <f t="shared" si="7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10"/>
        <v>43869</v>
      </c>
      <c r="B23" s="169">
        <f t="shared" ca="1" si="25"/>
        <v>1.0019467500000001</v>
      </c>
      <c r="C23" s="7">
        <f t="shared" si="11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3"/>
        <v>1.0004261109999999</v>
      </c>
      <c r="N23" s="12">
        <f t="shared" ca="1" si="4"/>
        <v>1.001946759</v>
      </c>
      <c r="O23" s="17">
        <f t="shared" si="17"/>
        <v>0</v>
      </c>
      <c r="P23" s="14">
        <f t="shared" ca="1" si="5"/>
        <v>1.9467499999999999E-3</v>
      </c>
      <c r="Q23" s="27">
        <f t="shared" si="6"/>
        <v>0</v>
      </c>
      <c r="R23" s="14">
        <f t="shared" si="7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10"/>
        <v>43870</v>
      </c>
      <c r="B24" s="169">
        <f t="shared" ca="1" si="25"/>
        <v>1.0019467500000001</v>
      </c>
      <c r="C24" s="7">
        <f t="shared" si="11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3"/>
        <v>1.0004261109999999</v>
      </c>
      <c r="N24" s="12">
        <f t="shared" ca="1" si="4"/>
        <v>1.001946759</v>
      </c>
      <c r="O24" s="17">
        <f t="shared" si="17"/>
        <v>0</v>
      </c>
      <c r="P24" s="14">
        <f t="shared" ca="1" si="5"/>
        <v>1.9467499999999999E-3</v>
      </c>
      <c r="Q24" s="27">
        <f t="shared" si="6"/>
        <v>0</v>
      </c>
      <c r="R24" s="14">
        <f t="shared" si="7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10"/>
        <v>43871</v>
      </c>
      <c r="B25" s="169">
        <f t="shared" ca="1" si="25"/>
        <v>1.0019467500000001</v>
      </c>
      <c r="C25" s="7">
        <f t="shared" si="11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3"/>
        <v>1.0004261109999999</v>
      </c>
      <c r="N25" s="12">
        <f t="shared" ca="1" si="4"/>
        <v>1.001946759</v>
      </c>
      <c r="O25" s="17">
        <f t="shared" si="17"/>
        <v>0</v>
      </c>
      <c r="P25" s="14">
        <f t="shared" ca="1" si="5"/>
        <v>1.9467499999999999E-3</v>
      </c>
      <c r="Q25" s="27">
        <f t="shared" si="6"/>
        <v>0</v>
      </c>
      <c r="R25" s="14">
        <f t="shared" si="7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10"/>
        <v>43872</v>
      </c>
      <c r="B26" s="169">
        <f t="shared" ca="1" si="25"/>
        <v>1.0021558699999999</v>
      </c>
      <c r="C26" s="7">
        <f t="shared" si="11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3"/>
        <v>1.000473468</v>
      </c>
      <c r="N26" s="12">
        <f t="shared" ca="1" si="4"/>
        <v>1.0021558740000001</v>
      </c>
      <c r="O26" s="17">
        <f t="shared" si="17"/>
        <v>0</v>
      </c>
      <c r="P26" s="14">
        <f t="shared" ca="1" si="5"/>
        <v>2.1558699999999998E-3</v>
      </c>
      <c r="Q26" s="27">
        <f t="shared" si="6"/>
        <v>0</v>
      </c>
      <c r="R26" s="14">
        <f t="shared" si="7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10"/>
        <v>43873</v>
      </c>
      <c r="B27" s="169">
        <f t="shared" ca="1" si="25"/>
        <v>1.00236503</v>
      </c>
      <c r="C27" s="7">
        <f t="shared" si="11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3"/>
        <v>1.0005208269999999</v>
      </c>
      <c r="N27" s="12">
        <f t="shared" ca="1" si="4"/>
        <v>1.0023650369999999</v>
      </c>
      <c r="O27" s="17">
        <f t="shared" si="17"/>
        <v>0</v>
      </c>
      <c r="P27" s="14">
        <f t="shared" ca="1" si="5"/>
        <v>2.3650300000000002E-3</v>
      </c>
      <c r="Q27" s="27">
        <f t="shared" si="6"/>
        <v>0</v>
      </c>
      <c r="R27" s="14">
        <f t="shared" si="7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10"/>
        <v>43874</v>
      </c>
      <c r="B28" s="169">
        <f t="shared" ca="1" si="25"/>
        <v>1.0025742399999999</v>
      </c>
      <c r="C28" s="7">
        <f t="shared" si="11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3"/>
        <v>1.000568189</v>
      </c>
      <c r="N28" s="12">
        <f t="shared" ca="1" si="4"/>
        <v>1.0025742479999999</v>
      </c>
      <c r="O28" s="17">
        <f t="shared" si="17"/>
        <v>0</v>
      </c>
      <c r="P28" s="14">
        <f t="shared" ca="1" si="5"/>
        <v>2.5742400000000002E-3</v>
      </c>
      <c r="Q28" s="27">
        <f t="shared" si="6"/>
        <v>0</v>
      </c>
      <c r="R28" s="14">
        <f t="shared" si="7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10"/>
        <v>43875</v>
      </c>
      <c r="B29" s="169">
        <f t="shared" ca="1" si="25"/>
        <v>1.0027834900000001</v>
      </c>
      <c r="C29" s="7">
        <f t="shared" si="11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3"/>
        <v>1.000615552</v>
      </c>
      <c r="N29" s="12">
        <f t="shared" ca="1" si="4"/>
        <v>1.0027834959999999</v>
      </c>
      <c r="O29" s="17">
        <f t="shared" si="17"/>
        <v>0</v>
      </c>
      <c r="P29" s="14">
        <f t="shared" ca="1" si="5"/>
        <v>2.78349E-3</v>
      </c>
      <c r="Q29" s="27">
        <f t="shared" si="6"/>
        <v>0</v>
      </c>
      <c r="R29" s="14">
        <f t="shared" si="7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10"/>
        <v>43876</v>
      </c>
      <c r="B30" s="169">
        <f t="shared" ca="1" si="25"/>
        <v>1.00299279</v>
      </c>
      <c r="C30" s="7">
        <f t="shared" si="11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3"/>
        <v>1.000662918</v>
      </c>
      <c r="N30" s="12">
        <f t="shared" ca="1" si="4"/>
        <v>1.0029927910000001</v>
      </c>
      <c r="O30" s="17">
        <f t="shared" si="17"/>
        <v>0</v>
      </c>
      <c r="P30" s="14">
        <f t="shared" ca="1" si="5"/>
        <v>2.9927899999999999E-3</v>
      </c>
      <c r="Q30" s="27">
        <f t="shared" si="6"/>
        <v>0</v>
      </c>
      <c r="R30" s="14">
        <f t="shared" si="7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10"/>
        <v>43877</v>
      </c>
      <c r="B31" s="169">
        <f t="shared" ca="1" si="25"/>
        <v>1.00299279</v>
      </c>
      <c r="C31" s="7">
        <f t="shared" si="11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3"/>
        <v>1.000662918</v>
      </c>
      <c r="N31" s="12">
        <f t="shared" ca="1" si="4"/>
        <v>1.0029927910000001</v>
      </c>
      <c r="O31" s="17">
        <f t="shared" si="17"/>
        <v>0</v>
      </c>
      <c r="P31" s="14">
        <f t="shared" ca="1" si="5"/>
        <v>2.9927899999999999E-3</v>
      </c>
      <c r="Q31" s="27">
        <f t="shared" si="6"/>
        <v>0</v>
      </c>
      <c r="R31" s="14">
        <f t="shared" si="7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10"/>
        <v>43878</v>
      </c>
      <c r="B32" s="169">
        <f t="shared" ca="1" si="25"/>
        <v>1.00299279</v>
      </c>
      <c r="C32" s="7">
        <f t="shared" si="11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3"/>
        <v>1.000662918</v>
      </c>
      <c r="N32" s="12">
        <f t="shared" ca="1" si="4"/>
        <v>1.0029927910000001</v>
      </c>
      <c r="O32" s="17">
        <f t="shared" si="17"/>
        <v>0</v>
      </c>
      <c r="P32" s="14">
        <f t="shared" ca="1" si="5"/>
        <v>2.9927899999999999E-3</v>
      </c>
      <c r="Q32" s="27">
        <f t="shared" si="6"/>
        <v>0</v>
      </c>
      <c r="R32" s="14">
        <f t="shared" si="7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10"/>
        <v>43879</v>
      </c>
      <c r="B33" s="169">
        <f t="shared" ca="1" si="25"/>
        <v>1.00320213</v>
      </c>
      <c r="C33" s="7">
        <f t="shared" si="11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3"/>
        <v>1.0007102859999999</v>
      </c>
      <c r="N33" s="12">
        <f t="shared" ca="1" si="4"/>
        <v>1.003202135</v>
      </c>
      <c r="O33" s="17">
        <f t="shared" si="17"/>
        <v>0</v>
      </c>
      <c r="P33" s="14">
        <f t="shared" ca="1" si="5"/>
        <v>3.2021300000000001E-3</v>
      </c>
      <c r="Q33" s="27">
        <f t="shared" si="6"/>
        <v>0</v>
      </c>
      <c r="R33" s="14">
        <f t="shared" si="7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10"/>
        <v>43880</v>
      </c>
      <c r="B34" s="169">
        <f ca="1">IF(A34&lt;=TODAY(),C34+P34,IF(AND(A34&gt;TODAY(),A34&lt;=$B$1),IF(VLOOKUP(TODAY(),$A$10:$D$5000,4,FALSE)=0,"n.d",C34+P34),"n.d"))</f>
        <v>1.0034115100000001</v>
      </c>
      <c r="C34" s="7">
        <f t="shared" si="11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3"/>
        <v>1.000757656</v>
      </c>
      <c r="N34" s="12">
        <f t="shared" ca="1" si="4"/>
        <v>1.003411515</v>
      </c>
      <c r="O34" s="17">
        <f t="shared" si="17"/>
        <v>0</v>
      </c>
      <c r="P34" s="14">
        <f t="shared" ca="1" si="5"/>
        <v>3.41151E-3</v>
      </c>
      <c r="Q34" s="27">
        <f t="shared" si="6"/>
        <v>0</v>
      </c>
      <c r="R34" s="14">
        <f t="shared" si="7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10"/>
        <v>43881</v>
      </c>
      <c r="B35" s="169">
        <f t="shared" ca="1" si="25"/>
        <v>1.00362094</v>
      </c>
      <c r="C35" s="7">
        <f t="shared" si="11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3"/>
        <v>1.0008050289999999</v>
      </c>
      <c r="N35" s="12">
        <f t="shared" ca="1" si="4"/>
        <v>1.0036209439999999</v>
      </c>
      <c r="O35" s="17">
        <f t="shared" si="17"/>
        <v>0</v>
      </c>
      <c r="P35" s="14">
        <f t="shared" ca="1" si="5"/>
        <v>3.62094E-3</v>
      </c>
      <c r="Q35" s="27">
        <f t="shared" si="6"/>
        <v>0</v>
      </c>
      <c r="R35" s="14">
        <f t="shared" si="7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10"/>
        <v>43882</v>
      </c>
      <c r="B36" s="169">
        <f t="shared" ca="1" si="25"/>
        <v>1.0038304</v>
      </c>
      <c r="C36" s="7">
        <f t="shared" si="11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3"/>
        <v>1.000852404</v>
      </c>
      <c r="N36" s="12">
        <f t="shared" ca="1" si="4"/>
        <v>1.00383041</v>
      </c>
      <c r="O36" s="17">
        <f t="shared" si="17"/>
        <v>0</v>
      </c>
      <c r="P36" s="14">
        <f t="shared" ca="1" si="5"/>
        <v>3.8303999999999999E-3</v>
      </c>
      <c r="Q36" s="27">
        <f t="shared" si="6"/>
        <v>0</v>
      </c>
      <c r="R36" s="14">
        <f t="shared" si="7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10"/>
        <v>43883</v>
      </c>
      <c r="B37" s="169">
        <f t="shared" ca="1" si="25"/>
        <v>1.0040399200000001</v>
      </c>
      <c r="C37" s="7">
        <f t="shared" si="11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3"/>
        <v>1.000899781</v>
      </c>
      <c r="N37" s="12">
        <f t="shared" ca="1" si="4"/>
        <v>1.004039924</v>
      </c>
      <c r="O37" s="17">
        <f t="shared" si="17"/>
        <v>0</v>
      </c>
      <c r="P37" s="14">
        <f t="shared" ca="1" si="5"/>
        <v>4.0399199999999998E-3</v>
      </c>
      <c r="Q37" s="27">
        <f t="shared" si="6"/>
        <v>0</v>
      </c>
      <c r="R37" s="14">
        <f t="shared" si="7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10"/>
        <v>43884</v>
      </c>
      <c r="B38" s="169">
        <f t="shared" ca="1" si="25"/>
        <v>1.0040399200000001</v>
      </c>
      <c r="C38" s="7">
        <f t="shared" si="11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3"/>
        <v>1.000899781</v>
      </c>
      <c r="N38" s="12">
        <f t="shared" ca="1" si="4"/>
        <v>1.004039924</v>
      </c>
      <c r="O38" s="17">
        <f t="shared" si="17"/>
        <v>0</v>
      </c>
      <c r="P38" s="14">
        <f t="shared" ca="1" si="5"/>
        <v>4.0399199999999998E-3</v>
      </c>
      <c r="Q38" s="27">
        <f t="shared" si="6"/>
        <v>0</v>
      </c>
      <c r="R38" s="14">
        <f t="shared" si="7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10"/>
        <v>43885</v>
      </c>
      <c r="B39" s="169">
        <f t="shared" ca="1" si="25"/>
        <v>1.0040399200000001</v>
      </c>
      <c r="C39" s="7">
        <f t="shared" si="11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3"/>
        <v>1.000899781</v>
      </c>
      <c r="N39" s="12">
        <f t="shared" ca="1" si="4"/>
        <v>1.004039924</v>
      </c>
      <c r="O39" s="17">
        <f t="shared" si="17"/>
        <v>0</v>
      </c>
      <c r="P39" s="14">
        <f t="shared" ca="1" si="5"/>
        <v>4.0399199999999998E-3</v>
      </c>
      <c r="Q39" s="27">
        <f t="shared" si="6"/>
        <v>0</v>
      </c>
      <c r="R39" s="14">
        <f t="shared" si="7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10"/>
        <v>43886</v>
      </c>
      <c r="B40" s="169">
        <f t="shared" ca="1" si="25"/>
        <v>1.0040399200000001</v>
      </c>
      <c r="C40" s="7">
        <f t="shared" si="11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3"/>
        <v>1.000899781</v>
      </c>
      <c r="N40" s="12">
        <f t="shared" ca="1" si="4"/>
        <v>1.004039924</v>
      </c>
      <c r="O40" s="17">
        <f t="shared" si="17"/>
        <v>0</v>
      </c>
      <c r="P40" s="14">
        <f t="shared" ca="1" si="5"/>
        <v>4.0399199999999998E-3</v>
      </c>
      <c r="Q40" s="27">
        <f t="shared" si="6"/>
        <v>0</v>
      </c>
      <c r="R40" s="14">
        <f t="shared" si="7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10"/>
        <v>43887</v>
      </c>
      <c r="B41" s="169">
        <f t="shared" ca="1" si="25"/>
        <v>1.0040399200000001</v>
      </c>
      <c r="C41" s="7">
        <f t="shared" si="11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3"/>
        <v>1.000899781</v>
      </c>
      <c r="N41" s="12">
        <f t="shared" ca="1" si="4"/>
        <v>1.004039924</v>
      </c>
      <c r="O41" s="17">
        <f t="shared" si="17"/>
        <v>0</v>
      </c>
      <c r="P41" s="14">
        <f t="shared" ca="1" si="5"/>
        <v>4.0399199999999998E-3</v>
      </c>
      <c r="Q41" s="27">
        <f t="shared" si="6"/>
        <v>0</v>
      </c>
      <c r="R41" s="14">
        <f t="shared" si="7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10"/>
        <v>43888</v>
      </c>
      <c r="B42" s="169">
        <f t="shared" ca="1" si="25"/>
        <v>1.0042494799999999</v>
      </c>
      <c r="C42" s="7">
        <f t="shared" si="11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3"/>
        <v>1.0009471599999999</v>
      </c>
      <c r="N42" s="12">
        <f t="shared" ca="1" si="4"/>
        <v>1.0042494850000001</v>
      </c>
      <c r="O42" s="17">
        <f t="shared" si="17"/>
        <v>0</v>
      </c>
      <c r="P42" s="14">
        <f t="shared" ca="1" si="5"/>
        <v>4.2494799999999999E-3</v>
      </c>
      <c r="Q42" s="27">
        <f t="shared" si="6"/>
        <v>0</v>
      </c>
      <c r="R42" s="14">
        <f t="shared" si="7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10"/>
        <v>43889</v>
      </c>
      <c r="B43" s="169">
        <f t="shared" ca="1" si="25"/>
        <v>1.0044590799999999</v>
      </c>
      <c r="C43" s="7">
        <f t="shared" si="11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3"/>
        <v>1.0009945419999999</v>
      </c>
      <c r="N43" s="12">
        <f t="shared" ca="1" si="4"/>
        <v>1.0044590840000001</v>
      </c>
      <c r="O43" s="17">
        <f t="shared" si="17"/>
        <v>0</v>
      </c>
      <c r="P43" s="14">
        <f t="shared" ca="1" si="5"/>
        <v>4.4590799999999998E-3</v>
      </c>
      <c r="Q43" s="27">
        <f t="shared" si="6"/>
        <v>0</v>
      </c>
      <c r="R43" s="14">
        <f t="shared" si="7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10"/>
        <v>43890</v>
      </c>
      <c r="B44" s="169">
        <f t="shared" ca="1" si="25"/>
        <v>1.0046687299999999</v>
      </c>
      <c r="C44" s="7">
        <f t="shared" si="11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3"/>
        <v>1.0010419260000001</v>
      </c>
      <c r="N44" s="12">
        <f t="shared" ca="1" si="4"/>
        <v>1.004668731</v>
      </c>
      <c r="O44" s="17">
        <f t="shared" si="17"/>
        <v>0</v>
      </c>
      <c r="P44" s="14">
        <f t="shared" ca="1" si="5"/>
        <v>4.6687300000000003E-3</v>
      </c>
      <c r="Q44" s="27">
        <f t="shared" si="6"/>
        <v>0</v>
      </c>
      <c r="R44" s="14">
        <f t="shared" si="7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10"/>
        <v>43891</v>
      </c>
      <c r="B45" s="169">
        <f t="shared" ca="1" si="25"/>
        <v>1.0046687299999999</v>
      </c>
      <c r="C45" s="7">
        <f t="shared" si="11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3"/>
        <v>1.0010419260000001</v>
      </c>
      <c r="N45" s="12">
        <f t="shared" ca="1" si="4"/>
        <v>1.004668731</v>
      </c>
      <c r="O45" s="17">
        <f t="shared" si="17"/>
        <v>0</v>
      </c>
      <c r="P45" s="14">
        <f t="shared" ca="1" si="5"/>
        <v>4.6687300000000003E-3</v>
      </c>
      <c r="Q45" s="27">
        <f t="shared" si="6"/>
        <v>0</v>
      </c>
      <c r="R45" s="14">
        <f t="shared" si="7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10"/>
        <v>43892</v>
      </c>
      <c r="B46" s="169">
        <f t="shared" ca="1" si="25"/>
        <v>1.0046687299999999</v>
      </c>
      <c r="C46" s="7">
        <f t="shared" si="11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3"/>
        <v>1.0010419260000001</v>
      </c>
      <c r="N46" s="12">
        <f t="shared" ca="1" si="4"/>
        <v>1.004668731</v>
      </c>
      <c r="O46" s="17">
        <f t="shared" si="17"/>
        <v>0</v>
      </c>
      <c r="P46" s="14">
        <f t="shared" ca="1" si="5"/>
        <v>4.6687300000000003E-3</v>
      </c>
      <c r="Q46" s="27">
        <f t="shared" si="6"/>
        <v>0</v>
      </c>
      <c r="R46" s="14">
        <f t="shared" si="7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10"/>
        <v>43893</v>
      </c>
      <c r="B47" s="169">
        <f t="shared" ca="1" si="25"/>
        <v>1.0048784099999999</v>
      </c>
      <c r="C47" s="7">
        <f t="shared" si="11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3"/>
        <v>1.001089312</v>
      </c>
      <c r="N47" s="12">
        <f t="shared" ca="1" si="4"/>
        <v>1.0048784150000001</v>
      </c>
      <c r="O47" s="17">
        <f t="shared" si="17"/>
        <v>0</v>
      </c>
      <c r="P47" s="14">
        <f t="shared" ca="1" si="5"/>
        <v>4.8784099999999997E-3</v>
      </c>
      <c r="Q47" s="27">
        <f t="shared" si="6"/>
        <v>0</v>
      </c>
      <c r="R47" s="14">
        <f t="shared" si="7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10"/>
        <v>43894</v>
      </c>
      <c r="B48" s="169">
        <f t="shared" ca="1" si="25"/>
        <v>1.00508815</v>
      </c>
      <c r="C48" s="7">
        <f t="shared" si="11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3"/>
        <v>1.0011367</v>
      </c>
      <c r="N48" s="12">
        <f t="shared" ca="1" si="4"/>
        <v>1.0050881570000001</v>
      </c>
      <c r="O48" s="17">
        <f t="shared" si="17"/>
        <v>0</v>
      </c>
      <c r="P48" s="14">
        <f t="shared" ca="1" si="5"/>
        <v>5.0881499999999996E-3</v>
      </c>
      <c r="Q48" s="27">
        <f t="shared" si="6"/>
        <v>0</v>
      </c>
      <c r="R48" s="14">
        <f t="shared" si="7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10"/>
        <v>43895</v>
      </c>
      <c r="B49" s="169">
        <f t="shared" ca="1" si="25"/>
        <v>1.0052979200000001</v>
      </c>
      <c r="C49" s="7">
        <f t="shared" si="11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3"/>
        <v>1.00118409</v>
      </c>
      <c r="N49" s="12">
        <f t="shared" ca="1" si="4"/>
        <v>1.005297925</v>
      </c>
      <c r="O49" s="17">
        <f t="shared" si="17"/>
        <v>0</v>
      </c>
      <c r="P49" s="14">
        <f t="shared" ca="1" si="5"/>
        <v>5.2979200000000002E-3</v>
      </c>
      <c r="Q49" s="27">
        <f t="shared" si="6"/>
        <v>0</v>
      </c>
      <c r="R49" s="14">
        <f t="shared" si="7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10"/>
        <v>43896</v>
      </c>
      <c r="B50" s="169">
        <f t="shared" ca="1" si="25"/>
        <v>1.00550775</v>
      </c>
      <c r="C50" s="7">
        <f t="shared" si="11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3"/>
        <v>1.001231483</v>
      </c>
      <c r="N50" s="12">
        <f t="shared" ca="1" si="4"/>
        <v>1.0055077530000001</v>
      </c>
      <c r="O50" s="17">
        <f t="shared" si="17"/>
        <v>0</v>
      </c>
      <c r="P50" s="14">
        <f t="shared" ca="1" si="5"/>
        <v>5.5077499999999996E-3</v>
      </c>
      <c r="Q50" s="27">
        <f t="shared" si="6"/>
        <v>0</v>
      </c>
      <c r="R50" s="14">
        <f t="shared" si="7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10"/>
        <v>43897</v>
      </c>
      <c r="B51" s="169">
        <f t="shared" ca="1" si="25"/>
        <v>1.0057176000000001</v>
      </c>
      <c r="C51" s="7">
        <f t="shared" si="11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3"/>
        <v>1.0012788779999999</v>
      </c>
      <c r="N51" s="12">
        <f t="shared" ca="1" si="4"/>
        <v>1.005717607</v>
      </c>
      <c r="O51" s="17">
        <f t="shared" si="17"/>
        <v>0</v>
      </c>
      <c r="P51" s="14">
        <f t="shared" ca="1" si="5"/>
        <v>5.7175999999999998E-3</v>
      </c>
      <c r="Q51" s="27">
        <f t="shared" si="6"/>
        <v>0</v>
      </c>
      <c r="R51" s="14">
        <f t="shared" si="7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10"/>
        <v>43898</v>
      </c>
      <c r="B52" s="169">
        <f t="shared" ca="1" si="25"/>
        <v>1.0057176000000001</v>
      </c>
      <c r="C52" s="7">
        <f t="shared" si="11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3"/>
        <v>1.0012788779999999</v>
      </c>
      <c r="N52" s="12">
        <f t="shared" ca="1" si="4"/>
        <v>1.005717607</v>
      </c>
      <c r="O52" s="17">
        <f t="shared" si="17"/>
        <v>0</v>
      </c>
      <c r="P52" s="14">
        <f t="shared" ca="1" si="5"/>
        <v>5.7175999999999998E-3</v>
      </c>
      <c r="Q52" s="27">
        <f t="shared" si="6"/>
        <v>0</v>
      </c>
      <c r="R52" s="14">
        <f t="shared" si="7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10"/>
        <v>43899</v>
      </c>
      <c r="B53" s="169">
        <f t="shared" ca="1" si="25"/>
        <v>1.0057176000000001</v>
      </c>
      <c r="C53" s="7">
        <f t="shared" si="11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3"/>
        <v>1.0012788779999999</v>
      </c>
      <c r="N53" s="12">
        <f t="shared" ca="1" si="4"/>
        <v>1.005717607</v>
      </c>
      <c r="O53" s="17">
        <f t="shared" si="17"/>
        <v>0</v>
      </c>
      <c r="P53" s="14">
        <f t="shared" ca="1" si="5"/>
        <v>5.7175999999999998E-3</v>
      </c>
      <c r="Q53" s="27">
        <f t="shared" si="6"/>
        <v>0</v>
      </c>
      <c r="R53" s="14">
        <f t="shared" si="7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10"/>
        <v>43900</v>
      </c>
      <c r="B54" s="169">
        <f t="shared" ca="1" si="25"/>
        <v>1.00592751</v>
      </c>
      <c r="C54" s="7">
        <f t="shared" si="11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3"/>
        <v>1.001326275</v>
      </c>
      <c r="N54" s="12">
        <f t="shared" ca="1" si="4"/>
        <v>1.0059275190000001</v>
      </c>
      <c r="O54" s="17">
        <f t="shared" si="17"/>
        <v>0</v>
      </c>
      <c r="P54" s="14">
        <f t="shared" ca="1" si="5"/>
        <v>5.9275100000000004E-3</v>
      </c>
      <c r="Q54" s="27">
        <f t="shared" si="6"/>
        <v>0</v>
      </c>
      <c r="R54" s="14">
        <f t="shared" si="7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10"/>
        <v>43901</v>
      </c>
      <c r="B55" s="169">
        <f t="shared" ca="1" si="25"/>
        <v>1.0061374700000001</v>
      </c>
      <c r="C55" s="7">
        <f t="shared" si="11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3"/>
        <v>1.001373675</v>
      </c>
      <c r="N55" s="12">
        <f t="shared" ca="1" si="4"/>
        <v>1.0061374700000001</v>
      </c>
      <c r="O55" s="17">
        <f t="shared" si="17"/>
        <v>0</v>
      </c>
      <c r="P55" s="14">
        <f t="shared" ca="1" si="5"/>
        <v>6.1374699999999999E-3</v>
      </c>
      <c r="Q55" s="27">
        <f t="shared" si="6"/>
        <v>0</v>
      </c>
      <c r="R55" s="14">
        <f t="shared" si="7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10"/>
        <v>43902</v>
      </c>
      <c r="B56" s="169">
        <f t="shared" ca="1" si="25"/>
        <v>1.00634746</v>
      </c>
      <c r="C56" s="7">
        <f t="shared" si="11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3"/>
        <v>1.001421077</v>
      </c>
      <c r="N56" s="12">
        <f t="shared" ca="1" si="4"/>
        <v>1.006347468</v>
      </c>
      <c r="O56" s="17">
        <f t="shared" si="17"/>
        <v>0</v>
      </c>
      <c r="P56" s="14">
        <f t="shared" ca="1" si="5"/>
        <v>6.3474600000000001E-3</v>
      </c>
      <c r="Q56" s="27">
        <f t="shared" si="6"/>
        <v>0</v>
      </c>
      <c r="R56" s="14">
        <f t="shared" si="7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10"/>
        <v>43903</v>
      </c>
      <c r="B57" s="169">
        <f t="shared" ca="1" si="25"/>
        <v>1.0065575</v>
      </c>
      <c r="C57" s="7">
        <f t="shared" si="11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3"/>
        <v>1.0014684810000001</v>
      </c>
      <c r="N57" s="12">
        <f t="shared" ca="1" si="4"/>
        <v>1.006557503</v>
      </c>
      <c r="O57" s="17">
        <f t="shared" si="17"/>
        <v>0</v>
      </c>
      <c r="P57" s="14">
        <f t="shared" ca="1" si="5"/>
        <v>6.5575E-3</v>
      </c>
      <c r="Q57" s="27">
        <f t="shared" si="6"/>
        <v>0</v>
      </c>
      <c r="R57" s="14">
        <f t="shared" si="7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10"/>
        <v>43904</v>
      </c>
      <c r="B58" s="169">
        <f t="shared" ca="1" si="25"/>
        <v>1.00676758</v>
      </c>
      <c r="C58" s="7">
        <f t="shared" si="11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3"/>
        <v>1.001515887</v>
      </c>
      <c r="N58" s="12">
        <f t="shared" ca="1" si="4"/>
        <v>1.006767586</v>
      </c>
      <c r="O58" s="17">
        <f t="shared" si="17"/>
        <v>0</v>
      </c>
      <c r="P58" s="14">
        <f t="shared" ca="1" si="5"/>
        <v>6.7675799999999996E-3</v>
      </c>
      <c r="Q58" s="27">
        <f t="shared" si="6"/>
        <v>0</v>
      </c>
      <c r="R58" s="14">
        <f t="shared" si="7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10"/>
        <v>43905</v>
      </c>
      <c r="B59" s="169">
        <f t="shared" ca="1" si="25"/>
        <v>1.00676758</v>
      </c>
      <c r="C59" s="7">
        <f t="shared" si="11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3"/>
        <v>1.001515887</v>
      </c>
      <c r="N59" s="12">
        <f t="shared" ca="1" si="4"/>
        <v>1.006767586</v>
      </c>
      <c r="O59" s="17">
        <f t="shared" si="17"/>
        <v>0</v>
      </c>
      <c r="P59" s="14">
        <f t="shared" ca="1" si="5"/>
        <v>6.7675799999999996E-3</v>
      </c>
      <c r="Q59" s="27">
        <f t="shared" si="6"/>
        <v>0</v>
      </c>
      <c r="R59" s="14">
        <f t="shared" si="7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10"/>
        <v>43906</v>
      </c>
      <c r="B60" s="169">
        <f t="shared" ca="1" si="25"/>
        <v>1.00676758</v>
      </c>
      <c r="C60" s="7">
        <f t="shared" si="11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3"/>
        <v>1.001515887</v>
      </c>
      <c r="N60" s="12">
        <f t="shared" ca="1" si="4"/>
        <v>1.006767586</v>
      </c>
      <c r="O60" s="17">
        <f t="shared" si="17"/>
        <v>0</v>
      </c>
      <c r="P60" s="14">
        <f t="shared" ca="1" si="5"/>
        <v>6.7675799999999996E-3</v>
      </c>
      <c r="Q60" s="27">
        <f t="shared" si="6"/>
        <v>0</v>
      </c>
      <c r="R60" s="14">
        <f t="shared" si="7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10"/>
        <v>43907</v>
      </c>
      <c r="B61" s="169">
        <f t="shared" ca="1" si="25"/>
        <v>1.0069777099999999</v>
      </c>
      <c r="C61" s="7">
        <f t="shared" si="11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3"/>
        <v>1.001563295</v>
      </c>
      <c r="N61" s="12">
        <f t="shared" ca="1" si="4"/>
        <v>1.006977716</v>
      </c>
      <c r="O61" s="17">
        <f t="shared" si="17"/>
        <v>0</v>
      </c>
      <c r="P61" s="14">
        <f t="shared" ca="1" si="5"/>
        <v>6.9777099999999998E-3</v>
      </c>
      <c r="Q61" s="27">
        <f t="shared" si="6"/>
        <v>0</v>
      </c>
      <c r="R61" s="14">
        <f t="shared" si="7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10"/>
        <v>43908</v>
      </c>
      <c r="B62" s="169">
        <f t="shared" ca="1" si="25"/>
        <v>1.00718788</v>
      </c>
      <c r="C62" s="7">
        <f t="shared" si="11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3"/>
        <v>1.0016107059999999</v>
      </c>
      <c r="N62" s="12">
        <f t="shared" ca="1" si="4"/>
        <v>1.007187885</v>
      </c>
      <c r="O62" s="17">
        <f t="shared" si="17"/>
        <v>0</v>
      </c>
      <c r="P62" s="14">
        <f t="shared" ca="1" si="5"/>
        <v>7.1878799999999998E-3</v>
      </c>
      <c r="Q62" s="27">
        <f t="shared" si="6"/>
        <v>0</v>
      </c>
      <c r="R62" s="14">
        <f t="shared" si="7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10"/>
        <v>43909</v>
      </c>
      <c r="B63" s="169">
        <f t="shared" ca="1" si="25"/>
        <v>1.0073981000000001</v>
      </c>
      <c r="C63" s="7">
        <f t="shared" si="11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3"/>
        <v>1.001658119</v>
      </c>
      <c r="N63" s="12">
        <f t="shared" ca="1" si="4"/>
        <v>1.0073981009999999</v>
      </c>
      <c r="O63" s="17">
        <f t="shared" si="17"/>
        <v>0</v>
      </c>
      <c r="P63" s="14">
        <f t="shared" ca="1" si="5"/>
        <v>7.3981000000000003E-3</v>
      </c>
      <c r="Q63" s="27">
        <f t="shared" si="6"/>
        <v>0</v>
      </c>
      <c r="R63" s="14">
        <f t="shared" si="7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10"/>
        <v>43910</v>
      </c>
      <c r="B64" s="169">
        <f t="shared" ca="1" si="25"/>
        <v>1.00758912</v>
      </c>
      <c r="C64" s="7">
        <f t="shared" si="11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3"/>
        <v>1.0017055340000001</v>
      </c>
      <c r="N64" s="12">
        <f t="shared" ca="1" si="4"/>
        <v>1.0075891219999999</v>
      </c>
      <c r="O64" s="17">
        <f t="shared" si="17"/>
        <v>0</v>
      </c>
      <c r="P64" s="14">
        <f t="shared" ca="1" si="5"/>
        <v>7.5891200000000004E-3</v>
      </c>
      <c r="Q64" s="27">
        <f t="shared" si="6"/>
        <v>0</v>
      </c>
      <c r="R64" s="14">
        <f t="shared" si="7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10"/>
        <v>43911</v>
      </c>
      <c r="B65" s="169">
        <f t="shared" ca="1" si="25"/>
        <v>1.00778016</v>
      </c>
      <c r="C65" s="7">
        <f t="shared" si="11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3"/>
        <v>1.0017529519999999</v>
      </c>
      <c r="N65" s="12">
        <f t="shared" ca="1" si="4"/>
        <v>1.0077801689999999</v>
      </c>
      <c r="O65" s="17">
        <f t="shared" si="17"/>
        <v>0</v>
      </c>
      <c r="P65" s="14">
        <f t="shared" ca="1" si="5"/>
        <v>7.7801600000000004E-3</v>
      </c>
      <c r="Q65" s="27">
        <f t="shared" si="6"/>
        <v>0</v>
      </c>
      <c r="R65" s="14">
        <f t="shared" si="7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10"/>
        <v>43912</v>
      </c>
      <c r="B66" s="169">
        <f t="shared" ca="1" si="25"/>
        <v>1.00778016</v>
      </c>
      <c r="C66" s="7">
        <f t="shared" si="11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3"/>
        <v>1.0017529519999999</v>
      </c>
      <c r="N66" s="12">
        <f t="shared" ca="1" si="4"/>
        <v>1.0077801689999999</v>
      </c>
      <c r="O66" s="17">
        <f t="shared" si="17"/>
        <v>0</v>
      </c>
      <c r="P66" s="14">
        <f t="shared" ca="1" si="5"/>
        <v>7.7801600000000004E-3</v>
      </c>
      <c r="Q66" s="27">
        <f t="shared" si="6"/>
        <v>0</v>
      </c>
      <c r="R66" s="14">
        <f t="shared" si="7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10"/>
        <v>43913</v>
      </c>
      <c r="B67" s="169">
        <f t="shared" ca="1" si="25"/>
        <v>1.00778016</v>
      </c>
      <c r="C67" s="7">
        <f t="shared" si="11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3"/>
        <v>1.0017529519999999</v>
      </c>
      <c r="N67" s="12">
        <f t="shared" ca="1" si="4"/>
        <v>1.0077801689999999</v>
      </c>
      <c r="O67" s="17">
        <f t="shared" si="17"/>
        <v>0</v>
      </c>
      <c r="P67" s="14">
        <f t="shared" ca="1" si="5"/>
        <v>7.7801600000000004E-3</v>
      </c>
      <c r="Q67" s="27">
        <f t="shared" si="6"/>
        <v>0</v>
      </c>
      <c r="R67" s="14">
        <f t="shared" si="7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10"/>
        <v>43914</v>
      </c>
      <c r="B68" s="169">
        <f t="shared" ca="1" si="25"/>
        <v>1.0079712599999999</v>
      </c>
      <c r="C68" s="7">
        <f t="shared" si="11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3"/>
        <v>1.0018003710000001</v>
      </c>
      <c r="N68" s="12">
        <f t="shared" ca="1" si="4"/>
        <v>1.007971261</v>
      </c>
      <c r="O68" s="17">
        <f t="shared" si="17"/>
        <v>0</v>
      </c>
      <c r="P68" s="14">
        <f t="shared" ca="1" si="5"/>
        <v>7.9712600000000008E-3</v>
      </c>
      <c r="Q68" s="27">
        <f t="shared" si="6"/>
        <v>0</v>
      </c>
      <c r="R68" s="14">
        <f t="shared" si="7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10"/>
        <v>43915</v>
      </c>
      <c r="B69" s="169">
        <f t="shared" ca="1" si="25"/>
        <v>1.00816237</v>
      </c>
      <c r="C69" s="7">
        <f t="shared" si="11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3"/>
        <v>1.001847793</v>
      </c>
      <c r="N69" s="12">
        <f t="shared" ca="1" si="4"/>
        <v>1.0081623799999999</v>
      </c>
      <c r="O69" s="17">
        <f t="shared" si="17"/>
        <v>0</v>
      </c>
      <c r="P69" s="14">
        <f t="shared" ca="1" si="5"/>
        <v>8.1623700000000004E-3</v>
      </c>
      <c r="Q69" s="27">
        <f t="shared" si="6"/>
        <v>0</v>
      </c>
      <c r="R69" s="14">
        <f t="shared" si="7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10"/>
        <v>43916</v>
      </c>
      <c r="B70" s="169">
        <f t="shared" ca="1" si="25"/>
        <v>1.0083535400000001</v>
      </c>
      <c r="C70" s="7">
        <f t="shared" si="11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3"/>
        <v>1.001895218</v>
      </c>
      <c r="N70" s="12">
        <f t="shared" ca="1" si="4"/>
        <v>1.0083535450000001</v>
      </c>
      <c r="O70" s="17">
        <f t="shared" si="17"/>
        <v>0</v>
      </c>
      <c r="P70" s="14">
        <f t="shared" ca="1" si="5"/>
        <v>8.3535399999999996E-3</v>
      </c>
      <c r="Q70" s="27">
        <f t="shared" si="6"/>
        <v>0</v>
      </c>
      <c r="R70" s="14">
        <f t="shared" si="7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10"/>
        <v>43917</v>
      </c>
      <c r="B71" s="169">
        <f t="shared" ca="1" si="25"/>
        <v>1.0085447400000001</v>
      </c>
      <c r="C71" s="7">
        <f t="shared" si="11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3"/>
        <v>1.0019426440000001</v>
      </c>
      <c r="N71" s="12">
        <f t="shared" ca="1" si="4"/>
        <v>1.008544745</v>
      </c>
      <c r="O71" s="17">
        <f t="shared" si="17"/>
        <v>0</v>
      </c>
      <c r="P71" s="14">
        <f t="shared" ca="1" si="5"/>
        <v>8.5447400000000003E-3</v>
      </c>
      <c r="Q71" s="27">
        <f t="shared" si="6"/>
        <v>0</v>
      </c>
      <c r="R71" s="14">
        <f t="shared" si="7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10"/>
        <v>43918</v>
      </c>
      <c r="B72" s="169">
        <f t="shared" ca="1" si="25"/>
        <v>1.00873597</v>
      </c>
      <c r="C72" s="7">
        <f t="shared" si="11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3"/>
        <v>1.001990073</v>
      </c>
      <c r="N72" s="12">
        <f t="shared" ca="1" si="4"/>
        <v>1.0087359709999999</v>
      </c>
      <c r="O72" s="17">
        <f t="shared" si="17"/>
        <v>0</v>
      </c>
      <c r="P72" s="14">
        <f t="shared" ca="1" si="5"/>
        <v>8.7359699999999992E-3</v>
      </c>
      <c r="Q72" s="27">
        <f t="shared" si="6"/>
        <v>0</v>
      </c>
      <c r="R72" s="14">
        <f t="shared" si="7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10"/>
        <v>43919</v>
      </c>
      <c r="B73" s="169">
        <f t="shared" ca="1" si="25"/>
        <v>1.00873597</v>
      </c>
      <c r="C73" s="7">
        <f t="shared" si="11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3"/>
        <v>1.001990073</v>
      </c>
      <c r="N73" s="12">
        <f t="shared" ca="1" si="4"/>
        <v>1.0087359709999999</v>
      </c>
      <c r="O73" s="17">
        <f t="shared" si="17"/>
        <v>0</v>
      </c>
      <c r="P73" s="14">
        <f t="shared" ca="1" si="5"/>
        <v>8.7359699999999992E-3</v>
      </c>
      <c r="Q73" s="27">
        <f t="shared" si="6"/>
        <v>0</v>
      </c>
      <c r="R73" s="14">
        <f t="shared" si="7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10"/>
        <v>43920</v>
      </c>
      <c r="B74" s="169">
        <f t="shared" ca="1" si="25"/>
        <v>1.00873597</v>
      </c>
      <c r="C74" s="7">
        <f t="shared" si="11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3"/>
        <v>1.001990073</v>
      </c>
      <c r="N74" s="12">
        <f t="shared" ca="1" si="4"/>
        <v>1.0087359709999999</v>
      </c>
      <c r="O74" s="17">
        <f t="shared" si="17"/>
        <v>0</v>
      </c>
      <c r="P74" s="14">
        <f t="shared" ca="1" si="5"/>
        <v>8.7359699999999992E-3</v>
      </c>
      <c r="Q74" s="27">
        <f t="shared" si="6"/>
        <v>0</v>
      </c>
      <c r="R74" s="14">
        <f t="shared" si="7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10"/>
        <v>43921</v>
      </c>
      <c r="B75" s="169">
        <f t="shared" ca="1" si="25"/>
        <v>1.00892724</v>
      </c>
      <c r="C75" s="7">
        <f t="shared" si="11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3"/>
        <v>1.002037504</v>
      </c>
      <c r="N75" s="12">
        <f t="shared" ca="1" si="4"/>
        <v>1.008927243</v>
      </c>
      <c r="O75" s="17">
        <f t="shared" si="17"/>
        <v>0</v>
      </c>
      <c r="P75" s="14">
        <f t="shared" ca="1" si="5"/>
        <v>8.9272399999999995E-3</v>
      </c>
      <c r="Q75" s="27">
        <f t="shared" si="6"/>
        <v>0</v>
      </c>
      <c r="R75" s="14">
        <f t="shared" si="7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10"/>
        <v>43922</v>
      </c>
      <c r="B76" s="169">
        <f t="shared" ca="1" si="25"/>
        <v>1.0091185499999999</v>
      </c>
      <c r="C76" s="7">
        <f t="shared" si="11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69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69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69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69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69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69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69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69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69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69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69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69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69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69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69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69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69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69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69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69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69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69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69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69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69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69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69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69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69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69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69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69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69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69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69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69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69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69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69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69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69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69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69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69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69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69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69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69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69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69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69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69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69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69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69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69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69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69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69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69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69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69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69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69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58" si="47">ROUND((I140+1)^(L140/252),9)</f>
        <v>1.004126689</v>
      </c>
      <c r="N140" s="12">
        <f t="shared" ref="N140:N158" ca="1" si="48">ROUND(H140*M140,9)</f>
        <v>1.016792954</v>
      </c>
      <c r="O140" s="17">
        <f t="shared" si="40"/>
        <v>0</v>
      </c>
      <c r="P140" s="14">
        <f t="shared" ref="P140:P158" ca="1" si="49">TRUNC(((N140-1)*C140),8)</f>
        <v>1.6792950000000001E-2</v>
      </c>
      <c r="Q140" s="27">
        <f t="shared" ref="Q140:Q158" si="50">IF($O140&gt;0,VLOOKUP($O140,$W$12:$AC$150,7),0)</f>
        <v>0</v>
      </c>
      <c r="R140" s="14">
        <f t="shared" ref="R140:R158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59" si="52">(A140+1)</f>
        <v>43987</v>
      </c>
      <c r="B141" s="169">
        <f t="shared" ca="1" si="43"/>
        <v>1.01695644</v>
      </c>
      <c r="C141" s="7">
        <f t="shared" ref="C141:C158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58" si="54">I140</f>
        <v>1.2E-2</v>
      </c>
      <c r="J141" s="43">
        <f t="shared" ref="J141:J158" si="55">IF(O140&gt;0,VLOOKUP(O140,W$12:AG$150,2),J140)</f>
        <v>43858</v>
      </c>
      <c r="K141" s="2">
        <f t="shared" ref="K141:K158" si="56">IF(A141&gt;J141,IF(NETWORKDAYS(J141,A141,$W$160:$W$544)-1=0,1,NETWORKDAYS(J141,A141,$W$160:$W$544)-1),0)</f>
        <v>88</v>
      </c>
      <c r="L141" s="17">
        <f t="shared" ref="L141:L158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58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58" si="59">IF(O140&gt;0,VLOOKUP(O140,W$12:AG$150,10),S140)</f>
        <v>A+J=</v>
      </c>
      <c r="T141" s="43">
        <f t="shared" ref="T141:T158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69">
        <f t="shared" ref="B142:B158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58" ca="1" si="62">ROUND(((1+D142)^(1/252)),8)</f>
        <v>1</v>
      </c>
      <c r="F142" s="14">
        <f ca="1">(TRUNC(PRODUCT($E$12:$E141),16))</f>
        <v>1.0128439822778501</v>
      </c>
      <c r="G142" s="14">
        <f t="shared" ref="G142:G158" si="63">IF(O141&gt;0,F141,G141)</f>
        <v>1</v>
      </c>
      <c r="H142" s="14">
        <f t="shared" ref="H142:H158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69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69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69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69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69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69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69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69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69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69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69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69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69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69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69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69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>
        <f t="shared" si="52"/>
        <v>44005</v>
      </c>
      <c r="B159" s="169"/>
      <c r="C159" s="7">
        <v>0</v>
      </c>
      <c r="D159" s="13"/>
      <c r="E159" s="14"/>
      <c r="F159" s="14"/>
      <c r="G159" s="14"/>
      <c r="H159" s="14"/>
      <c r="I159" s="13"/>
      <c r="J159" s="43"/>
      <c r="K159" s="2"/>
      <c r="L159" s="17"/>
      <c r="M159" s="12"/>
      <c r="N159" s="12"/>
      <c r="O159" s="17"/>
      <c r="P159" s="14"/>
      <c r="Q159" s="27"/>
      <c r="R159" s="14"/>
      <c r="S159" s="4"/>
      <c r="T159" s="43"/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/>
      <c r="B160" s="169"/>
      <c r="C160" s="7"/>
      <c r="D160" s="13"/>
      <c r="E160" s="14"/>
      <c r="F160" s="14"/>
      <c r="G160" s="14"/>
      <c r="H160" s="14"/>
      <c r="I160" s="13"/>
      <c r="J160" s="43"/>
      <c r="K160" s="2"/>
      <c r="L160" s="17"/>
      <c r="M160" s="12"/>
      <c r="N160" s="12"/>
      <c r="O160" s="17"/>
      <c r="P160" s="14"/>
      <c r="Q160" s="27"/>
      <c r="R160" s="14"/>
      <c r="S160" s="4"/>
      <c r="T160" s="43"/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/>
      <c r="B161" s="169"/>
      <c r="C161" s="7"/>
      <c r="D161" s="13"/>
      <c r="E161" s="14"/>
      <c r="F161" s="14"/>
      <c r="G161" s="14"/>
      <c r="H161" s="14"/>
      <c r="I161" s="13"/>
      <c r="J161" s="43"/>
      <c r="K161" s="2"/>
      <c r="L161" s="17"/>
      <c r="M161" s="12"/>
      <c r="N161" s="12"/>
      <c r="O161" s="17"/>
      <c r="P161" s="14"/>
      <c r="Q161" s="27"/>
      <c r="R161" s="14"/>
      <c r="S161" s="4"/>
      <c r="T161" s="43"/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/>
      <c r="B162" s="169"/>
      <c r="C162" s="7"/>
      <c r="D162" s="13"/>
      <c r="E162" s="14"/>
      <c r="F162" s="14"/>
      <c r="G162" s="14"/>
      <c r="H162" s="14"/>
      <c r="I162" s="13"/>
      <c r="J162" s="43"/>
      <c r="K162" s="2"/>
      <c r="L162" s="17"/>
      <c r="M162" s="12"/>
      <c r="N162" s="12"/>
      <c r="O162" s="17"/>
      <c r="P162" s="14"/>
      <c r="Q162" s="27"/>
      <c r="R162" s="14"/>
      <c r="S162" s="4"/>
      <c r="T162" s="43"/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/>
      <c r="B163" s="169"/>
      <c r="C163" s="7"/>
      <c r="D163" s="13"/>
      <c r="E163" s="14"/>
      <c r="F163" s="14"/>
      <c r="G163" s="14"/>
      <c r="H163" s="14"/>
      <c r="I163" s="13"/>
      <c r="J163" s="43"/>
      <c r="K163" s="2"/>
      <c r="L163" s="17"/>
      <c r="M163" s="12"/>
      <c r="N163" s="12"/>
      <c r="O163" s="17"/>
      <c r="P163" s="14"/>
      <c r="Q163" s="27"/>
      <c r="R163" s="14"/>
      <c r="S163" s="4"/>
      <c r="T163" s="43"/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/>
      <c r="B164" s="169"/>
      <c r="C164" s="7"/>
      <c r="D164" s="13"/>
      <c r="E164" s="14"/>
      <c r="F164" s="14"/>
      <c r="G164" s="14"/>
      <c r="H164" s="14"/>
      <c r="I164" s="13"/>
      <c r="J164" s="43"/>
      <c r="K164" s="2"/>
      <c r="L164" s="17"/>
      <c r="M164" s="12"/>
      <c r="N164" s="12"/>
      <c r="O164" s="17"/>
      <c r="P164" s="14"/>
      <c r="Q164" s="27"/>
      <c r="R164" s="14"/>
      <c r="S164" s="4"/>
      <c r="T164" s="43"/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/>
      <c r="B165" s="169"/>
      <c r="C165" s="7"/>
      <c r="D165" s="13"/>
      <c r="E165" s="14"/>
      <c r="F165" s="14"/>
      <c r="G165" s="14"/>
      <c r="H165" s="14"/>
      <c r="I165" s="13"/>
      <c r="J165" s="43"/>
      <c r="K165" s="2"/>
      <c r="L165" s="17"/>
      <c r="M165" s="12"/>
      <c r="N165" s="12"/>
      <c r="O165" s="17"/>
      <c r="P165" s="14"/>
      <c r="Q165" s="27"/>
      <c r="R165" s="14"/>
      <c r="S165" s="4"/>
      <c r="T165" s="43"/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/>
      <c r="B166" s="169"/>
      <c r="C166" s="7"/>
      <c r="D166" s="13"/>
      <c r="E166" s="14"/>
      <c r="F166" s="14"/>
      <c r="G166" s="14"/>
      <c r="H166" s="14"/>
      <c r="I166" s="13"/>
      <c r="J166" s="43"/>
      <c r="K166" s="2"/>
      <c r="L166" s="17"/>
      <c r="M166" s="12"/>
      <c r="N166" s="12"/>
      <c r="O166" s="17"/>
      <c r="P166" s="14"/>
      <c r="Q166" s="27"/>
      <c r="R166" s="14"/>
      <c r="S166" s="4"/>
      <c r="T166" s="43"/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/>
      <c r="B167" s="169"/>
      <c r="C167" s="7"/>
      <c r="D167" s="13"/>
      <c r="E167" s="14"/>
      <c r="F167" s="14"/>
      <c r="G167" s="14"/>
      <c r="H167" s="14"/>
      <c r="I167" s="13"/>
      <c r="J167" s="43"/>
      <c r="K167" s="2"/>
      <c r="L167" s="17"/>
      <c r="M167" s="12"/>
      <c r="N167" s="12"/>
      <c r="O167" s="17"/>
      <c r="P167" s="14"/>
      <c r="Q167" s="27"/>
      <c r="R167" s="14"/>
      <c r="S167" s="4"/>
      <c r="T167" s="43"/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/>
      <c r="B168" s="169"/>
      <c r="C168" s="7"/>
      <c r="D168" s="13"/>
      <c r="E168" s="14"/>
      <c r="F168" s="14"/>
      <c r="G168" s="14"/>
      <c r="H168" s="14"/>
      <c r="I168" s="13"/>
      <c r="J168" s="43"/>
      <c r="K168" s="2"/>
      <c r="L168" s="17"/>
      <c r="M168" s="12"/>
      <c r="N168" s="12"/>
      <c r="O168" s="17"/>
      <c r="P168" s="14"/>
      <c r="Q168" s="27"/>
      <c r="R168" s="14"/>
      <c r="S168" s="4"/>
      <c r="T168" s="43"/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/>
      <c r="B169" s="169"/>
      <c r="C169" s="7"/>
      <c r="D169" s="13"/>
      <c r="E169" s="14"/>
      <c r="F169" s="14"/>
      <c r="G169" s="14"/>
      <c r="H169" s="14"/>
      <c r="I169" s="13"/>
      <c r="J169" s="43"/>
      <c r="K169" s="2"/>
      <c r="L169" s="17"/>
      <c r="M169" s="12"/>
      <c r="N169" s="12"/>
      <c r="O169" s="17"/>
      <c r="P169" s="14"/>
      <c r="Q169" s="27"/>
      <c r="R169" s="14"/>
      <c r="S169" s="4"/>
      <c r="T169" s="43"/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/>
      <c r="B170" s="169"/>
      <c r="C170" s="7"/>
      <c r="D170" s="13"/>
      <c r="E170" s="14"/>
      <c r="F170" s="14"/>
      <c r="G170" s="14"/>
      <c r="H170" s="14"/>
      <c r="I170" s="13"/>
      <c r="J170" s="43"/>
      <c r="K170" s="2"/>
      <c r="L170" s="17"/>
      <c r="M170" s="12"/>
      <c r="N170" s="12"/>
      <c r="O170" s="17"/>
      <c r="P170" s="14"/>
      <c r="Q170" s="27"/>
      <c r="R170" s="14"/>
      <c r="S170" s="4"/>
      <c r="T170" s="43"/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/>
      <c r="B171" s="169"/>
      <c r="C171" s="7"/>
      <c r="D171" s="13"/>
      <c r="E171" s="14"/>
      <c r="F171" s="14"/>
      <c r="G171" s="14"/>
      <c r="H171" s="14"/>
      <c r="I171" s="13"/>
      <c r="J171" s="43"/>
      <c r="K171" s="2"/>
      <c r="L171" s="17"/>
      <c r="M171" s="12"/>
      <c r="N171" s="12"/>
      <c r="O171" s="17"/>
      <c r="P171" s="14"/>
      <c r="Q171" s="27"/>
      <c r="R171" s="14"/>
      <c r="S171" s="4"/>
      <c r="T171" s="43"/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/>
      <c r="B172" s="169"/>
      <c r="C172" s="7"/>
      <c r="D172" s="13"/>
      <c r="E172" s="14"/>
      <c r="F172" s="14"/>
      <c r="G172" s="14"/>
      <c r="H172" s="14"/>
      <c r="I172" s="13"/>
      <c r="J172" s="43"/>
      <c r="K172" s="2"/>
      <c r="L172" s="17"/>
      <c r="M172" s="12"/>
      <c r="N172" s="12"/>
      <c r="O172" s="17"/>
      <c r="P172" s="14"/>
      <c r="Q172" s="27"/>
      <c r="R172" s="14"/>
      <c r="S172" s="4"/>
      <c r="T172" s="43"/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/>
      <c r="B173" s="169"/>
      <c r="C173" s="7"/>
      <c r="D173" s="13"/>
      <c r="E173" s="14"/>
      <c r="F173" s="14"/>
      <c r="G173" s="14"/>
      <c r="H173" s="14"/>
      <c r="I173" s="13"/>
      <c r="J173" s="43"/>
      <c r="K173" s="2"/>
      <c r="L173" s="17"/>
      <c r="M173" s="12"/>
      <c r="N173" s="12"/>
      <c r="O173" s="17"/>
      <c r="P173" s="14"/>
      <c r="Q173" s="27"/>
      <c r="R173" s="14"/>
      <c r="S173" s="4"/>
      <c r="T173" s="43"/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/>
      <c r="B174" s="169"/>
      <c r="C174" s="7"/>
      <c r="D174" s="13"/>
      <c r="E174" s="14"/>
      <c r="F174" s="14"/>
      <c r="G174" s="14"/>
      <c r="H174" s="14"/>
      <c r="I174" s="13"/>
      <c r="J174" s="43"/>
      <c r="K174" s="2"/>
      <c r="L174" s="17"/>
      <c r="M174" s="12"/>
      <c r="N174" s="12"/>
      <c r="O174" s="17"/>
      <c r="P174" s="14"/>
      <c r="Q174" s="27"/>
      <c r="R174" s="14"/>
      <c r="S174" s="4"/>
      <c r="T174" s="43"/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/>
      <c r="B175" s="169"/>
      <c r="C175" s="7"/>
      <c r="D175" s="13"/>
      <c r="E175" s="14"/>
      <c r="F175" s="14"/>
      <c r="G175" s="14"/>
      <c r="H175" s="14"/>
      <c r="I175" s="13"/>
      <c r="J175" s="43"/>
      <c r="K175" s="2"/>
      <c r="L175" s="17"/>
      <c r="M175" s="12"/>
      <c r="N175" s="12"/>
      <c r="O175" s="17"/>
      <c r="P175" s="14"/>
      <c r="Q175" s="27"/>
      <c r="R175" s="14"/>
      <c r="S175" s="4"/>
      <c r="T175" s="43"/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/>
      <c r="B176" s="169"/>
      <c r="C176" s="7"/>
      <c r="D176" s="13"/>
      <c r="E176" s="14"/>
      <c r="F176" s="14"/>
      <c r="G176" s="14"/>
      <c r="H176" s="14"/>
      <c r="I176" s="13"/>
      <c r="J176" s="43"/>
      <c r="K176" s="2"/>
      <c r="L176" s="17"/>
      <c r="M176" s="12"/>
      <c r="N176" s="12"/>
      <c r="O176" s="17"/>
      <c r="P176" s="14"/>
      <c r="Q176" s="27"/>
      <c r="R176" s="14"/>
      <c r="S176" s="4"/>
      <c r="T176" s="43"/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/>
      <c r="B177" s="169"/>
      <c r="C177" s="7"/>
      <c r="D177" s="13"/>
      <c r="E177" s="14"/>
      <c r="F177" s="14"/>
      <c r="G177" s="14"/>
      <c r="H177" s="14"/>
      <c r="I177" s="13"/>
      <c r="J177" s="43"/>
      <c r="K177" s="2"/>
      <c r="L177" s="17"/>
      <c r="M177" s="12"/>
      <c r="N177" s="12"/>
      <c r="O177" s="17"/>
      <c r="P177" s="14"/>
      <c r="Q177" s="27"/>
      <c r="R177" s="14"/>
      <c r="S177" s="4"/>
      <c r="T177" s="43"/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/>
      <c r="B178" s="169"/>
      <c r="C178" s="7"/>
      <c r="D178" s="13"/>
      <c r="E178" s="14"/>
      <c r="F178" s="14"/>
      <c r="G178" s="14"/>
      <c r="H178" s="14"/>
      <c r="I178" s="13"/>
      <c r="J178" s="43"/>
      <c r="K178" s="2"/>
      <c r="L178" s="17"/>
      <c r="M178" s="12"/>
      <c r="N178" s="12"/>
      <c r="O178" s="17"/>
      <c r="P178" s="14"/>
      <c r="Q178" s="27"/>
      <c r="R178" s="14"/>
      <c r="S178" s="4"/>
      <c r="T178" s="43"/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/>
      <c r="B179" s="169"/>
      <c r="C179" s="7"/>
      <c r="D179" s="13"/>
      <c r="E179" s="14"/>
      <c r="F179" s="14"/>
      <c r="G179" s="14"/>
      <c r="H179" s="14"/>
      <c r="I179" s="13"/>
      <c r="J179" s="43"/>
      <c r="K179" s="2"/>
      <c r="L179" s="17"/>
      <c r="M179" s="12"/>
      <c r="N179" s="12"/>
      <c r="O179" s="17"/>
      <c r="P179" s="14"/>
      <c r="Q179" s="27"/>
      <c r="R179" s="14"/>
      <c r="S179" s="4"/>
      <c r="T179" s="43"/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/>
      <c r="B180" s="169"/>
      <c r="C180" s="7"/>
      <c r="D180" s="13"/>
      <c r="E180" s="14"/>
      <c r="F180" s="14"/>
      <c r="G180" s="14"/>
      <c r="H180" s="14"/>
      <c r="I180" s="13"/>
      <c r="J180" s="43"/>
      <c r="K180" s="2"/>
      <c r="L180" s="17"/>
      <c r="M180" s="12"/>
      <c r="N180" s="12"/>
      <c r="O180" s="17"/>
      <c r="P180" s="14"/>
      <c r="Q180" s="27"/>
      <c r="R180" s="14"/>
      <c r="S180" s="4"/>
      <c r="T180" s="43"/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/>
      <c r="B181" s="169"/>
      <c r="C181" s="7"/>
      <c r="D181" s="13"/>
      <c r="E181" s="14"/>
      <c r="F181" s="14"/>
      <c r="G181" s="14"/>
      <c r="H181" s="14"/>
      <c r="I181" s="13"/>
      <c r="J181" s="43"/>
      <c r="K181" s="2"/>
      <c r="L181" s="17"/>
      <c r="M181" s="12"/>
      <c r="N181" s="12"/>
      <c r="O181" s="17"/>
      <c r="P181" s="14"/>
      <c r="Q181" s="27"/>
      <c r="R181" s="14"/>
      <c r="S181" s="4"/>
      <c r="T181" s="43"/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/>
      <c r="B182" s="169"/>
      <c r="C182" s="7"/>
      <c r="D182" s="13"/>
      <c r="E182" s="14"/>
      <c r="F182" s="14"/>
      <c r="G182" s="14"/>
      <c r="H182" s="14"/>
      <c r="I182" s="13"/>
      <c r="J182" s="43"/>
      <c r="K182" s="2"/>
      <c r="L182" s="17"/>
      <c r="M182" s="12"/>
      <c r="N182" s="12"/>
      <c r="O182" s="17"/>
      <c r="P182" s="14"/>
      <c r="Q182" s="27"/>
      <c r="R182" s="14"/>
      <c r="S182" s="4"/>
      <c r="T182" s="43"/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/>
      <c r="B183" s="169"/>
      <c r="C183" s="7"/>
      <c r="D183" s="13"/>
      <c r="E183" s="14"/>
      <c r="F183" s="14"/>
      <c r="G183" s="14"/>
      <c r="H183" s="14"/>
      <c r="I183" s="13"/>
      <c r="J183" s="43"/>
      <c r="K183" s="2"/>
      <c r="L183" s="17"/>
      <c r="M183" s="12"/>
      <c r="N183" s="12"/>
      <c r="O183" s="17"/>
      <c r="P183" s="14"/>
      <c r="Q183" s="27"/>
      <c r="R183" s="14"/>
      <c r="S183" s="4"/>
      <c r="T183" s="43"/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/>
      <c r="B184" s="169"/>
      <c r="C184" s="7"/>
      <c r="D184" s="13"/>
      <c r="E184" s="14"/>
      <c r="F184" s="14"/>
      <c r="G184" s="14"/>
      <c r="H184" s="14"/>
      <c r="I184" s="13"/>
      <c r="J184" s="43"/>
      <c r="K184" s="2"/>
      <c r="L184" s="17"/>
      <c r="M184" s="12"/>
      <c r="N184" s="12"/>
      <c r="O184" s="17"/>
      <c r="P184" s="14"/>
      <c r="Q184" s="27"/>
      <c r="R184" s="14"/>
      <c r="S184" s="4"/>
      <c r="T184" s="43"/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/>
      <c r="B185" s="169"/>
      <c r="C185" s="7"/>
      <c r="D185" s="13"/>
      <c r="E185" s="14"/>
      <c r="F185" s="14"/>
      <c r="G185" s="14"/>
      <c r="H185" s="14"/>
      <c r="I185" s="13"/>
      <c r="J185" s="43"/>
      <c r="K185" s="2"/>
      <c r="L185" s="17"/>
      <c r="M185" s="12"/>
      <c r="N185" s="12"/>
      <c r="O185" s="17"/>
      <c r="P185" s="14"/>
      <c r="Q185" s="27"/>
      <c r="R185" s="14"/>
      <c r="S185" s="4"/>
      <c r="T185" s="43"/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/>
      <c r="B186" s="169"/>
      <c r="C186" s="7"/>
      <c r="D186" s="13"/>
      <c r="E186" s="14"/>
      <c r="F186" s="14"/>
      <c r="G186" s="14"/>
      <c r="H186" s="14"/>
      <c r="I186" s="13"/>
      <c r="J186" s="43"/>
      <c r="K186" s="2"/>
      <c r="L186" s="17"/>
      <c r="M186" s="12"/>
      <c r="N186" s="12"/>
      <c r="O186" s="17"/>
      <c r="P186" s="14"/>
      <c r="Q186" s="27"/>
      <c r="R186" s="14"/>
      <c r="S186" s="4"/>
      <c r="T186" s="43"/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/>
      <c r="B187" s="169"/>
      <c r="C187" s="7"/>
      <c r="D187" s="13"/>
      <c r="E187" s="14"/>
      <c r="F187" s="14"/>
      <c r="G187" s="14"/>
      <c r="H187" s="14"/>
      <c r="I187" s="13"/>
      <c r="J187" s="43"/>
      <c r="K187" s="2"/>
      <c r="L187" s="17"/>
      <c r="M187" s="12"/>
      <c r="N187" s="12"/>
      <c r="O187" s="17"/>
      <c r="P187" s="14"/>
      <c r="Q187" s="27"/>
      <c r="R187" s="14"/>
      <c r="S187" s="4"/>
      <c r="T187" s="43"/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/>
      <c r="B188" s="169"/>
      <c r="C188" s="7"/>
      <c r="D188" s="13"/>
      <c r="E188" s="14"/>
      <c r="F188" s="14"/>
      <c r="G188" s="14"/>
      <c r="H188" s="14"/>
      <c r="I188" s="13"/>
      <c r="J188" s="43"/>
      <c r="K188" s="2"/>
      <c r="L188" s="17"/>
      <c r="M188" s="12"/>
      <c r="N188" s="12"/>
      <c r="O188" s="17"/>
      <c r="P188" s="14"/>
      <c r="Q188" s="27"/>
      <c r="R188" s="14"/>
      <c r="S188" s="4"/>
      <c r="T188" s="43"/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/>
      <c r="B189" s="169"/>
      <c r="C189" s="7"/>
      <c r="D189" s="13"/>
      <c r="E189" s="14"/>
      <c r="F189" s="14"/>
      <c r="G189" s="14"/>
      <c r="H189" s="14"/>
      <c r="I189" s="13"/>
      <c r="J189" s="43"/>
      <c r="K189" s="2"/>
      <c r="L189" s="17"/>
      <c r="M189" s="12"/>
      <c r="N189" s="12"/>
      <c r="O189" s="17"/>
      <c r="P189" s="14"/>
      <c r="Q189" s="27"/>
      <c r="R189" s="14"/>
      <c r="S189" s="4"/>
      <c r="T189" s="43"/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/>
      <c r="B190" s="169"/>
      <c r="C190" s="7"/>
      <c r="D190" s="13"/>
      <c r="E190" s="14"/>
      <c r="F190" s="14"/>
      <c r="G190" s="14"/>
      <c r="H190" s="14"/>
      <c r="I190" s="13"/>
      <c r="J190" s="43"/>
      <c r="K190" s="2"/>
      <c r="L190" s="17"/>
      <c r="M190" s="12"/>
      <c r="N190" s="12"/>
      <c r="O190" s="17"/>
      <c r="P190" s="14"/>
      <c r="Q190" s="27"/>
      <c r="R190" s="14"/>
      <c r="S190" s="4"/>
      <c r="T190" s="43"/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/>
      <c r="B191" s="169"/>
      <c r="C191" s="7"/>
      <c r="D191" s="13"/>
      <c r="E191" s="14"/>
      <c r="F191" s="14"/>
      <c r="G191" s="14"/>
      <c r="H191" s="14"/>
      <c r="I191" s="13"/>
      <c r="J191" s="43"/>
      <c r="K191" s="2"/>
      <c r="L191" s="17"/>
      <c r="M191" s="12"/>
      <c r="N191" s="12"/>
      <c r="O191" s="17"/>
      <c r="P191" s="14"/>
      <c r="Q191" s="27"/>
      <c r="R191" s="14"/>
      <c r="S191" s="4"/>
      <c r="T191" s="43"/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/>
      <c r="B192" s="169"/>
      <c r="C192" s="7"/>
      <c r="D192" s="13"/>
      <c r="E192" s="14"/>
      <c r="F192" s="14"/>
      <c r="G192" s="14"/>
      <c r="H192" s="14"/>
      <c r="I192" s="13"/>
      <c r="J192" s="43"/>
      <c r="K192" s="2"/>
      <c r="L192" s="17"/>
      <c r="M192" s="12"/>
      <c r="N192" s="12"/>
      <c r="O192" s="17"/>
      <c r="P192" s="14"/>
      <c r="Q192" s="27"/>
      <c r="R192" s="14"/>
      <c r="S192" s="4"/>
      <c r="T192" s="43"/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/>
      <c r="B193" s="170"/>
      <c r="C193" s="160"/>
      <c r="D193" s="161"/>
      <c r="E193" s="162"/>
      <c r="F193" s="162"/>
      <c r="G193" s="162"/>
      <c r="H193" s="162"/>
      <c r="I193" s="161"/>
      <c r="J193" s="163"/>
      <c r="K193" s="164"/>
      <c r="L193" s="165"/>
      <c r="M193" s="166"/>
      <c r="N193" s="166"/>
      <c r="O193" s="165"/>
      <c r="P193" s="162"/>
      <c r="Q193" s="167"/>
      <c r="R193" s="162"/>
      <c r="S193" s="168"/>
      <c r="T193" s="163"/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/>
      <c r="B194" s="169"/>
      <c r="C194" s="7"/>
      <c r="D194" s="13"/>
      <c r="E194" s="14"/>
      <c r="F194" s="14"/>
      <c r="G194" s="14"/>
      <c r="H194" s="14"/>
      <c r="I194" s="13"/>
      <c r="J194" s="43"/>
      <c r="K194" s="2"/>
      <c r="L194" s="17"/>
      <c r="M194" s="12"/>
      <c r="N194" s="12"/>
      <c r="O194" s="17"/>
      <c r="P194" s="14"/>
      <c r="Q194" s="27"/>
      <c r="R194" s="14"/>
      <c r="S194" s="4"/>
      <c r="T194" s="43"/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/>
      <c r="B195" s="169"/>
      <c r="C195" s="7"/>
      <c r="D195" s="13"/>
      <c r="E195" s="14"/>
      <c r="F195" s="14"/>
      <c r="G195" s="14"/>
      <c r="H195" s="14"/>
      <c r="I195" s="13"/>
      <c r="J195" s="43"/>
      <c r="K195" s="2"/>
      <c r="L195" s="17"/>
      <c r="M195" s="12"/>
      <c r="N195" s="12"/>
      <c r="O195" s="17"/>
      <c r="P195" s="14"/>
      <c r="Q195" s="27"/>
      <c r="R195" s="14"/>
      <c r="S195" s="4"/>
      <c r="T195" s="43"/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/>
      <c r="B196" s="169"/>
      <c r="C196" s="7"/>
      <c r="D196" s="13"/>
      <c r="E196" s="14"/>
      <c r="F196" s="14"/>
      <c r="G196" s="14"/>
      <c r="H196" s="14"/>
      <c r="I196" s="13"/>
      <c r="J196" s="43"/>
      <c r="K196" s="2"/>
      <c r="L196" s="17"/>
      <c r="M196" s="12"/>
      <c r="N196" s="12"/>
      <c r="O196" s="17"/>
      <c r="P196" s="14"/>
      <c r="Q196" s="27"/>
      <c r="R196" s="14"/>
      <c r="S196" s="4"/>
      <c r="T196" s="43"/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/>
      <c r="B197" s="169"/>
      <c r="C197" s="7"/>
      <c r="D197" s="13"/>
      <c r="E197" s="14"/>
      <c r="F197" s="14"/>
      <c r="G197" s="14"/>
      <c r="H197" s="14"/>
      <c r="I197" s="13"/>
      <c r="J197" s="43"/>
      <c r="K197" s="2"/>
      <c r="L197" s="17"/>
      <c r="M197" s="12"/>
      <c r="N197" s="12"/>
      <c r="O197" s="17"/>
      <c r="P197" s="14"/>
      <c r="Q197" s="27"/>
      <c r="R197" s="14"/>
      <c r="S197" s="4"/>
      <c r="T197" s="43"/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2021-03-11T16:51:46Z</dcterms:modified>
</cp:coreProperties>
</file>